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35" activeTab="4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state="hidden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09" i="38" l="1"/>
  <c r="T109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18" i="38"/>
  <c r="T118" i="38"/>
  <c r="S119" i="38"/>
  <c r="T119" i="38" s="1"/>
  <c r="S120" i="38"/>
  <c r="T120" i="38" s="1"/>
  <c r="I118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B31" i="219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6" i="38" l="1"/>
  <c r="T146" i="38" s="1"/>
  <c r="S112" i="38" l="1"/>
  <c r="T112" i="38" s="1"/>
  <c r="S142" i="38" l="1"/>
  <c r="T142" i="38" s="1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6" i="38" l="1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<sst xmlns="http://schemas.openxmlformats.org/spreadsheetml/2006/main" count="3170" uniqueCount="368">
  <si>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</si>
  <si>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</si>
  <si>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</si>
  <si>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</si>
  <si>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</si>
  <si>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</si>
  <si>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</si>
  <si>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</si>
  <si>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</si>
  <si>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</si>
  <si>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</si>
  <si>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</si>
  <si>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</si>
  <si>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</si>
  <si>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</si>
  <si>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</si>
  <si>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</si>
  <si>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</si>
  <si>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</si>
  <si>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</si>
  <si>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</si>
  <si>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</si>
  <si>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</si>
  <si>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</si>
  <si>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</si>
  <si>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</si>
  <si>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</si>
  <si>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</si>
  <si>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</si>
  <si>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</si>
  <si>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</si>
  <si>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</si>
  <si>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</si>
  <si>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</si>
  <si>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</si>
  <si>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</si>
  <si>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</si>
  <si>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</si>
  <si>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</si>
  <si>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</si>
  <si>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</si>
  <si>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</si>
  <si>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</si>
  <si>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</si>
  <si>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</si>
  <si>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</si>
  <si>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</si>
  <si>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</si>
  <si>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</si>
  <si>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</si>
  <si>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</si>
  <si>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</si>
  <si>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</si>
  <si>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</si>
  <si>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</si>
  <si>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</si>
  <si>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</si>
  <si>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</si>
  <si>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</si>
  <si>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</si>
  <si>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</si>
  <si>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</si>
  <si>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</si>
  <si>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</si>
  <si>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</si>
  <si>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</si>
  <si>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</si>
  <si>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</si>
  <si>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</si>
  <si>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</si>
  <si>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</si>
  <si>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</si>
  <si>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</si>
  <si>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</si>
  <si>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</si>
  <si>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</si>
  <si>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</si>
  <si>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</si>
  <si>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</si>
  <si>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</si>
  <si>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</si>
  <si>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</si>
  <si>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</si>
  <si>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</si>
  <si>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</si>
  <si>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</si>
  <si>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</si>
  <si>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</si>
  <si>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</si>
  <si>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</si>
  <si>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</si>
  <si>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</si>
  <si>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</si>
  <si>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</si>
  <si>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</si>
  <si>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</si>
  <si>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</si>
  <si>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</si>
  <si>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</si>
  <si>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</si>
  <si>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</si>
  <si>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</si>
  <si>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</si>
  <si>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</si>
  <si>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</si>
  <si>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</si>
  <si>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</si>
  <si>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</si>
  <si>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</si>
  <si>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</si>
  <si>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</si>
  <si>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</si>
  <si>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</si>
  <si>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</si>
  <si>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</si>
  <si>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</si>
  <si>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</si>
  <si>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</si>
  <si>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</si>
  <si>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</si>
  <si>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</si>
  <si>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</si>
  <si>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</si>
  <si>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</si>
  <si>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</si>
  <si>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</si>
  <si>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</si>
  <si>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</si>
  <si>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</si>
  <si>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</si>
  <si>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</si>
  <si>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</si>
  <si>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</si>
  <si>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</si>
  <si>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</si>
  <si>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</si>
  <si>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</si>
  <si>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</si>
  <si>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</si>
  <si>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</si>
  <si>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</si>
  <si>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</si>
  <si>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</si>
  <si>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</si>
  <si>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</si>
  <si>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</si>
  <si>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</si>
  <si>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</si>
  <si>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</si>
  <si>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</si>
  <si>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</si>
  <si>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</si>
  <si>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</si>
  <si>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</si>
  <si>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</si>
  <si>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</si>
  <si>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</si>
  <si>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</si>
  <si>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</si>
  <si>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</si>
  <si>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</si>
  <si>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</si>
  <si>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</si>
  <si>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</si>
  <si>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</si>
  <si>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</si>
  <si>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</si>
  <si>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</si>
  <si>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</si>
  <si>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</si>
  <si>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</si>
  <si>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</si>
  <si>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</si>
  <si>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</si>
  <si>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</si>
  <si>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</si>
  <si>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</si>
  <si>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</si>
  <si>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</si>
  <si>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</si>
  <si>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</si>
  <si>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</si>
  <si>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</si>
  <si>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</si>
  <si>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</si>
  <si>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</si>
  <si>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</si>
  <si>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</si>
  <si>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</si>
  <si>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</si>
  <si>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</si>
  <si>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</si>
  <si>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</si>
  <si>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</si>
  <si>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</si>
  <si>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</si>
  <si>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</si>
  <si>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</si>
  <si>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</si>
  <si>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</si>
  <si>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</si>
  <si>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</si>
  <si>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</si>
  <si>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</si>
  <si>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</si>
  <si>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</si>
  <si>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</si>
  <si>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</si>
  <si>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</si>
  <si>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</si>
  <si>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</si>
  <si>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</si>
  <si>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</si>
  <si>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</si>
  <si>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</si>
  <si>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</si>
  <si>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</si>
  <si>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</si>
  <si>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</si>
  <si>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</si>
  <si>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</si>
  <si>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</si>
  <si>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</si>
  <si>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</si>
  <si>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</si>
  <si>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</si>
  <si>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</si>
  <si>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</si>
  <si>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</si>
  <si>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</si>
  <si>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</si>
  <si>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</si>
  <si>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</si>
  <si>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</si>
  <si>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</si>
  <si>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</si>
  <si>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</si>
  <si>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</si>
  <si>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</si>
  <si>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</si>
  <si>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</si>
  <si>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</si>
  <si>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</si>
  <si>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</si>
  <si>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</si>
  <si>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</si>
  <si>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</si>
  <si>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</si>
  <si>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</si>
  <si>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</si>
  <si>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</si>
  <si>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</si>
  <si>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</si>
  <si>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</si>
  <si>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</si>
  <si>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</si>
  <si>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</si>
  <si>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</si>
  <si>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</si>
  <si>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</si>
  <si>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</si>
  <si>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</si>
  <si>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</si>
  <si>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</si>
  <si>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</si>
  <si>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</si>
  <si>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</si>
  <si>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</si>
  <si>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</si>
  <si>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</si>
  <si>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</si>
  <si>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</si>
  <si>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</si>
  <si>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</si>
  <si>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</si>
  <si>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</si>
  <si>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</si>
  <si>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</si>
  <si>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</si>
  <si>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</si>
  <si>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</si>
  <si>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</si>
  <si>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</si>
  <si>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</si>
  <si>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</si>
  <si>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</si>
  <si>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</si>
  <si>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</si>
  <si>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</si>
  <si>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</si>
  <si>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</si>
  <si>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</si>
  <si>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</si>
  <si>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</si>
  <si>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</si>
  <si>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</si>
  <si>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</si>
  <si>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</si>
  <si>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</si>
  <si>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</si>
  <si>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</si>
  <si>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</si>
  <si>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</si>
  <si>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</si>
  <si>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</si>
  <si>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</si>
  <si>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</si>
  <si>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</si>
  <si>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</si>
  <si>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</si>
  <si>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</si>
  <si>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</si>
  <si>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</si>
  <si>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</si>
  <si>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</si>
  <si>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</si>
  <si>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</si>
  <si>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</si>
  <si>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</si>
  <si>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</si>
  <si>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</si>
  <si>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</si>
  <si>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</si>
  <si>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</si>
  <si>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</si>
  <si>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</si>
  <si>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</si>
  <si>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</si>
  <si>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</si>
  <si>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</si>
  <si>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</si>
  <si>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</si>
  <si>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</si>
  <si>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</si>
  <si>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</si>
  <si>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</si>
  <si>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</si>
  <si>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</si>
  <si>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</si>
  <si>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</si>
  <si>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</si>
  <si>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</si>
  <si>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</si>
  <si>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</si>
  <si>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</si>
  <si>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</si>
  <si>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</si>
  <si>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</si>
  <si>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</si>
  <si>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</si>
  <si>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</si>
  <si>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</si>
  <si>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</si>
  <si>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</si>
  <si>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</si>
  <si>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</si>
  <si>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</si>
  <si>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</si>
  <si>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</si>
  <si>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</si>
  <si>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</si>
  <si>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MANSIVA</t>
  </si>
  <si>
    <t>PED. 105744272</t>
  </si>
  <si>
    <t>NLSE23-198</t>
  </si>
  <si>
    <t>PED. 105804999</t>
  </si>
  <si>
    <t>PED. 105872506</t>
  </si>
  <si>
    <t>NLSE23-200</t>
  </si>
  <si>
    <t>SMITHFIELD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</si>
</sst>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44" fillId="0" borderId="0" xfId="0" applyNumberFormat="1" applyFont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2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3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4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5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6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right"/>
    </xf>
    <xf numFmtId="168" fontId="81" fillId="0" borderId="15" xfId="0" applyNumberFormat="1" applyFont="1" applyFill="1" applyBorder="1"/>
    <xf numFmtId="168" fontId="81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6" fillId="0" borderId="5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44" fontId="86" fillId="0" borderId="0" xfId="1" applyFont="1" applyFill="1"/>
    <xf numFmtId="2" fontId="86" fillId="0" borderId="0" xfId="0" applyNumberFormat="1" applyFont="1" applyAlignment="1">
      <alignment horizontal="right"/>
    </xf>
    <xf numFmtId="168" fontId="86" fillId="0" borderId="0" xfId="0" applyNumberFormat="1" applyFont="1"/>
    <xf numFmtId="2" fontId="86" fillId="0" borderId="12" xfId="0" applyNumberFormat="1" applyFont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2" fontId="86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1" fillId="0" borderId="37" xfId="0" applyNumberFormat="1" applyFont="1" applyFill="1" applyBorder="1" applyAlignment="1">
      <alignment horizontal="right"/>
    </xf>
    <xf numFmtId="4" fontId="81" fillId="0" borderId="76" xfId="0" applyNumberFormat="1" applyFont="1" applyFill="1" applyBorder="1"/>
    <xf numFmtId="0" fontId="81" fillId="0" borderId="76" xfId="0" applyFont="1" applyFill="1" applyBorder="1" applyAlignment="1">
      <alignment horizontal="center"/>
    </xf>
    <xf numFmtId="15" fontId="81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1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40" fillId="0" borderId="89" xfId="0" applyFont="1" applyFill="1" applyBorder="1" applyAlignment="1">
      <alignment horizontal="center" vertical="center" wrapText="1"/>
    </xf>
    <xf numFmtId="0" fontId="28" fillId="0" borderId="89" xfId="0" applyFont="1" applyFill="1" applyBorder="1" applyAlignment="1">
      <alignment horizontal="center" vertical="center" wrapText="1"/>
    </xf>
    <xf numFmtId="0" fontId="71" fillId="0" borderId="89" xfId="0" applyFont="1" applyFill="1" applyBorder="1" applyAlignment="1">
      <alignment horizontal="center" vertical="center"/>
    </xf>
    <xf numFmtId="0" fontId="90" fillId="0" borderId="89" xfId="0" applyFont="1" applyFill="1" applyBorder="1" applyAlignment="1">
      <alignment horizontal="center" vertical="center"/>
    </xf>
    <xf numFmtId="0" fontId="87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8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78" fillId="32" borderId="0" xfId="0" applyFont="1" applyFill="1" applyAlignment="1">
      <alignment horizontal="center" wrapText="1"/>
    </xf>
    <xf numFmtId="0" fontId="78" fillId="2" borderId="48" xfId="0" applyFont="1" applyFill="1" applyBorder="1" applyAlignment="1">
      <alignment horizontal="center" vertical="center" wrapText="1"/>
    </xf>
    <xf numFmtId="0" fontId="78" fillId="2" borderId="49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0" borderId="51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3333FF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331</v>
      </c>
      <c r="C1" s="448"/>
      <c r="D1" s="449"/>
      <c r="E1" s="450"/>
      <c r="F1" s="642"/>
      <c r="G1" s="451"/>
      <c r="H1" s="642"/>
      <c r="I1" s="452"/>
      <c r="J1" s="453"/>
      <c r="K1" s="1276" t="s">
        <v>26</v>
      </c>
      <c r="L1" s="511"/>
      <c r="M1" s="1278" t="s">
        <v>27</v>
      </c>
      <c r="N1" s="585"/>
      <c r="P1" s="618" t="s">
        <v>38</v>
      </c>
      <c r="Q1" s="1274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277"/>
      <c r="L2" s="512" t="s">
        <v>29</v>
      </c>
      <c r="M2" s="1279"/>
      <c r="N2" s="586" t="s">
        <v>29</v>
      </c>
      <c r="O2" s="710" t="s">
        <v>30</v>
      </c>
      <c r="P2" s="619" t="s">
        <v>39</v>
      </c>
      <c r="Q2" s="1275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3"/>
      <c r="K4" s="352"/>
      <c r="L4" s="552"/>
      <c r="M4" s="352"/>
      <c r="N4" s="549"/>
      <c r="O4" s="743"/>
      <c r="P4" s="459"/>
      <c r="Q4" s="459"/>
      <c r="R4" s="550"/>
      <c r="S4" s="672">
        <f>Q4</f>
        <v>0</v>
      </c>
      <c r="T4" s="672">
        <f>S4/H4</f>
        <v>0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7" t="str">
        <f>PIERNA!C5</f>
        <v>Seaboard</v>
      </c>
      <c r="D5" s="1046" t="str">
        <f>PIERNA!D5</f>
        <v>PED. 3002153</v>
      </c>
      <c r="E5" s="1047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946" t="str">
        <f>PIERNA!U6</f>
        <v xml:space="preserve">11 SUR </v>
      </c>
      <c r="K5" s="353"/>
      <c r="L5" s="993"/>
      <c r="M5" s="977"/>
      <c r="N5" s="1027"/>
      <c r="O5" s="1032"/>
      <c r="P5" s="459"/>
      <c r="Q5" s="459"/>
      <c r="R5" s="1038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7" t="str">
        <f>PIERNA!C6</f>
        <v>Seaboard</v>
      </c>
      <c r="D6" s="1046" t="str">
        <f>PIERNA!D6</f>
        <v>PED. 105370109</v>
      </c>
      <c r="E6" s="1047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43" t="str">
        <f>PIERNA!AE6</f>
        <v>ACCSE23-16</v>
      </c>
      <c r="K6" s="977"/>
      <c r="L6" s="993"/>
      <c r="M6" s="977"/>
      <c r="N6" s="1027"/>
      <c r="O6" s="1032"/>
      <c r="P6" s="459"/>
      <c r="Q6" s="460"/>
      <c r="R6" s="1043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7" t="str">
        <f>PIERNA!C7</f>
        <v>Seaboard</v>
      </c>
      <c r="D7" s="1046" t="str">
        <f>PIERNA!D7</f>
        <v>PED. 105450880</v>
      </c>
      <c r="E7" s="1047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959" t="str">
        <f>PIERNA!AO6</f>
        <v>NLSE23-193</v>
      </c>
      <c r="K7" s="977"/>
      <c r="L7" s="993"/>
      <c r="M7" s="977"/>
      <c r="N7" s="1027"/>
      <c r="O7" s="1032"/>
      <c r="P7" s="459"/>
      <c r="Q7" s="1114"/>
      <c r="R7" s="1115"/>
      <c r="S7" s="672">
        <f t="shared" si="0"/>
        <v>0</v>
      </c>
      <c r="T7" s="672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18.75" x14ac:dyDescent="0.3">
      <c r="A8" s="97">
        <v>5</v>
      </c>
      <c r="B8" s="784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44" t="str">
        <f>PIERNA!AY6</f>
        <v>NLSE23-194</v>
      </c>
      <c r="K8" s="977"/>
      <c r="L8" s="1033"/>
      <c r="M8" s="977"/>
      <c r="N8" s="1027"/>
      <c r="O8" s="1028"/>
      <c r="P8" s="459"/>
      <c r="Q8" s="1114"/>
      <c r="R8" s="1115"/>
      <c r="S8" s="672">
        <f t="shared" si="0"/>
        <v>0</v>
      </c>
      <c r="T8" s="672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44" t="str">
        <f>PIERNA!BI6</f>
        <v>NLSE23-195</v>
      </c>
      <c r="K9" s="977"/>
      <c r="L9" s="982"/>
      <c r="M9" s="977"/>
      <c r="N9" s="1029"/>
      <c r="O9" s="1030"/>
      <c r="P9" s="459"/>
      <c r="Q9" s="1112"/>
      <c r="R9" s="1113"/>
      <c r="S9" s="672">
        <f>Q9+M9+K9</f>
        <v>0</v>
      </c>
      <c r="T9" s="672">
        <f t="shared" si="1"/>
        <v>0.1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18.75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44" t="str">
        <f>PIERNA!BS6</f>
        <v>NLSE23-196</v>
      </c>
      <c r="K10" s="977"/>
      <c r="L10" s="982"/>
      <c r="M10" s="977"/>
      <c r="N10" s="1029"/>
      <c r="O10" s="1032"/>
      <c r="P10" s="459"/>
      <c r="Q10" s="1116"/>
      <c r="R10" s="1117"/>
      <c r="S10" s="672">
        <f>Q10+M10+K10</f>
        <v>0</v>
      </c>
      <c r="T10" s="672">
        <f t="shared" si="1"/>
        <v>0.1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024" t="str">
        <f>PIERNA!CC6</f>
        <v>NLSE23-197</v>
      </c>
      <c r="K11" s="977"/>
      <c r="L11" s="982"/>
      <c r="M11" s="977"/>
      <c r="N11" s="1029"/>
      <c r="O11" s="1028"/>
      <c r="P11" s="459"/>
      <c r="Q11" s="459"/>
      <c r="R11" s="1031"/>
      <c r="S11" s="672">
        <f t="shared" si="0"/>
        <v>0</v>
      </c>
      <c r="T11" s="672">
        <f t="shared" si="1"/>
        <v>0.1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45">
        <f>PIERNA!CM6</f>
        <v>11372</v>
      </c>
      <c r="K12" s="977"/>
      <c r="L12" s="993"/>
      <c r="M12" s="977"/>
      <c r="N12" s="1029"/>
      <c r="O12" s="1028"/>
      <c r="P12" s="459"/>
      <c r="Q12" s="459"/>
      <c r="R12" s="1031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46" t="str">
        <f>PIERNA!CW6</f>
        <v>ACCSE23-17</v>
      </c>
      <c r="K13" s="977"/>
      <c r="L13" s="993"/>
      <c r="M13" s="977"/>
      <c r="N13" s="1029"/>
      <c r="O13" s="1028"/>
      <c r="P13" s="765"/>
      <c r="Q13" s="353"/>
      <c r="R13" s="1031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45" t="str">
        <f>PIERNA!DG6</f>
        <v>NLSE23-198</v>
      </c>
      <c r="K14" s="977"/>
      <c r="L14" s="1033"/>
      <c r="M14" s="977"/>
      <c r="N14" s="1029"/>
      <c r="O14" s="1032"/>
      <c r="P14" s="621"/>
      <c r="Q14" s="353"/>
      <c r="R14" s="1034"/>
      <c r="S14" s="672">
        <f>Q14+M14+K14</f>
        <v>0</v>
      </c>
      <c r="T14" s="672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47">
        <f>PIERNA!DQ6</f>
        <v>0</v>
      </c>
      <c r="K15" s="977"/>
      <c r="L15" s="1033"/>
      <c r="M15" s="977"/>
      <c r="N15" s="1001"/>
      <c r="O15" s="1028"/>
      <c r="P15" s="765"/>
      <c r="Q15" s="353"/>
      <c r="R15" s="1035"/>
      <c r="S15" s="672">
        <f>Q15+M15+K15</f>
        <v>0</v>
      </c>
      <c r="T15" s="672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248" t="str">
        <f>PIERNA!EA6</f>
        <v>NLSE23-200</v>
      </c>
      <c r="K16" s="977"/>
      <c r="L16" s="993"/>
      <c r="M16" s="977"/>
      <c r="N16" s="1001"/>
      <c r="O16" s="1028"/>
      <c r="P16" s="459"/>
      <c r="Q16" s="459"/>
      <c r="R16" s="1031"/>
      <c r="S16" s="672">
        <f t="shared" si="0"/>
        <v>0</v>
      </c>
      <c r="T16" s="672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>
        <f>PIERNA!B17</f>
        <v>0</v>
      </c>
      <c r="C17" s="256">
        <f>PIERNA!C17</f>
        <v>0</v>
      </c>
      <c r="D17" s="494">
        <f>PIERNA!D17</f>
        <v>0</v>
      </c>
      <c r="E17" s="495">
        <f>PIERNA!E17</f>
        <v>0</v>
      </c>
      <c r="F17" s="645">
        <f>PIERNA!F17</f>
        <v>0</v>
      </c>
      <c r="G17" s="348">
        <f>PIERNA!G17</f>
        <v>0</v>
      </c>
      <c r="H17" s="657">
        <f>PIERNA!H17</f>
        <v>0</v>
      </c>
      <c r="I17" s="536">
        <f>PIERNA!I17</f>
        <v>0</v>
      </c>
      <c r="J17" s="1249">
        <f>PIERNA!EK6</f>
        <v>0</v>
      </c>
      <c r="K17" s="977"/>
      <c r="L17" s="1033"/>
      <c r="M17" s="977"/>
      <c r="N17" s="1029"/>
      <c r="O17" s="1028"/>
      <c r="P17" s="744"/>
      <c r="Q17" s="459"/>
      <c r="R17" s="1031"/>
      <c r="S17" s="672">
        <f>Q17+M17+K17</f>
        <v>0</v>
      </c>
      <c r="T17" s="672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>
        <f>PIERNA!B18</f>
        <v>0</v>
      </c>
      <c r="C18" s="256">
        <f>PIERNA!C18</f>
        <v>0</v>
      </c>
      <c r="D18" s="494">
        <f>PIERNA!D18</f>
        <v>0</v>
      </c>
      <c r="E18" s="495">
        <f>PIERNA!E18</f>
        <v>0</v>
      </c>
      <c r="F18" s="645">
        <f>PIERNA!F18</f>
        <v>0</v>
      </c>
      <c r="G18" s="348">
        <f>PIERNA!G18</f>
        <v>0</v>
      </c>
      <c r="H18" s="657">
        <f>PIERNA!H18</f>
        <v>0</v>
      </c>
      <c r="I18" s="536">
        <f>PIERNA!I18</f>
        <v>0</v>
      </c>
      <c r="J18" s="1250">
        <f>PIERNA!EU6</f>
        <v>0</v>
      </c>
      <c r="K18" s="977"/>
      <c r="L18" s="1033"/>
      <c r="M18" s="977"/>
      <c r="N18" s="1001"/>
      <c r="O18" s="1032"/>
      <c r="P18" s="620"/>
      <c r="Q18" s="459"/>
      <c r="R18" s="1034"/>
      <c r="S18" s="672">
        <f>Q18+M18+K18</f>
        <v>0</v>
      </c>
      <c r="T18" s="672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>
        <f>PIERNA!B19</f>
        <v>0</v>
      </c>
      <c r="C19" s="256">
        <f>PIERNA!C19</f>
        <v>0</v>
      </c>
      <c r="D19" s="494">
        <f>PIERNA!D19</f>
        <v>0</v>
      </c>
      <c r="E19" s="495">
        <f>PIERNA!E19</f>
        <v>0</v>
      </c>
      <c r="F19" s="645">
        <f>PIERNA!F19</f>
        <v>0</v>
      </c>
      <c r="G19" s="348">
        <f>PIERNA!G19</f>
        <v>0</v>
      </c>
      <c r="H19" s="657">
        <f>PIERNA!H19</f>
        <v>0</v>
      </c>
      <c r="I19" s="536">
        <f>PIERNA!I19</f>
        <v>0</v>
      </c>
      <c r="J19" s="1244">
        <f>PIERNA!FE6</f>
        <v>0</v>
      </c>
      <c r="K19" s="977"/>
      <c r="L19" s="1033"/>
      <c r="M19" s="977"/>
      <c r="N19" s="1001"/>
      <c r="O19" s="1032"/>
      <c r="P19" s="621"/>
      <c r="Q19" s="459"/>
      <c r="R19" s="1027"/>
      <c r="S19" s="672">
        <f>Q19+M19+K19</f>
        <v>0</v>
      </c>
      <c r="T19" s="672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>
        <f>PIERNA!B20</f>
        <v>0</v>
      </c>
      <c r="C20" s="256">
        <f>PIERNA!C20</f>
        <v>0</v>
      </c>
      <c r="D20" s="494">
        <f>PIERNA!D20</f>
        <v>0</v>
      </c>
      <c r="E20" s="495">
        <f>PIERNA!E20</f>
        <v>0</v>
      </c>
      <c r="F20" s="645">
        <f>PIERNA!F20</f>
        <v>0</v>
      </c>
      <c r="G20" s="348">
        <f>PIERNA!G20</f>
        <v>0</v>
      </c>
      <c r="H20" s="657">
        <f>PIERNA!H20</f>
        <v>0</v>
      </c>
      <c r="I20" s="536">
        <f>PIERNA!I20</f>
        <v>0</v>
      </c>
      <c r="J20" s="1251">
        <f>PIERNA!FO6</f>
        <v>0</v>
      </c>
      <c r="K20" s="977"/>
      <c r="L20" s="1033"/>
      <c r="M20" s="977"/>
      <c r="N20" s="1001"/>
      <c r="O20" s="1032"/>
      <c r="P20" s="621"/>
      <c r="Q20" s="459"/>
      <c r="R20" s="1027"/>
      <c r="S20" s="672">
        <f t="shared" si="0"/>
        <v>0</v>
      </c>
      <c r="T20" s="672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>
        <f>PIERNA!B21</f>
        <v>0</v>
      </c>
      <c r="C21" s="349">
        <f>PIERNA!C21</f>
        <v>0</v>
      </c>
      <c r="D21" s="494">
        <f>PIERNA!D21</f>
        <v>0</v>
      </c>
      <c r="E21" s="495">
        <f>PIERNA!E21</f>
        <v>0</v>
      </c>
      <c r="F21" s="645">
        <f>PIERNA!F21</f>
        <v>0</v>
      </c>
      <c r="G21" s="348">
        <f>PIERNA!G21</f>
        <v>0</v>
      </c>
      <c r="H21" s="657">
        <f>PIERNA!H21</f>
        <v>0</v>
      </c>
      <c r="I21" s="536">
        <f>PIERNA!I21</f>
        <v>0</v>
      </c>
      <c r="J21" s="1252">
        <f>PIERNA!FY6</f>
        <v>0</v>
      </c>
      <c r="K21" s="977"/>
      <c r="L21" s="1033"/>
      <c r="M21" s="977"/>
      <c r="N21" s="1001"/>
      <c r="O21" s="1032"/>
      <c r="P21" s="459"/>
      <c r="Q21" s="459"/>
      <c r="R21" s="1027"/>
      <c r="S21" s="672">
        <f t="shared" si="0"/>
        <v>0</v>
      </c>
      <c r="T21" s="672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>
        <f>PIERNA!B22</f>
        <v>0</v>
      </c>
      <c r="C22" s="256">
        <f>PIERNA!C22</f>
        <v>0</v>
      </c>
      <c r="D22" s="494">
        <f>PIERNA!D22</f>
        <v>0</v>
      </c>
      <c r="E22" s="495">
        <f>PIERNA!E22</f>
        <v>0</v>
      </c>
      <c r="F22" s="645">
        <f>PIERNA!F22</f>
        <v>0</v>
      </c>
      <c r="G22" s="348">
        <f>PIERNA!G22</f>
        <v>0</v>
      </c>
      <c r="H22" s="657">
        <f>PIERNA!H22</f>
        <v>0</v>
      </c>
      <c r="I22" s="536">
        <f>PIERNA!I22</f>
        <v>0</v>
      </c>
      <c r="J22" s="1024">
        <f>PIERNA!GI6</f>
        <v>0</v>
      </c>
      <c r="K22" s="977"/>
      <c r="L22" s="1033"/>
      <c r="M22" s="977"/>
      <c r="N22" s="1001"/>
      <c r="O22" s="1028"/>
      <c r="P22" s="459"/>
      <c r="Q22" s="459"/>
      <c r="R22" s="1027"/>
      <c r="S22" s="672">
        <f>Q22+M22+K22</f>
        <v>0</v>
      </c>
      <c r="T22" s="672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>
        <f>PIERNA!B23</f>
        <v>0</v>
      </c>
      <c r="C23" s="256">
        <f>PIERNA!C23</f>
        <v>0</v>
      </c>
      <c r="D23" s="494">
        <f>PIERNA!D23</f>
        <v>0</v>
      </c>
      <c r="E23" s="495">
        <f>PIERNA!E23</f>
        <v>0</v>
      </c>
      <c r="F23" s="645">
        <f>PIERNA!F23</f>
        <v>0</v>
      </c>
      <c r="G23" s="348">
        <f>PIERNA!G23</f>
        <v>0</v>
      </c>
      <c r="H23" s="657">
        <f>PIERNA!H23</f>
        <v>0</v>
      </c>
      <c r="I23" s="536">
        <f>PIERNA!I23</f>
        <v>0</v>
      </c>
      <c r="J23" s="1024">
        <f>PIERNA!GS6</f>
        <v>0</v>
      </c>
      <c r="K23" s="977"/>
      <c r="L23" s="1033"/>
      <c r="M23" s="977"/>
      <c r="N23" s="1036"/>
      <c r="O23" s="1028"/>
      <c r="P23" s="694"/>
      <c r="Q23" s="459"/>
      <c r="R23" s="1027"/>
      <c r="S23" s="672">
        <f>Q23+M23+K23</f>
        <v>0</v>
      </c>
      <c r="T23" s="672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>
        <f>PIERNA!B24</f>
        <v>0</v>
      </c>
      <c r="C24" s="256">
        <f>PIERNA!C24</f>
        <v>0</v>
      </c>
      <c r="D24" s="499">
        <f>PIERNA!D24</f>
        <v>0</v>
      </c>
      <c r="E24" s="495">
        <f>PIERNA!E24</f>
        <v>0</v>
      </c>
      <c r="F24" s="645">
        <f>PIERNA!F24</f>
        <v>0</v>
      </c>
      <c r="G24" s="348">
        <f>PIERNA!G24</f>
        <v>0</v>
      </c>
      <c r="H24" s="657">
        <f>PIERNA!H24</f>
        <v>0</v>
      </c>
      <c r="I24" s="536">
        <f>PIERNA!I24</f>
        <v>0</v>
      </c>
      <c r="J24" s="1245">
        <f>PIERNA!HC6</f>
        <v>0</v>
      </c>
      <c r="K24" s="977"/>
      <c r="L24" s="1033"/>
      <c r="M24" s="977"/>
      <c r="N24" s="1029"/>
      <c r="O24" s="1032"/>
      <c r="P24" s="744"/>
      <c r="Q24" s="459"/>
      <c r="R24" s="1027"/>
      <c r="S24" s="672">
        <f>Q24+M24+K24</f>
        <v>0</v>
      </c>
      <c r="T24" s="672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>
        <f>PIERNA!HM5</f>
        <v>0</v>
      </c>
      <c r="C25" s="352">
        <f>PIERNA!HN5</f>
        <v>0</v>
      </c>
      <c r="D25" s="499">
        <f>PIERNA!HO5</f>
        <v>0</v>
      </c>
      <c r="E25" s="495">
        <f>PIERNA!E25</f>
        <v>0</v>
      </c>
      <c r="F25" s="645">
        <f>PIERNA!HQ5</f>
        <v>0</v>
      </c>
      <c r="G25" s="348">
        <f>PIERNA!HR5</f>
        <v>0</v>
      </c>
      <c r="H25" s="657">
        <f>PIERNA!HS5</f>
        <v>0</v>
      </c>
      <c r="I25" s="536">
        <f>PIERNA!I25</f>
        <v>0</v>
      </c>
      <c r="J25" s="1252">
        <f>PIERNA!HM6</f>
        <v>0</v>
      </c>
      <c r="K25" s="977"/>
      <c r="L25" s="1033"/>
      <c r="M25" s="977"/>
      <c r="N25" s="1037"/>
      <c r="O25" s="1032"/>
      <c r="P25" s="459"/>
      <c r="Q25" s="459"/>
      <c r="R25" s="1027"/>
      <c r="S25" s="672">
        <f t="shared" si="0"/>
        <v>0</v>
      </c>
      <c r="T25" s="672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>
        <f>PIERNA!HW5</f>
        <v>0</v>
      </c>
      <c r="C26" s="256">
        <f>PIERNA!HX5</f>
        <v>0</v>
      </c>
      <c r="D26" s="499">
        <f>PIERNA!HY5</f>
        <v>0</v>
      </c>
      <c r="E26" s="495">
        <f>PIERNA!HZ5</f>
        <v>0</v>
      </c>
      <c r="F26" s="645">
        <f>PIERNA!IA5</f>
        <v>0</v>
      </c>
      <c r="G26" s="500">
        <f>PIERNA!IB5</f>
        <v>0</v>
      </c>
      <c r="H26" s="657">
        <f>PIERNA!IC5</f>
        <v>0</v>
      </c>
      <c r="I26" s="536">
        <f>PIERNA!I26</f>
        <v>0</v>
      </c>
      <c r="J26" s="1251">
        <f>PIERNA!HW6</f>
        <v>0</v>
      </c>
      <c r="K26" s="977"/>
      <c r="L26" s="996"/>
      <c r="M26" s="977"/>
      <c r="N26" s="1027"/>
      <c r="O26" s="1032"/>
      <c r="P26" s="765"/>
      <c r="Q26" s="459"/>
      <c r="R26" s="1038"/>
      <c r="S26" s="672">
        <f>Q26+M26+K26</f>
        <v>0</v>
      </c>
      <c r="T26" s="672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499">
        <f>PIERNA!II5</f>
        <v>0</v>
      </c>
      <c r="E27" s="495">
        <f>PIERNA!IJ5</f>
        <v>0</v>
      </c>
      <c r="F27" s="645">
        <f>PIERNA!IK5</f>
        <v>0</v>
      </c>
      <c r="G27" s="500">
        <f>PIERNA!IL5</f>
        <v>0</v>
      </c>
      <c r="H27" s="657">
        <f>PIERNA!IM5</f>
        <v>0</v>
      </c>
      <c r="I27" s="536">
        <f>PIERNA!I27</f>
        <v>0</v>
      </c>
      <c r="J27" s="1024">
        <f>PIERNA!IG6</f>
        <v>0</v>
      </c>
      <c r="K27" s="353"/>
      <c r="L27" s="1033"/>
      <c r="M27" s="977"/>
      <c r="N27" s="1029"/>
      <c r="O27" s="1032"/>
      <c r="P27" s="621"/>
      <c r="Q27" s="734"/>
      <c r="R27" s="1039"/>
      <c r="S27" s="672">
        <f>Q27+M27+K27+P27</f>
        <v>0</v>
      </c>
      <c r="T27" s="67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53">
        <f>PIERNA!IQ6</f>
        <v>0</v>
      </c>
      <c r="K28" s="839"/>
      <c r="L28" s="1033"/>
      <c r="M28" s="641"/>
      <c r="N28" s="1029"/>
      <c r="O28" s="1040"/>
      <c r="P28" s="459"/>
      <c r="Q28" s="459"/>
      <c r="R28" s="1038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4">
        <f>PIERNA!JA6</f>
        <v>0</v>
      </c>
      <c r="K29" s="789"/>
      <c r="L29" s="1033"/>
      <c r="M29" s="977"/>
      <c r="N29" s="1029"/>
      <c r="O29" s="938"/>
      <c r="P29" s="459"/>
      <c r="Q29" s="734"/>
      <c r="R29" s="1039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51">
        <f>PIERNA!JK6</f>
        <v>0</v>
      </c>
      <c r="K30" s="353"/>
      <c r="L30" s="1033"/>
      <c r="M30" s="977"/>
      <c r="N30" s="1038"/>
      <c r="O30" s="938"/>
      <c r="P30" s="459"/>
      <c r="Q30" s="459"/>
      <c r="R30" s="1038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52">
        <f>PIERNA!JU6</f>
        <v>0</v>
      </c>
      <c r="K31" s="353"/>
      <c r="L31" s="1001"/>
      <c r="M31" s="977"/>
      <c r="N31" s="1027"/>
      <c r="O31" s="938"/>
      <c r="P31" s="459"/>
      <c r="Q31" s="734"/>
      <c r="R31" s="1038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23">
        <f>PIERNA!KE6</f>
        <v>0</v>
      </c>
      <c r="K32" s="1045"/>
      <c r="L32" s="1041"/>
      <c r="M32" s="977"/>
      <c r="N32" s="1027"/>
      <c r="O32" s="938"/>
      <c r="P32" s="459"/>
      <c r="Q32" s="459"/>
      <c r="R32" s="1038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23">
        <f>PIERNA!KO6</f>
        <v>0</v>
      </c>
      <c r="K33" s="839"/>
      <c r="L33" s="1033"/>
      <c r="M33" s="641"/>
      <c r="N33" s="1033"/>
      <c r="O33" s="1040"/>
      <c r="P33" s="459"/>
      <c r="Q33" s="734"/>
      <c r="R33" s="1038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4">
        <f>PIERNA!KY6</f>
        <v>0</v>
      </c>
      <c r="K34" s="789"/>
      <c r="L34" s="1033"/>
      <c r="M34" s="990"/>
      <c r="N34" s="1038"/>
      <c r="O34" s="1042"/>
      <c r="P34" s="459"/>
      <c r="Q34" s="460"/>
      <c r="R34" s="1043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4">
        <f>PIERNA!LI6</f>
        <v>0</v>
      </c>
      <c r="K35" s="460"/>
      <c r="L35" s="1033"/>
      <c r="M35" s="990"/>
      <c r="N35" s="1038"/>
      <c r="O35" s="1042"/>
      <c r="P35" s="459"/>
      <c r="Q35" s="353"/>
      <c r="R35" s="1038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4"/>
      <c r="K36" s="460"/>
      <c r="L36" s="1033"/>
      <c r="M36" s="990"/>
      <c r="N36" s="1038"/>
      <c r="O36" s="1042"/>
      <c r="P36" s="459"/>
      <c r="Q36" s="353"/>
      <c r="R36" s="1027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40" t="s">
        <v>178</v>
      </c>
      <c r="K37" s="765"/>
      <c r="L37" s="1033"/>
      <c r="M37" s="977"/>
      <c r="N37" s="1027"/>
      <c r="O37" s="1042"/>
      <c r="P37" s="459"/>
      <c r="Q37" s="459"/>
      <c r="R37" s="1027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41" t="s">
        <v>179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23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5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90" t="s">
        <v>142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6" t="s">
        <v>143</v>
      </c>
      <c r="K42" s="792"/>
      <c r="L42" s="793"/>
      <c r="M42" s="792"/>
      <c r="N42" s="794"/>
      <c r="O42" s="795"/>
      <c r="P42" s="796"/>
      <c r="Q42" s="791"/>
      <c r="R42" s="797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5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11" t="s">
        <v>216</v>
      </c>
      <c r="K44" s="1123">
        <v>10440</v>
      </c>
      <c r="L44" s="1148" t="s">
        <v>221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5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5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5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22" t="s">
        <v>223</v>
      </c>
      <c r="K97" s="1110"/>
      <c r="L97" s="1118"/>
      <c r="M97" s="849"/>
      <c r="N97" s="1119"/>
      <c r="O97" s="1120"/>
      <c r="P97" s="1121"/>
      <c r="Q97" s="1121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7"/>
      <c r="C98" s="934"/>
      <c r="D98" s="1255"/>
      <c r="E98" s="1047"/>
      <c r="F98" s="1256"/>
      <c r="G98" s="1257"/>
      <c r="H98" s="1258"/>
      <c r="I98" s="102">
        <v>0</v>
      </c>
      <c r="J98" s="1145" t="s">
        <v>220</v>
      </c>
      <c r="K98" s="1146"/>
      <c r="L98" s="1280" t="s">
        <v>228</v>
      </c>
      <c r="M98" s="1281"/>
      <c r="N98" s="1281"/>
      <c r="O98" s="1281"/>
      <c r="P98" s="1281"/>
      <c r="Q98" s="1282"/>
      <c r="R98" s="1149" t="s">
        <v>229</v>
      </c>
      <c r="S98" s="672">
        <f t="shared" si="15"/>
        <v>0</v>
      </c>
      <c r="T98" s="673" t="e">
        <f t="shared" si="17"/>
        <v>#DIV/0!</v>
      </c>
    </row>
    <row r="99" spans="1:24" s="148" customFormat="1" ht="38.25" customHeight="1" x14ac:dyDescent="0.3">
      <c r="A99" s="699">
        <v>61</v>
      </c>
      <c r="B99" s="933"/>
      <c r="C99" s="934"/>
      <c r="D99" s="935"/>
      <c r="E99" s="936"/>
      <c r="F99" s="937"/>
      <c r="G99" s="938"/>
      <c r="H99" s="939"/>
      <c r="I99" s="612">
        <f t="shared" ref="I99:I115" si="18">H99-F99</f>
        <v>0</v>
      </c>
      <c r="J99" s="976"/>
      <c r="K99" s="977"/>
      <c r="L99" s="978"/>
      <c r="M99" s="977"/>
      <c r="N99" s="985"/>
      <c r="O99" s="980"/>
      <c r="P99" s="981"/>
      <c r="Q99" s="727"/>
      <c r="R99" s="982"/>
      <c r="S99" s="672">
        <f t="shared" ref="S99:S100" si="19">Q99+M99+K99</f>
        <v>0</v>
      </c>
      <c r="T99" s="673" t="e">
        <f t="shared" ref="T99:T100" si="20">S99/H99</f>
        <v>#DIV/0!</v>
      </c>
    </row>
    <row r="100" spans="1:24" s="148" customFormat="1" ht="40.5" customHeight="1" x14ac:dyDescent="0.3">
      <c r="A100" s="699">
        <v>62</v>
      </c>
      <c r="B100" s="1109"/>
      <c r="C100" s="940"/>
      <c r="D100" s="941"/>
      <c r="E100" s="942"/>
      <c r="F100" s="943"/>
      <c r="G100" s="923"/>
      <c r="H100" s="943"/>
      <c r="I100" s="584">
        <f t="shared" si="18"/>
        <v>0</v>
      </c>
      <c r="J100" s="940"/>
      <c r="K100" s="977"/>
      <c r="L100" s="983"/>
      <c r="M100" s="977"/>
      <c r="N100" s="1129"/>
      <c r="O100" s="984"/>
      <c r="P100" s="620"/>
      <c r="Q100" s="727"/>
      <c r="R100" s="1033"/>
      <c r="S100" s="672">
        <f t="shared" si="19"/>
        <v>0</v>
      </c>
      <c r="T100" s="673" t="e">
        <f t="shared" si="20"/>
        <v>#DIV/0!</v>
      </c>
      <c r="X100" s="675">
        <f>SUM(X59:X99)</f>
        <v>0</v>
      </c>
    </row>
    <row r="101" spans="1:24" s="148" customFormat="1" ht="31.5" customHeight="1" x14ac:dyDescent="0.3">
      <c r="A101" s="699">
        <v>63</v>
      </c>
      <c r="B101" s="960"/>
      <c r="C101" s="934"/>
      <c r="D101" s="935"/>
      <c r="E101" s="936"/>
      <c r="F101" s="937"/>
      <c r="G101" s="938"/>
      <c r="H101" s="939"/>
      <c r="I101" s="612">
        <f t="shared" si="18"/>
        <v>0</v>
      </c>
      <c r="J101" s="976"/>
      <c r="K101" s="977"/>
      <c r="L101" s="978"/>
      <c r="M101" s="977"/>
      <c r="N101" s="985"/>
      <c r="O101" s="1004"/>
      <c r="P101" s="981"/>
      <c r="Q101" s="727"/>
      <c r="R101" s="982"/>
      <c r="S101" s="672">
        <f t="shared" ref="S101" si="21">Q101+M101+K101</f>
        <v>0</v>
      </c>
      <c r="T101" s="673" t="e">
        <f t="shared" ref="T101" si="22">S101/H101</f>
        <v>#DIV/0!</v>
      </c>
    </row>
    <row r="102" spans="1:24" s="148" customFormat="1" ht="31.5" customHeight="1" x14ac:dyDescent="0.3">
      <c r="A102" s="699">
        <v>64</v>
      </c>
      <c r="B102" s="960"/>
      <c r="C102" s="934"/>
      <c r="D102" s="935"/>
      <c r="E102" s="936"/>
      <c r="F102" s="937"/>
      <c r="G102" s="938"/>
      <c r="H102" s="939"/>
      <c r="I102" s="612">
        <f t="shared" si="18"/>
        <v>0</v>
      </c>
      <c r="J102" s="976"/>
      <c r="K102" s="977"/>
      <c r="L102" s="978"/>
      <c r="M102" s="977"/>
      <c r="N102" s="985"/>
      <c r="O102" s="1002"/>
      <c r="P102" s="979"/>
      <c r="Q102" s="727"/>
      <c r="R102" s="982"/>
      <c r="S102" s="672">
        <f t="shared" ref="S102:S103" si="23">Q102+M102+K102</f>
        <v>0</v>
      </c>
      <c r="T102" s="673" t="e">
        <f t="shared" ref="T102:T103" si="24">S102/H102</f>
        <v>#DIV/0!</v>
      </c>
    </row>
    <row r="103" spans="1:24" s="148" customFormat="1" ht="31.5" customHeight="1" x14ac:dyDescent="0.3">
      <c r="A103" s="699">
        <v>65</v>
      </c>
      <c r="B103" s="960"/>
      <c r="C103" s="934"/>
      <c r="D103" s="935"/>
      <c r="E103" s="936"/>
      <c r="F103" s="937"/>
      <c r="G103" s="938"/>
      <c r="H103" s="939"/>
      <c r="I103" s="612">
        <f t="shared" si="18"/>
        <v>0</v>
      </c>
      <c r="J103" s="976"/>
      <c r="K103" s="977"/>
      <c r="L103" s="978"/>
      <c r="M103" s="977"/>
      <c r="N103" s="985"/>
      <c r="O103" s="1002"/>
      <c r="P103" s="979"/>
      <c r="Q103" s="727"/>
      <c r="R103" s="982"/>
      <c r="S103" s="672">
        <f t="shared" si="23"/>
        <v>0</v>
      </c>
      <c r="T103" s="673" t="e">
        <f t="shared" si="24"/>
        <v>#DIV/0!</v>
      </c>
    </row>
    <row r="104" spans="1:24" s="148" customFormat="1" ht="40.5" customHeight="1" x14ac:dyDescent="0.3">
      <c r="A104" s="699">
        <v>66</v>
      </c>
      <c r="B104" s="960"/>
      <c r="C104" s="934"/>
      <c r="D104" s="935"/>
      <c r="E104" s="936"/>
      <c r="F104" s="937"/>
      <c r="G104" s="938"/>
      <c r="H104" s="939"/>
      <c r="I104" s="612">
        <f t="shared" si="18"/>
        <v>0</v>
      </c>
      <c r="J104" s="976"/>
      <c r="K104" s="977"/>
      <c r="L104" s="978"/>
      <c r="M104" s="977"/>
      <c r="N104" s="985"/>
      <c r="O104" s="1002"/>
      <c r="P104" s="979"/>
      <c r="Q104" s="727"/>
      <c r="R104" s="982"/>
      <c r="S104" s="672">
        <f t="shared" ref="S104:S105" si="25">Q104+M104+K104</f>
        <v>0</v>
      </c>
      <c r="T104" s="673" t="e">
        <f t="shared" ref="T104" si="26">S104/H104</f>
        <v>#DIV/0!</v>
      </c>
    </row>
    <row r="105" spans="1:24" s="148" customFormat="1" ht="28.5" customHeight="1" x14ac:dyDescent="0.3">
      <c r="A105" s="699">
        <v>67</v>
      </c>
      <c r="B105" s="960"/>
      <c r="C105" s="1243"/>
      <c r="D105" s="1259"/>
      <c r="E105" s="936"/>
      <c r="F105" s="937"/>
      <c r="G105" s="938"/>
      <c r="H105" s="939"/>
      <c r="I105" s="612">
        <f t="shared" si="18"/>
        <v>0</v>
      </c>
      <c r="J105" s="986"/>
      <c r="K105" s="977"/>
      <c r="L105" s="978"/>
      <c r="M105" s="977"/>
      <c r="N105" s="985"/>
      <c r="O105" s="1002"/>
      <c r="P105" s="620"/>
      <c r="Q105" s="727"/>
      <c r="R105" s="982"/>
      <c r="S105" s="672">
        <f t="shared" si="25"/>
        <v>0</v>
      </c>
      <c r="T105" s="673" t="e">
        <f>S105/H105</f>
        <v>#DIV/0!</v>
      </c>
    </row>
    <row r="106" spans="1:24" s="148" customFormat="1" ht="28.5" customHeight="1" x14ac:dyDescent="0.3">
      <c r="A106" s="699">
        <v>68</v>
      </c>
      <c r="B106" s="960"/>
      <c r="C106" s="1243"/>
      <c r="D106" s="1259"/>
      <c r="E106" s="936"/>
      <c r="F106" s="937"/>
      <c r="G106" s="938"/>
      <c r="H106" s="939"/>
      <c r="I106" s="612">
        <f t="shared" si="18"/>
        <v>0</v>
      </c>
      <c r="J106" s="986"/>
      <c r="K106" s="977"/>
      <c r="L106" s="978"/>
      <c r="M106" s="977"/>
      <c r="N106" s="985"/>
      <c r="O106" s="1002"/>
      <c r="P106" s="620"/>
      <c r="Q106" s="727"/>
      <c r="R106" s="982"/>
      <c r="S106" s="672">
        <f t="shared" ref="S106:S107" si="27">Q106+M106+K106</f>
        <v>0</v>
      </c>
      <c r="T106" s="673" t="e">
        <f t="shared" ref="T106:T107" si="28">S106/H106</f>
        <v>#DIV/0!</v>
      </c>
    </row>
    <row r="107" spans="1:24" s="148" customFormat="1" ht="28.5" customHeight="1" x14ac:dyDescent="0.3">
      <c r="A107" s="699">
        <v>69</v>
      </c>
      <c r="B107" s="1260"/>
      <c r="C107" s="1243"/>
      <c r="D107" s="1259"/>
      <c r="E107" s="936"/>
      <c r="F107" s="937"/>
      <c r="G107" s="938"/>
      <c r="H107" s="939"/>
      <c r="I107" s="612">
        <f t="shared" si="18"/>
        <v>0</v>
      </c>
      <c r="J107" s="986"/>
      <c r="K107" s="977"/>
      <c r="L107" s="978"/>
      <c r="M107" s="977"/>
      <c r="N107" s="985"/>
      <c r="O107" s="995"/>
      <c r="P107" s="620"/>
      <c r="Q107" s="727"/>
      <c r="R107" s="982"/>
      <c r="S107" s="672">
        <f t="shared" si="27"/>
        <v>0</v>
      </c>
      <c r="T107" s="673" t="e">
        <f t="shared" si="28"/>
        <v>#DIV/0!</v>
      </c>
    </row>
    <row r="108" spans="1:24" s="148" customFormat="1" ht="41.25" customHeight="1" x14ac:dyDescent="0.3">
      <c r="A108" s="699">
        <v>70</v>
      </c>
      <c r="B108" s="1260"/>
      <c r="C108" s="934"/>
      <c r="D108" s="1261"/>
      <c r="E108" s="936"/>
      <c r="F108" s="937"/>
      <c r="G108" s="938"/>
      <c r="H108" s="939"/>
      <c r="I108" s="612">
        <f t="shared" si="18"/>
        <v>0</v>
      </c>
      <c r="J108" s="986"/>
      <c r="K108" s="977"/>
      <c r="L108" s="978"/>
      <c r="M108" s="977"/>
      <c r="N108" s="985"/>
      <c r="O108" s="995"/>
      <c r="P108" s="1005"/>
      <c r="Q108" s="727"/>
      <c r="R108" s="982"/>
      <c r="S108" s="672">
        <f t="shared" ref="S108:S109" si="29">Q108+M108+K108</f>
        <v>0</v>
      </c>
      <c r="T108" s="673" t="e">
        <f t="shared" ref="T108:T109" si="30">S108/H108</f>
        <v>#DIV/0!</v>
      </c>
    </row>
    <row r="109" spans="1:24" s="148" customFormat="1" ht="41.25" customHeight="1" thickBot="1" x14ac:dyDescent="0.35">
      <c r="A109" s="699">
        <v>71</v>
      </c>
      <c r="B109" s="1262"/>
      <c r="C109" s="1260"/>
      <c r="D109" s="1261"/>
      <c r="E109" s="936"/>
      <c r="F109" s="937"/>
      <c r="G109" s="938"/>
      <c r="H109" s="939"/>
      <c r="I109" s="102">
        <f t="shared" si="18"/>
        <v>0</v>
      </c>
      <c r="J109" s="1254"/>
      <c r="K109" s="977"/>
      <c r="L109" s="978"/>
      <c r="M109" s="977"/>
      <c r="N109" s="985"/>
      <c r="O109" s="984"/>
      <c r="P109" s="1005"/>
      <c r="Q109" s="727"/>
      <c r="R109" s="982"/>
      <c r="S109" s="672">
        <f t="shared" si="29"/>
        <v>0</v>
      </c>
      <c r="T109" s="673" t="e">
        <f t="shared" si="30"/>
        <v>#DIV/0!</v>
      </c>
    </row>
    <row r="110" spans="1:24" s="148" customFormat="1" ht="44.25" customHeight="1" thickBot="1" x14ac:dyDescent="0.35">
      <c r="A110" s="699">
        <v>72</v>
      </c>
      <c r="B110" s="1262"/>
      <c r="C110" s="1260"/>
      <c r="D110" s="945"/>
      <c r="E110" s="936"/>
      <c r="F110" s="937"/>
      <c r="G110" s="938"/>
      <c r="H110" s="939"/>
      <c r="I110" s="1003">
        <f t="shared" si="18"/>
        <v>0</v>
      </c>
      <c r="J110" s="1254"/>
      <c r="K110" s="977"/>
      <c r="L110" s="978"/>
      <c r="M110" s="977"/>
      <c r="N110" s="985"/>
      <c r="O110" s="984"/>
      <c r="P110" s="981"/>
      <c r="Q110" s="727"/>
      <c r="R110" s="982"/>
      <c r="S110" s="672">
        <f t="shared" ref="S110:S115" si="31">Q110+M110+K110</f>
        <v>0</v>
      </c>
      <c r="T110" s="673" t="e">
        <f t="shared" ref="T110:T117" si="32">S110/H110</f>
        <v>#DIV/0!</v>
      </c>
    </row>
    <row r="111" spans="1:24" s="148" customFormat="1" ht="44.25" customHeight="1" x14ac:dyDescent="0.3">
      <c r="A111" s="699">
        <v>73</v>
      </c>
      <c r="B111" s="944"/>
      <c r="C111" s="1263"/>
      <c r="D111" s="945"/>
      <c r="E111" s="936"/>
      <c r="F111" s="937"/>
      <c r="G111" s="938"/>
      <c r="H111" s="939"/>
      <c r="I111" s="612">
        <f t="shared" si="18"/>
        <v>0</v>
      </c>
      <c r="J111" s="986"/>
      <c r="K111" s="977"/>
      <c r="L111" s="978"/>
      <c r="M111" s="977"/>
      <c r="N111" s="985"/>
      <c r="O111" s="1002"/>
      <c r="P111" s="981"/>
      <c r="Q111" s="727"/>
      <c r="R111" s="982"/>
      <c r="S111" s="672">
        <f t="shared" si="31"/>
        <v>0</v>
      </c>
      <c r="T111" s="673" t="e">
        <f t="shared" si="32"/>
        <v>#DIV/0!</v>
      </c>
    </row>
    <row r="112" spans="1:24" s="148" customFormat="1" ht="44.25" customHeight="1" x14ac:dyDescent="0.3">
      <c r="A112" s="699">
        <v>74</v>
      </c>
      <c r="B112" s="944"/>
      <c r="C112" s="1263"/>
      <c r="D112" s="945"/>
      <c r="E112" s="936"/>
      <c r="F112" s="937"/>
      <c r="G112" s="938"/>
      <c r="H112" s="939"/>
      <c r="I112" s="612">
        <f t="shared" si="18"/>
        <v>0</v>
      </c>
      <c r="J112" s="986"/>
      <c r="K112" s="977"/>
      <c r="L112" s="978"/>
      <c r="M112" s="977"/>
      <c r="N112" s="985"/>
      <c r="O112" s="1002"/>
      <c r="P112" s="981"/>
      <c r="Q112" s="727"/>
      <c r="R112" s="982"/>
      <c r="S112" s="672">
        <f t="shared" si="31"/>
        <v>0</v>
      </c>
      <c r="T112" s="673" t="e">
        <f t="shared" si="32"/>
        <v>#DIV/0!</v>
      </c>
    </row>
    <row r="113" spans="1:20" s="148" customFormat="1" ht="44.25" customHeight="1" x14ac:dyDescent="0.3">
      <c r="A113" s="699">
        <v>75</v>
      </c>
      <c r="B113" s="944"/>
      <c r="C113" s="1263"/>
      <c r="D113" s="945"/>
      <c r="E113" s="936"/>
      <c r="F113" s="937"/>
      <c r="G113" s="938"/>
      <c r="H113" s="939"/>
      <c r="I113" s="612">
        <f t="shared" si="18"/>
        <v>0</v>
      </c>
      <c r="J113" s="986"/>
      <c r="K113" s="977"/>
      <c r="L113" s="978"/>
      <c r="M113" s="977"/>
      <c r="N113" s="985"/>
      <c r="O113" s="1002"/>
      <c r="P113" s="981"/>
      <c r="Q113" s="727"/>
      <c r="R113" s="982"/>
      <c r="S113" s="672"/>
      <c r="T113" s="673"/>
    </row>
    <row r="114" spans="1:20" s="148" customFormat="1" ht="44.25" customHeight="1" x14ac:dyDescent="0.3">
      <c r="A114" s="699">
        <v>76</v>
      </c>
      <c r="B114" s="955"/>
      <c r="C114" s="1264"/>
      <c r="D114" s="945"/>
      <c r="E114" s="936"/>
      <c r="F114" s="937"/>
      <c r="G114" s="938"/>
      <c r="H114" s="939"/>
      <c r="I114" s="612">
        <f t="shared" si="18"/>
        <v>0</v>
      </c>
      <c r="J114" s="986"/>
      <c r="K114" s="1006"/>
      <c r="L114" s="1007"/>
      <c r="M114" s="977"/>
      <c r="N114" s="985"/>
      <c r="O114" s="995"/>
      <c r="P114" s="981"/>
      <c r="Q114" s="727"/>
      <c r="R114" s="982"/>
      <c r="S114" s="672">
        <f t="shared" si="31"/>
        <v>0</v>
      </c>
      <c r="T114" s="673" t="e">
        <f t="shared" si="32"/>
        <v>#DIV/0!</v>
      </c>
    </row>
    <row r="115" spans="1:20" s="148" customFormat="1" ht="44.25" customHeight="1" x14ac:dyDescent="0.3">
      <c r="A115" s="699">
        <v>77</v>
      </c>
      <c r="B115" s="955"/>
      <c r="C115" s="1264"/>
      <c r="D115" s="945"/>
      <c r="E115" s="936"/>
      <c r="F115" s="937"/>
      <c r="G115" s="938"/>
      <c r="H115" s="939"/>
      <c r="I115" s="612">
        <f t="shared" si="18"/>
        <v>0</v>
      </c>
      <c r="J115" s="986"/>
      <c r="K115" s="1006"/>
      <c r="L115" s="1007"/>
      <c r="M115" s="977"/>
      <c r="N115" s="985"/>
      <c r="O115" s="995"/>
      <c r="P115" s="981"/>
      <c r="Q115" s="727"/>
      <c r="R115" s="982"/>
      <c r="S115" s="672">
        <f t="shared" si="31"/>
        <v>0</v>
      </c>
      <c r="T115" s="673" t="e">
        <f t="shared" si="32"/>
        <v>#DIV/0!</v>
      </c>
    </row>
    <row r="116" spans="1:20" s="148" customFormat="1" ht="44.25" customHeight="1" x14ac:dyDescent="0.3">
      <c r="A116" s="699">
        <v>78</v>
      </c>
      <c r="B116" s="955"/>
      <c r="C116" s="946"/>
      <c r="D116" s="941"/>
      <c r="E116" s="936"/>
      <c r="F116" s="961"/>
      <c r="G116" s="946"/>
      <c r="H116" s="947"/>
      <c r="I116" s="612">
        <f t="shared" ref="I116:I125" si="33">H116-F116</f>
        <v>0</v>
      </c>
      <c r="J116" s="986"/>
      <c r="K116" s="1006"/>
      <c r="L116" s="1007"/>
      <c r="M116" s="977"/>
      <c r="N116" s="985"/>
      <c r="O116" s="984"/>
      <c r="P116" s="1008"/>
      <c r="Q116" s="727"/>
      <c r="R116" s="982"/>
      <c r="S116" s="672">
        <f>Q116+M116+K116</f>
        <v>0</v>
      </c>
      <c r="T116" s="673" t="e">
        <f t="shared" si="32"/>
        <v>#DIV/0!</v>
      </c>
    </row>
    <row r="117" spans="1:20" s="148" customFormat="1" ht="59.25" customHeight="1" x14ac:dyDescent="0.3">
      <c r="A117" s="699">
        <v>79</v>
      </c>
      <c r="B117" s="1134"/>
      <c r="C117" s="1134"/>
      <c r="D117" s="948"/>
      <c r="E117" s="936"/>
      <c r="F117" s="937"/>
      <c r="G117" s="938"/>
      <c r="H117" s="939"/>
      <c r="I117" s="684">
        <f t="shared" si="33"/>
        <v>0</v>
      </c>
      <c r="J117" s="986"/>
      <c r="K117" s="1006"/>
      <c r="L117" s="1007"/>
      <c r="M117" s="977"/>
      <c r="N117" s="985"/>
      <c r="O117" s="984"/>
      <c r="P117" s="727"/>
      <c r="Q117" s="727"/>
      <c r="R117" s="982"/>
      <c r="S117" s="672">
        <f>Q117+M117+K117</f>
        <v>0</v>
      </c>
      <c r="T117" s="673" t="e">
        <f t="shared" si="32"/>
        <v>#DIV/0!</v>
      </c>
    </row>
    <row r="118" spans="1:20" s="148" customFormat="1" ht="59.25" customHeight="1" x14ac:dyDescent="0.3">
      <c r="A118" s="699"/>
      <c r="B118" s="1134"/>
      <c r="C118" s="1134"/>
      <c r="D118" s="1147"/>
      <c r="E118" s="936"/>
      <c r="F118" s="937"/>
      <c r="G118" s="938"/>
      <c r="H118" s="939"/>
      <c r="I118" s="684">
        <f t="shared" si="33"/>
        <v>0</v>
      </c>
      <c r="J118" s="986"/>
      <c r="K118" s="1006"/>
      <c r="L118" s="1007"/>
      <c r="M118" s="977"/>
      <c r="N118" s="985"/>
      <c r="O118" s="995"/>
      <c r="P118" s="727"/>
      <c r="Q118" s="727"/>
      <c r="R118" s="982"/>
      <c r="S118" s="672">
        <f t="shared" ref="S118:S120" si="34">Q118+M118+K118</f>
        <v>0</v>
      </c>
      <c r="T118" s="673" t="e">
        <f t="shared" ref="T118:T120" si="35">S118/H118</f>
        <v>#DIV/0!</v>
      </c>
    </row>
    <row r="119" spans="1:20" s="148" customFormat="1" ht="33" customHeight="1" x14ac:dyDescent="0.3">
      <c r="A119" s="699">
        <v>80</v>
      </c>
      <c r="B119" s="944"/>
      <c r="C119" s="1130"/>
      <c r="D119" s="948"/>
      <c r="E119" s="962"/>
      <c r="F119" s="937"/>
      <c r="G119" s="938"/>
      <c r="H119" s="939"/>
      <c r="I119" s="684">
        <f t="shared" si="33"/>
        <v>0</v>
      </c>
      <c r="J119" s="987"/>
      <c r="K119" s="977"/>
      <c r="L119" s="978"/>
      <c r="M119" s="977"/>
      <c r="N119" s="985"/>
      <c r="O119" s="980"/>
      <c r="P119" s="988"/>
      <c r="Q119" s="727"/>
      <c r="R119" s="1009"/>
      <c r="S119" s="672">
        <f t="shared" si="34"/>
        <v>0</v>
      </c>
      <c r="T119" s="673" t="e">
        <f t="shared" si="35"/>
        <v>#DIV/0!</v>
      </c>
    </row>
    <row r="120" spans="1:20" s="148" customFormat="1" ht="45.75" customHeight="1" x14ac:dyDescent="0.3">
      <c r="A120" s="699">
        <v>81</v>
      </c>
      <c r="B120" s="1131"/>
      <c r="C120" s="963"/>
      <c r="D120" s="941"/>
      <c r="E120" s="964"/>
      <c r="F120" s="958"/>
      <c r="G120" s="959"/>
      <c r="H120" s="958"/>
      <c r="I120" s="787">
        <f t="shared" si="33"/>
        <v>0</v>
      </c>
      <c r="J120" s="987"/>
      <c r="K120" s="977"/>
      <c r="L120" s="978"/>
      <c r="M120" s="977"/>
      <c r="N120" s="985"/>
      <c r="O120" s="1010"/>
      <c r="P120" s="981"/>
      <c r="Q120" s="727"/>
      <c r="R120" s="993"/>
      <c r="S120" s="672">
        <f t="shared" si="34"/>
        <v>0</v>
      </c>
      <c r="T120" s="673" t="e">
        <f t="shared" si="35"/>
        <v>#DIV/0!</v>
      </c>
    </row>
    <row r="121" spans="1:20" s="148" customFormat="1" ht="41.25" customHeight="1" x14ac:dyDescent="0.3">
      <c r="A121" s="699">
        <v>82</v>
      </c>
      <c r="B121" s="944"/>
      <c r="C121" s="949"/>
      <c r="D121" s="945"/>
      <c r="E121" s="962"/>
      <c r="F121" s="937"/>
      <c r="G121" s="938"/>
      <c r="H121" s="939"/>
      <c r="I121" s="684">
        <f t="shared" si="33"/>
        <v>0</v>
      </c>
      <c r="J121" s="987"/>
      <c r="K121" s="977"/>
      <c r="L121" s="978"/>
      <c r="M121" s="977"/>
      <c r="N121" s="985"/>
      <c r="O121" s="1011"/>
      <c r="P121" s="988"/>
      <c r="Q121" s="727"/>
      <c r="R121" s="1009"/>
      <c r="S121" s="672">
        <f t="shared" ref="S121:S159" si="36">Q121+M121+K121</f>
        <v>0</v>
      </c>
      <c r="T121" s="673" t="e">
        <f t="shared" ref="T121:T159" si="37">S121/H121</f>
        <v>#DIV/0!</v>
      </c>
    </row>
    <row r="122" spans="1:20" s="148" customFormat="1" ht="41.25" customHeight="1" x14ac:dyDescent="0.3">
      <c r="A122" s="699">
        <v>83</v>
      </c>
      <c r="B122" s="944"/>
      <c r="C122" s="1132"/>
      <c r="D122" s="945"/>
      <c r="E122" s="962"/>
      <c r="F122" s="937"/>
      <c r="G122" s="938"/>
      <c r="H122" s="939"/>
      <c r="I122" s="684">
        <f t="shared" si="33"/>
        <v>0</v>
      </c>
      <c r="J122" s="989"/>
      <c r="K122" s="990"/>
      <c r="L122" s="991"/>
      <c r="M122" s="977"/>
      <c r="N122" s="985"/>
      <c r="O122" s="1011"/>
      <c r="P122" s="1008"/>
      <c r="Q122" s="727"/>
      <c r="R122" s="1009"/>
      <c r="S122" s="672">
        <f>Q122+M122+K122</f>
        <v>0</v>
      </c>
      <c r="T122" s="673" t="e">
        <f t="shared" ref="T122" si="38">S122/H122</f>
        <v>#DIV/0!</v>
      </c>
    </row>
    <row r="123" spans="1:20" s="148" customFormat="1" ht="41.25" customHeight="1" x14ac:dyDescent="0.3">
      <c r="A123" s="699">
        <v>84</v>
      </c>
      <c r="B123" s="944"/>
      <c r="C123" s="1133"/>
      <c r="D123" s="945"/>
      <c r="E123" s="965"/>
      <c r="F123" s="937"/>
      <c r="G123" s="938"/>
      <c r="H123" s="939"/>
      <c r="I123" s="684">
        <f t="shared" si="33"/>
        <v>0</v>
      </c>
      <c r="J123" s="989"/>
      <c r="K123" s="977"/>
      <c r="L123" s="991"/>
      <c r="M123" s="977"/>
      <c r="N123" s="985"/>
      <c r="O123" s="1012"/>
      <c r="P123" s="1013"/>
      <c r="Q123" s="727"/>
      <c r="R123" s="982"/>
      <c r="S123" s="1124">
        <f t="shared" ref="S123:S124" si="39">Q123+M123+K123</f>
        <v>0</v>
      </c>
      <c r="T123" s="437" t="e">
        <f t="shared" ref="T123:T124" si="40">S123/H123</f>
        <v>#DIV/0!</v>
      </c>
    </row>
    <row r="124" spans="1:20" s="148" customFormat="1" ht="41.25" customHeight="1" x14ac:dyDescent="0.3">
      <c r="A124" s="699">
        <v>85</v>
      </c>
      <c r="B124" s="944"/>
      <c r="C124" s="949"/>
      <c r="D124" s="945"/>
      <c r="E124" s="936"/>
      <c r="F124" s="937"/>
      <c r="G124" s="938"/>
      <c r="H124" s="939"/>
      <c r="I124" s="684">
        <f t="shared" si="33"/>
        <v>0</v>
      </c>
      <c r="J124" s="992"/>
      <c r="K124" s="977"/>
      <c r="L124" s="991"/>
      <c r="M124" s="977"/>
      <c r="N124" s="1140"/>
      <c r="O124" s="1012"/>
      <c r="P124" s="1013"/>
      <c r="Q124" s="727"/>
      <c r="R124" s="982"/>
      <c r="S124" s="672">
        <f t="shared" si="39"/>
        <v>0</v>
      </c>
      <c r="T124" s="673" t="e">
        <f t="shared" si="40"/>
        <v>#DIV/0!</v>
      </c>
    </row>
    <row r="125" spans="1:20" s="148" customFormat="1" ht="41.25" customHeight="1" x14ac:dyDescent="0.3">
      <c r="A125" s="699">
        <v>86</v>
      </c>
      <c r="B125" s="944"/>
      <c r="C125" s="949"/>
      <c r="D125" s="945"/>
      <c r="E125" s="936"/>
      <c r="F125" s="937"/>
      <c r="G125" s="938"/>
      <c r="H125" s="939"/>
      <c r="I125" s="684">
        <f t="shared" si="33"/>
        <v>0</v>
      </c>
      <c r="J125" s="987"/>
      <c r="K125" s="977"/>
      <c r="L125" s="978"/>
      <c r="M125" s="977"/>
      <c r="N125" s="985"/>
      <c r="O125" s="1012"/>
      <c r="P125" s="988"/>
      <c r="Q125" s="727"/>
      <c r="R125" s="982"/>
      <c r="S125" s="672">
        <f t="shared" si="36"/>
        <v>0</v>
      </c>
      <c r="T125" s="673" t="e">
        <f t="shared" si="37"/>
        <v>#DIV/0!</v>
      </c>
    </row>
    <row r="126" spans="1:20" s="148" customFormat="1" ht="42" customHeight="1" x14ac:dyDescent="0.3">
      <c r="A126" s="699">
        <v>87</v>
      </c>
      <c r="B126" s="955"/>
      <c r="C126" s="1265"/>
      <c r="D126" s="1266"/>
      <c r="E126" s="936"/>
      <c r="F126" s="937"/>
      <c r="G126" s="938"/>
      <c r="H126" s="939"/>
      <c r="I126" s="684">
        <f t="shared" ref="I126:I132" si="41">H126-F126</f>
        <v>0</v>
      </c>
      <c r="J126" s="987"/>
      <c r="K126" s="977"/>
      <c r="L126" s="978"/>
      <c r="M126" s="977"/>
      <c r="N126" s="985"/>
      <c r="O126" s="1002"/>
      <c r="P126" s="988"/>
      <c r="Q126" s="727"/>
      <c r="R126" s="982"/>
      <c r="S126" s="672">
        <f t="shared" si="36"/>
        <v>0</v>
      </c>
      <c r="T126" s="673" t="e">
        <f t="shared" si="37"/>
        <v>#DIV/0!</v>
      </c>
    </row>
    <row r="127" spans="1:20" s="148" customFormat="1" ht="39.75" customHeight="1" x14ac:dyDescent="0.3">
      <c r="A127" s="699">
        <v>88</v>
      </c>
      <c r="B127" s="955"/>
      <c r="C127" s="949"/>
      <c r="D127" s="1266"/>
      <c r="E127" s="936"/>
      <c r="F127" s="937"/>
      <c r="G127" s="938"/>
      <c r="H127" s="939"/>
      <c r="I127" s="684">
        <f t="shared" si="41"/>
        <v>0</v>
      </c>
      <c r="J127" s="987"/>
      <c r="K127" s="977"/>
      <c r="L127" s="978"/>
      <c r="M127" s="977"/>
      <c r="N127" s="985"/>
      <c r="O127" s="1002"/>
      <c r="P127" s="1008"/>
      <c r="Q127" s="727"/>
      <c r="R127" s="982"/>
      <c r="S127" s="672">
        <f t="shared" ref="S127:S133" si="42">Q127+M127+K127</f>
        <v>0</v>
      </c>
      <c r="T127" s="673" t="e">
        <f t="shared" ref="T127:T133" si="43">S127/H127</f>
        <v>#DIV/0!</v>
      </c>
    </row>
    <row r="128" spans="1:20" s="148" customFormat="1" ht="39" customHeight="1" x14ac:dyDescent="0.3">
      <c r="A128" s="699">
        <v>89</v>
      </c>
      <c r="B128" s="955"/>
      <c r="C128" s="1264"/>
      <c r="D128" s="945"/>
      <c r="E128" s="936"/>
      <c r="F128" s="937"/>
      <c r="G128" s="938"/>
      <c r="H128" s="939"/>
      <c r="I128" s="684">
        <f t="shared" si="41"/>
        <v>0</v>
      </c>
      <c r="J128" s="897"/>
      <c r="K128" s="977"/>
      <c r="L128" s="978"/>
      <c r="M128" s="977"/>
      <c r="N128" s="985"/>
      <c r="O128" s="1002"/>
      <c r="P128" s="979"/>
      <c r="Q128" s="727"/>
      <c r="R128" s="982"/>
      <c r="S128" s="672">
        <f t="shared" si="42"/>
        <v>0</v>
      </c>
      <c r="T128" s="673" t="e">
        <f t="shared" si="43"/>
        <v>#DIV/0!</v>
      </c>
    </row>
    <row r="129" spans="1:20" s="148" customFormat="1" ht="31.5" customHeight="1" x14ac:dyDescent="0.3">
      <c r="A129" s="699">
        <v>90</v>
      </c>
      <c r="B129" s="955"/>
      <c r="C129" s="1267"/>
      <c r="D129" s="945"/>
      <c r="E129" s="962"/>
      <c r="F129" s="937"/>
      <c r="G129" s="938"/>
      <c r="H129" s="939"/>
      <c r="I129" s="684">
        <f t="shared" si="41"/>
        <v>0</v>
      </c>
      <c r="J129" s="897"/>
      <c r="K129" s="977"/>
      <c r="L129" s="978"/>
      <c r="M129" s="977"/>
      <c r="N129" s="985"/>
      <c r="O129" s="995"/>
      <c r="P129" s="979"/>
      <c r="Q129" s="727"/>
      <c r="R129" s="996"/>
      <c r="S129" s="672">
        <f t="shared" si="42"/>
        <v>0</v>
      </c>
      <c r="T129" s="673" t="e">
        <f t="shared" si="43"/>
        <v>#DIV/0!</v>
      </c>
    </row>
    <row r="130" spans="1:20" s="148" customFormat="1" ht="31.5" customHeight="1" x14ac:dyDescent="0.3">
      <c r="A130" s="699">
        <v>91</v>
      </c>
      <c r="B130" s="955"/>
      <c r="C130" s="1267"/>
      <c r="D130" s="945"/>
      <c r="E130" s="962"/>
      <c r="F130" s="937"/>
      <c r="G130" s="938"/>
      <c r="H130" s="939"/>
      <c r="I130" s="684">
        <f t="shared" si="41"/>
        <v>0</v>
      </c>
      <c r="J130" s="897"/>
      <c r="K130" s="977"/>
      <c r="L130" s="978"/>
      <c r="M130" s="977"/>
      <c r="N130" s="985"/>
      <c r="O130" s="995"/>
      <c r="P130" s="979"/>
      <c r="Q130" s="727"/>
      <c r="R130" s="996"/>
      <c r="S130" s="672">
        <f t="shared" si="42"/>
        <v>0</v>
      </c>
      <c r="T130" s="673" t="e">
        <f t="shared" si="43"/>
        <v>#DIV/0!</v>
      </c>
    </row>
    <row r="131" spans="1:20" s="148" customFormat="1" ht="43.5" customHeight="1" x14ac:dyDescent="0.3">
      <c r="A131" s="699">
        <v>92</v>
      </c>
      <c r="B131" s="944"/>
      <c r="C131" s="1267"/>
      <c r="D131" s="945"/>
      <c r="E131" s="1143"/>
      <c r="F131" s="937"/>
      <c r="G131" s="938"/>
      <c r="H131" s="939"/>
      <c r="I131" s="684">
        <f t="shared" si="41"/>
        <v>0</v>
      </c>
      <c r="J131" s="933"/>
      <c r="K131" s="1014"/>
      <c r="L131" s="1015"/>
      <c r="M131" s="1016"/>
      <c r="N131" s="1141"/>
      <c r="O131" s="995"/>
      <c r="P131" s="979"/>
      <c r="Q131" s="727"/>
      <c r="R131" s="996"/>
      <c r="S131" s="672">
        <f>Q131</f>
        <v>0</v>
      </c>
      <c r="T131" s="673" t="e">
        <f t="shared" si="43"/>
        <v>#DIV/0!</v>
      </c>
    </row>
    <row r="132" spans="1:20" s="148" customFormat="1" ht="39" customHeight="1" x14ac:dyDescent="0.3">
      <c r="A132" s="699">
        <v>93</v>
      </c>
      <c r="B132" s="944"/>
      <c r="C132" s="1268"/>
      <c r="D132" s="945"/>
      <c r="E132" s="1143"/>
      <c r="F132" s="937"/>
      <c r="G132" s="938"/>
      <c r="H132" s="939"/>
      <c r="I132" s="684">
        <f t="shared" si="41"/>
        <v>0</v>
      </c>
      <c r="J132" s="933"/>
      <c r="K132" s="1014"/>
      <c r="L132" s="1015"/>
      <c r="M132" s="1016"/>
      <c r="N132" s="1141"/>
      <c r="O132" s="995"/>
      <c r="P132" s="1017"/>
      <c r="Q132" s="727"/>
      <c r="R132" s="996"/>
      <c r="S132" s="672">
        <f t="shared" si="42"/>
        <v>0</v>
      </c>
      <c r="T132" s="673" t="e">
        <f t="shared" si="43"/>
        <v>#DIV/0!</v>
      </c>
    </row>
    <row r="133" spans="1:20" s="148" customFormat="1" ht="45.75" customHeight="1" x14ac:dyDescent="0.25">
      <c r="A133" s="699">
        <v>94</v>
      </c>
      <c r="B133" s="944"/>
      <c r="C133" s="1268"/>
      <c r="D133" s="945"/>
      <c r="E133" s="1143"/>
      <c r="F133" s="937"/>
      <c r="G133" s="938"/>
      <c r="H133" s="939"/>
      <c r="I133" s="416">
        <f t="shared" ref="I133:I145" si="44">H133-F133</f>
        <v>0</v>
      </c>
      <c r="J133" s="933"/>
      <c r="K133" s="1014"/>
      <c r="L133" s="1015"/>
      <c r="M133" s="1016"/>
      <c r="N133" s="1141"/>
      <c r="O133" s="995"/>
      <c r="P133" s="1017"/>
      <c r="Q133" s="789"/>
      <c r="R133" s="996"/>
      <c r="S133" s="672">
        <f t="shared" si="42"/>
        <v>0</v>
      </c>
      <c r="T133" s="673" t="e">
        <f t="shared" si="43"/>
        <v>#DIV/0!</v>
      </c>
    </row>
    <row r="134" spans="1:20" s="148" customFormat="1" ht="33.75" customHeight="1" x14ac:dyDescent="0.25">
      <c r="A134" s="699">
        <v>95</v>
      </c>
      <c r="B134" s="944"/>
      <c r="C134" s="1144"/>
      <c r="D134" s="945"/>
      <c r="E134" s="1143"/>
      <c r="F134" s="937"/>
      <c r="G134" s="938"/>
      <c r="H134" s="939"/>
      <c r="I134" s="416">
        <f t="shared" si="44"/>
        <v>0</v>
      </c>
      <c r="J134" s="987"/>
      <c r="K134" s="977"/>
      <c r="L134" s="978"/>
      <c r="M134" s="1018"/>
      <c r="N134" s="1142"/>
      <c r="O134" s="995"/>
      <c r="P134" s="1017"/>
      <c r="Q134" s="789"/>
      <c r="R134" s="996"/>
      <c r="S134" s="672">
        <f t="shared" ref="S134:S141" si="45">Q134+M134+K134</f>
        <v>0</v>
      </c>
      <c r="T134" s="673" t="e">
        <f t="shared" ref="T134:T141" si="46">S134/H134</f>
        <v>#DIV/0!</v>
      </c>
    </row>
    <row r="135" spans="1:20" s="148" customFormat="1" ht="33.75" customHeight="1" x14ac:dyDescent="0.25">
      <c r="A135" s="699">
        <v>96</v>
      </c>
      <c r="B135" s="944"/>
      <c r="C135" s="1144"/>
      <c r="D135" s="945"/>
      <c r="E135" s="1143"/>
      <c r="F135" s="937"/>
      <c r="G135" s="938"/>
      <c r="H135" s="939"/>
      <c r="I135" s="416">
        <f t="shared" si="44"/>
        <v>0</v>
      </c>
      <c r="J135" s="987"/>
      <c r="K135" s="977"/>
      <c r="L135" s="978"/>
      <c r="M135" s="1018"/>
      <c r="N135" s="1142"/>
      <c r="O135" s="995"/>
      <c r="P135" s="1017"/>
      <c r="Q135" s="789"/>
      <c r="R135" s="996"/>
      <c r="S135" s="672">
        <f t="shared" si="45"/>
        <v>0</v>
      </c>
      <c r="T135" s="673" t="e">
        <f t="shared" si="46"/>
        <v>#DIV/0!</v>
      </c>
    </row>
    <row r="136" spans="1:20" s="148" customFormat="1" ht="33.75" customHeight="1" x14ac:dyDescent="0.25">
      <c r="A136" s="699">
        <v>97</v>
      </c>
      <c r="B136" s="944"/>
      <c r="C136" s="1144"/>
      <c r="D136" s="945"/>
      <c r="E136" s="1143"/>
      <c r="F136" s="937"/>
      <c r="G136" s="938"/>
      <c r="H136" s="939"/>
      <c r="I136" s="416">
        <f t="shared" si="44"/>
        <v>0</v>
      </c>
      <c r="J136" s="987"/>
      <c r="K136" s="977"/>
      <c r="L136" s="978"/>
      <c r="M136" s="1018"/>
      <c r="N136" s="1142"/>
      <c r="O136" s="995"/>
      <c r="P136" s="1017"/>
      <c r="Q136" s="789"/>
      <c r="R136" s="996"/>
      <c r="S136" s="672">
        <f t="shared" si="45"/>
        <v>0</v>
      </c>
      <c r="T136" s="673" t="e">
        <f t="shared" si="46"/>
        <v>#DIV/0!</v>
      </c>
    </row>
    <row r="137" spans="1:20" s="148" customFormat="1" ht="33.75" customHeight="1" x14ac:dyDescent="0.25">
      <c r="A137" s="699">
        <v>98</v>
      </c>
      <c r="B137" s="944"/>
      <c r="C137" s="1144"/>
      <c r="D137" s="945"/>
      <c r="E137" s="1143"/>
      <c r="F137" s="937"/>
      <c r="G137" s="938"/>
      <c r="H137" s="939"/>
      <c r="I137" s="416">
        <f t="shared" si="44"/>
        <v>0</v>
      </c>
      <c r="J137" s="987"/>
      <c r="K137" s="977"/>
      <c r="L137" s="978"/>
      <c r="M137" s="1018"/>
      <c r="N137" s="1142"/>
      <c r="O137" s="995"/>
      <c r="P137" s="1017"/>
      <c r="Q137" s="789"/>
      <c r="R137" s="996"/>
      <c r="S137" s="672">
        <f t="shared" si="45"/>
        <v>0</v>
      </c>
      <c r="T137" s="673" t="e">
        <f t="shared" si="46"/>
        <v>#DIV/0!</v>
      </c>
    </row>
    <row r="138" spans="1:20" s="148" customFormat="1" ht="51.75" customHeight="1" x14ac:dyDescent="0.25">
      <c r="A138" s="699">
        <v>99</v>
      </c>
      <c r="B138" s="1262"/>
      <c r="C138" s="1144"/>
      <c r="D138" s="945"/>
      <c r="E138" s="1143"/>
      <c r="F138" s="937"/>
      <c r="G138" s="938"/>
      <c r="H138" s="939"/>
      <c r="I138" s="416">
        <f t="shared" si="44"/>
        <v>0</v>
      </c>
      <c r="J138" s="987"/>
      <c r="K138" s="977"/>
      <c r="L138" s="978"/>
      <c r="M138" s="1018"/>
      <c r="N138" s="1142"/>
      <c r="O138" s="995"/>
      <c r="P138" s="1017"/>
      <c r="Q138" s="789"/>
      <c r="R138" s="996"/>
      <c r="S138" s="672">
        <f t="shared" si="45"/>
        <v>0</v>
      </c>
      <c r="T138" s="673" t="e">
        <f t="shared" si="46"/>
        <v>#DIV/0!</v>
      </c>
    </row>
    <row r="139" spans="1:20" s="148" customFormat="1" ht="46.5" customHeight="1" x14ac:dyDescent="0.25">
      <c r="A139" s="699">
        <v>100</v>
      </c>
      <c r="B139" s="944"/>
      <c r="C139" s="1144"/>
      <c r="D139" s="945"/>
      <c r="E139" s="1143"/>
      <c r="F139" s="937"/>
      <c r="G139" s="938"/>
      <c r="H139" s="939"/>
      <c r="I139" s="416">
        <f t="shared" si="44"/>
        <v>0</v>
      </c>
      <c r="J139" s="987"/>
      <c r="K139" s="977"/>
      <c r="L139" s="978"/>
      <c r="M139" s="1018"/>
      <c r="N139" s="1142"/>
      <c r="O139" s="995"/>
      <c r="P139" s="1017"/>
      <c r="Q139" s="789"/>
      <c r="R139" s="996"/>
      <c r="S139" s="672">
        <f t="shared" si="45"/>
        <v>0</v>
      </c>
      <c r="T139" s="673" t="e">
        <f t="shared" si="46"/>
        <v>#DIV/0!</v>
      </c>
    </row>
    <row r="140" spans="1:20" s="148" customFormat="1" ht="33.75" customHeight="1" x14ac:dyDescent="0.25">
      <c r="A140" s="699">
        <v>101</v>
      </c>
      <c r="B140" s="944"/>
      <c r="C140" s="968"/>
      <c r="D140" s="945"/>
      <c r="E140" s="967"/>
      <c r="F140" s="937"/>
      <c r="G140" s="938"/>
      <c r="H140" s="939"/>
      <c r="I140" s="416">
        <f t="shared" si="44"/>
        <v>0</v>
      </c>
      <c r="J140" s="987"/>
      <c r="K140" s="977"/>
      <c r="L140" s="978"/>
      <c r="M140" s="1018"/>
      <c r="N140" s="1142"/>
      <c r="O140" s="995"/>
      <c r="P140" s="1017"/>
      <c r="Q140" s="789"/>
      <c r="R140" s="1000"/>
      <c r="S140" s="672">
        <f t="shared" si="45"/>
        <v>0</v>
      </c>
      <c r="T140" s="673" t="e">
        <f t="shared" si="46"/>
        <v>#DIV/0!</v>
      </c>
    </row>
    <row r="141" spans="1:20" s="148" customFormat="1" ht="43.5" customHeight="1" x14ac:dyDescent="0.25">
      <c r="A141" s="699">
        <v>102</v>
      </c>
      <c r="B141" s="944"/>
      <c r="C141" s="950"/>
      <c r="D141" s="945"/>
      <c r="E141" s="966"/>
      <c r="F141" s="943"/>
      <c r="G141" s="923"/>
      <c r="H141" s="943"/>
      <c r="I141" s="416">
        <f t="shared" si="44"/>
        <v>0</v>
      </c>
      <c r="J141" s="923"/>
      <c r="K141" s="977"/>
      <c r="L141" s="983"/>
      <c r="M141" s="977"/>
      <c r="N141" s="985"/>
      <c r="O141" s="1002"/>
      <c r="P141" s="997"/>
      <c r="Q141" s="789"/>
      <c r="R141" s="996"/>
      <c r="S141" s="672">
        <f t="shared" si="45"/>
        <v>0</v>
      </c>
      <c r="T141" s="673" t="e">
        <f t="shared" si="46"/>
        <v>#DIV/0!</v>
      </c>
    </row>
    <row r="142" spans="1:20" s="148" customFormat="1" ht="43.5" customHeight="1" x14ac:dyDescent="0.25">
      <c r="A142" s="699">
        <v>103</v>
      </c>
      <c r="B142" s="944"/>
      <c r="C142" s="950"/>
      <c r="D142" s="945"/>
      <c r="E142" s="966"/>
      <c r="F142" s="943"/>
      <c r="G142" s="923"/>
      <c r="H142" s="943"/>
      <c r="I142" s="416">
        <f t="shared" si="44"/>
        <v>0</v>
      </c>
      <c r="J142" s="923"/>
      <c r="K142" s="977"/>
      <c r="L142" s="983"/>
      <c r="M142" s="977"/>
      <c r="N142" s="985"/>
      <c r="O142" s="1002"/>
      <c r="P142" s="997"/>
      <c r="Q142" s="789"/>
      <c r="R142" s="996"/>
      <c r="S142" s="672">
        <f t="shared" ref="S142:S145" si="47">Q142+M142+K142</f>
        <v>0</v>
      </c>
      <c r="T142" s="673" t="e">
        <f t="shared" ref="T142:T145" si="48">S142/H142</f>
        <v>#DIV/0!</v>
      </c>
    </row>
    <row r="143" spans="1:20" s="148" customFormat="1" ht="43.5" customHeight="1" x14ac:dyDescent="0.25">
      <c r="A143" s="699">
        <v>104</v>
      </c>
      <c r="B143" s="944"/>
      <c r="C143" s="950"/>
      <c r="D143" s="945"/>
      <c r="E143" s="966"/>
      <c r="F143" s="943"/>
      <c r="G143" s="923"/>
      <c r="H143" s="943"/>
      <c r="I143" s="416">
        <f t="shared" si="44"/>
        <v>0</v>
      </c>
      <c r="J143" s="923"/>
      <c r="K143" s="977"/>
      <c r="L143" s="983"/>
      <c r="M143" s="977"/>
      <c r="N143" s="985"/>
      <c r="O143" s="1002"/>
      <c r="P143" s="997"/>
      <c r="Q143" s="789"/>
      <c r="R143" s="996"/>
      <c r="S143" s="672">
        <f t="shared" si="47"/>
        <v>0</v>
      </c>
      <c r="T143" s="673" t="e">
        <f t="shared" si="48"/>
        <v>#DIV/0!</v>
      </c>
    </row>
    <row r="144" spans="1:20" s="148" customFormat="1" ht="43.5" customHeight="1" x14ac:dyDescent="0.25">
      <c r="A144" s="699">
        <v>105</v>
      </c>
      <c r="B144" s="944"/>
      <c r="C144" s="950"/>
      <c r="D144" s="945"/>
      <c r="E144" s="966"/>
      <c r="F144" s="943"/>
      <c r="G144" s="923"/>
      <c r="H144" s="943"/>
      <c r="I144" s="416">
        <f t="shared" si="44"/>
        <v>0</v>
      </c>
      <c r="J144" s="923"/>
      <c r="K144" s="977"/>
      <c r="L144" s="983"/>
      <c r="M144" s="977"/>
      <c r="N144" s="985"/>
      <c r="O144" s="1002"/>
      <c r="P144" s="997"/>
      <c r="Q144" s="789"/>
      <c r="R144" s="996"/>
      <c r="S144" s="672">
        <f t="shared" si="47"/>
        <v>0</v>
      </c>
      <c r="T144" s="673" t="e">
        <f t="shared" si="48"/>
        <v>#DIV/0!</v>
      </c>
    </row>
    <row r="145" spans="1:24" s="148" customFormat="1" ht="43.5" customHeight="1" x14ac:dyDescent="0.25">
      <c r="A145" s="699">
        <v>106</v>
      </c>
      <c r="B145" s="963"/>
      <c r="C145" s="950"/>
      <c r="D145" s="945"/>
      <c r="E145" s="969"/>
      <c r="F145" s="943"/>
      <c r="G145" s="923"/>
      <c r="H145" s="943"/>
      <c r="I145" s="416">
        <f t="shared" si="44"/>
        <v>0</v>
      </c>
      <c r="J145" s="923"/>
      <c r="K145" s="977"/>
      <c r="L145" s="983"/>
      <c r="M145" s="977"/>
      <c r="N145" s="979"/>
      <c r="O145" s="994"/>
      <c r="P145" s="997"/>
      <c r="Q145" s="789"/>
      <c r="R145" s="996"/>
      <c r="S145" s="672">
        <f t="shared" si="47"/>
        <v>0</v>
      </c>
      <c r="T145" s="673" t="e">
        <f t="shared" si="48"/>
        <v>#DIV/0!</v>
      </c>
    </row>
    <row r="146" spans="1:24" s="148" customFormat="1" ht="45" customHeight="1" x14ac:dyDescent="0.25">
      <c r="A146" s="699">
        <v>107</v>
      </c>
      <c r="B146" s="955"/>
      <c r="C146" s="940"/>
      <c r="D146" s="945"/>
      <c r="E146" s="962"/>
      <c r="F146" s="961"/>
      <c r="G146" s="946"/>
      <c r="H146" s="951"/>
      <c r="I146" s="416">
        <f t="shared" ref="I146:I159" si="49">H146-F146</f>
        <v>0</v>
      </c>
      <c r="J146" s="1019"/>
      <c r="K146" s="1020"/>
      <c r="L146" s="1021"/>
      <c r="M146" s="977"/>
      <c r="N146" s="979"/>
      <c r="O146" s="995"/>
      <c r="P146" s="988"/>
      <c r="Q146" s="789"/>
      <c r="R146" s="996"/>
      <c r="S146" s="672">
        <f>Q146+M146+K146</f>
        <v>0</v>
      </c>
      <c r="T146" s="673" t="e">
        <f>S146/H146</f>
        <v>#DIV/0!</v>
      </c>
    </row>
    <row r="147" spans="1:24" s="148" customFormat="1" ht="31.5" customHeight="1" x14ac:dyDescent="0.3">
      <c r="A147" s="699">
        <v>108</v>
      </c>
      <c r="B147" s="955"/>
      <c r="C147" s="940"/>
      <c r="D147" s="933"/>
      <c r="E147" s="962"/>
      <c r="F147" s="956"/>
      <c r="G147" s="952"/>
      <c r="H147" s="953"/>
      <c r="I147" s="671">
        <f t="shared" si="49"/>
        <v>0</v>
      </c>
      <c r="J147" s="1019"/>
      <c r="K147" s="1020"/>
      <c r="L147" s="1021"/>
      <c r="M147" s="977"/>
      <c r="N147" s="979"/>
      <c r="O147" s="995"/>
      <c r="P147" s="979"/>
      <c r="Q147" s="727"/>
      <c r="R147" s="996"/>
      <c r="S147" s="672">
        <f t="shared" si="36"/>
        <v>0</v>
      </c>
      <c r="T147" s="673" t="e">
        <f t="shared" si="37"/>
        <v>#DIV/0!</v>
      </c>
      <c r="X147" s="639"/>
    </row>
    <row r="148" spans="1:24" s="148" customFormat="1" ht="43.5" customHeight="1" x14ac:dyDescent="0.3">
      <c r="A148" s="699">
        <v>109</v>
      </c>
      <c r="B148" s="955"/>
      <c r="C148" s="970"/>
      <c r="D148" s="933"/>
      <c r="E148" s="962"/>
      <c r="F148" s="956"/>
      <c r="G148" s="952"/>
      <c r="H148" s="953"/>
      <c r="I148" s="671">
        <f t="shared" si="49"/>
        <v>0</v>
      </c>
      <c r="J148" s="1019"/>
      <c r="K148" s="1020"/>
      <c r="L148" s="1021"/>
      <c r="M148" s="977"/>
      <c r="N148" s="1001"/>
      <c r="O148" s="995"/>
      <c r="P148" s="979"/>
      <c r="Q148" s="727"/>
      <c r="R148" s="996"/>
      <c r="S148" s="672">
        <f t="shared" si="36"/>
        <v>0</v>
      </c>
      <c r="T148" s="673" t="e">
        <f t="shared" si="37"/>
        <v>#DIV/0!</v>
      </c>
      <c r="X148" s="639"/>
    </row>
    <row r="149" spans="1:24" s="148" customFormat="1" ht="38.25" customHeight="1" x14ac:dyDescent="0.3">
      <c r="A149" s="699">
        <v>110</v>
      </c>
      <c r="B149" s="955"/>
      <c r="C149" s="970"/>
      <c r="D149" s="933"/>
      <c r="E149" s="962"/>
      <c r="F149" s="956"/>
      <c r="G149" s="952"/>
      <c r="H149" s="954"/>
      <c r="I149" s="671">
        <f t="shared" si="49"/>
        <v>0</v>
      </c>
      <c r="J149" s="1019"/>
      <c r="K149" s="1020"/>
      <c r="L149" s="1021"/>
      <c r="M149" s="977"/>
      <c r="N149" s="979"/>
      <c r="O149" s="995"/>
      <c r="P149" s="979"/>
      <c r="Q149" s="727"/>
      <c r="R149" s="996"/>
      <c r="S149" s="672">
        <f t="shared" si="36"/>
        <v>0</v>
      </c>
      <c r="T149" s="437" t="e">
        <f t="shared" si="37"/>
        <v>#DIV/0!</v>
      </c>
      <c r="U149" s="842"/>
      <c r="X149" s="639"/>
    </row>
    <row r="150" spans="1:24" s="148" customFormat="1" ht="38.25" customHeight="1" x14ac:dyDescent="0.3">
      <c r="A150" s="699">
        <v>111</v>
      </c>
      <c r="B150" s="955"/>
      <c r="C150" s="955"/>
      <c r="D150" s="933"/>
      <c r="E150" s="965"/>
      <c r="F150" s="956"/>
      <c r="G150" s="952"/>
      <c r="H150" s="954"/>
      <c r="I150" s="671">
        <f t="shared" si="49"/>
        <v>0</v>
      </c>
      <c r="J150" s="1022"/>
      <c r="K150" s="998"/>
      <c r="L150" s="999"/>
      <c r="M150" s="977"/>
      <c r="N150" s="979"/>
      <c r="O150" s="995"/>
      <c r="P150" s="979"/>
      <c r="Q150" s="727"/>
      <c r="R150" s="982"/>
      <c r="S150" s="672">
        <f t="shared" ref="S150:S151" si="50">Q150+M150+K150</f>
        <v>0</v>
      </c>
      <c r="T150" s="437" t="e">
        <f t="shared" ref="T150:T151" si="51">S150/H150</f>
        <v>#DIV/0!</v>
      </c>
      <c r="U150" s="842"/>
      <c r="X150" s="639"/>
    </row>
    <row r="151" spans="1:24" s="148" customFormat="1" ht="31.5" customHeight="1" x14ac:dyDescent="0.3">
      <c r="A151" s="699">
        <v>112</v>
      </c>
      <c r="B151" s="955"/>
      <c r="C151" s="955"/>
      <c r="D151" s="957"/>
      <c r="E151" s="965"/>
      <c r="F151" s="958"/>
      <c r="G151" s="959"/>
      <c r="H151" s="958"/>
      <c r="I151" s="671">
        <f t="shared" si="49"/>
        <v>0</v>
      </c>
      <c r="J151" s="923"/>
      <c r="K151" s="998"/>
      <c r="L151" s="999"/>
      <c r="M151" s="977"/>
      <c r="N151" s="979"/>
      <c r="O151" s="1010"/>
      <c r="P151" s="979"/>
      <c r="Q151" s="727"/>
      <c r="R151" s="982"/>
      <c r="S151" s="672">
        <f t="shared" si="50"/>
        <v>0</v>
      </c>
      <c r="T151" s="437" t="e">
        <f t="shared" si="51"/>
        <v>#DIV/0!</v>
      </c>
      <c r="U151" s="842"/>
      <c r="X151" s="639"/>
    </row>
    <row r="152" spans="1:24" s="148" customFormat="1" ht="37.5" customHeight="1" x14ac:dyDescent="0.3">
      <c r="A152" s="699">
        <v>113</v>
      </c>
      <c r="B152" s="944"/>
      <c r="C152" s="971"/>
      <c r="D152" s="957"/>
      <c r="E152" s="936"/>
      <c r="F152" s="958"/>
      <c r="G152" s="959"/>
      <c r="H152" s="958"/>
      <c r="I152" s="671">
        <f t="shared" si="49"/>
        <v>0</v>
      </c>
      <c r="J152" s="923"/>
      <c r="K152" s="977"/>
      <c r="L152" s="983"/>
      <c r="M152" s="977"/>
      <c r="N152" s="979"/>
      <c r="O152" s="1002"/>
      <c r="P152" s="979"/>
      <c r="Q152" s="727"/>
      <c r="R152" s="996"/>
      <c r="S152" s="672">
        <f t="shared" ref="S152:S158" si="52">Q152+M152+K152</f>
        <v>0</v>
      </c>
      <c r="T152" s="673" t="e">
        <f t="shared" ref="T152:T158" si="53">S152/H152</f>
        <v>#DIV/0!</v>
      </c>
      <c r="X152" s="639"/>
    </row>
    <row r="153" spans="1:24" s="148" customFormat="1" ht="31.5" customHeight="1" x14ac:dyDescent="0.3">
      <c r="A153" s="699">
        <v>114</v>
      </c>
      <c r="B153" s="944"/>
      <c r="C153" s="971"/>
      <c r="D153" s="957"/>
      <c r="E153" s="936"/>
      <c r="F153" s="958"/>
      <c r="G153" s="959"/>
      <c r="H153" s="958"/>
      <c r="I153" s="671">
        <f t="shared" si="49"/>
        <v>0</v>
      </c>
      <c r="J153" s="923"/>
      <c r="K153" s="977"/>
      <c r="L153" s="983"/>
      <c r="M153" s="977"/>
      <c r="N153" s="979"/>
      <c r="O153" s="1002"/>
      <c r="P153" s="979"/>
      <c r="Q153" s="727"/>
      <c r="R153" s="996"/>
      <c r="S153" s="672">
        <f t="shared" si="52"/>
        <v>0</v>
      </c>
      <c r="T153" s="673" t="e">
        <f t="shared" si="53"/>
        <v>#DIV/0!</v>
      </c>
      <c r="X153" s="639"/>
    </row>
    <row r="154" spans="1:24" s="148" customFormat="1" ht="44.25" customHeight="1" x14ac:dyDescent="0.3">
      <c r="A154" s="699">
        <v>115</v>
      </c>
      <c r="B154" s="944"/>
      <c r="C154" s="971"/>
      <c r="D154" s="957"/>
      <c r="E154" s="936"/>
      <c r="F154" s="958"/>
      <c r="G154" s="959"/>
      <c r="H154" s="958"/>
      <c r="I154" s="671">
        <f t="shared" si="49"/>
        <v>0</v>
      </c>
      <c r="J154" s="923"/>
      <c r="K154" s="977"/>
      <c r="L154" s="983"/>
      <c r="M154" s="977"/>
      <c r="N154" s="979"/>
      <c r="O154" s="1002"/>
      <c r="P154" s="979"/>
      <c r="Q154" s="727"/>
      <c r="R154" s="996"/>
      <c r="S154" s="672">
        <f t="shared" si="52"/>
        <v>0</v>
      </c>
      <c r="T154" s="673" t="e">
        <f t="shared" si="53"/>
        <v>#DIV/0!</v>
      </c>
      <c r="X154" s="639"/>
    </row>
    <row r="155" spans="1:24" s="148" customFormat="1" ht="42.75" customHeight="1" x14ac:dyDescent="0.3">
      <c r="A155" s="699">
        <v>116</v>
      </c>
      <c r="B155" s="944"/>
      <c r="C155" s="972"/>
      <c r="D155" s="957"/>
      <c r="E155" s="936"/>
      <c r="F155" s="958"/>
      <c r="G155" s="959"/>
      <c r="H155" s="958"/>
      <c r="I155" s="671">
        <f t="shared" si="49"/>
        <v>0</v>
      </c>
      <c r="J155" s="923"/>
      <c r="K155" s="990"/>
      <c r="L155" s="999"/>
      <c r="M155" s="977"/>
      <c r="N155" s="979"/>
      <c r="O155" s="1002"/>
      <c r="P155" s="979"/>
      <c r="Q155" s="727"/>
      <c r="R155" s="996"/>
      <c r="S155" s="672">
        <f t="shared" si="52"/>
        <v>0</v>
      </c>
      <c r="T155" s="673" t="e">
        <f>S155/H155</f>
        <v>#DIV/0!</v>
      </c>
      <c r="X155" s="639"/>
    </row>
    <row r="156" spans="1:24" s="148" customFormat="1" ht="42.75" customHeight="1" x14ac:dyDescent="0.3">
      <c r="A156" s="699">
        <v>117</v>
      </c>
      <c r="B156" s="944"/>
      <c r="C156" s="971"/>
      <c r="D156" s="957"/>
      <c r="E156" s="936"/>
      <c r="F156" s="958"/>
      <c r="G156" s="959"/>
      <c r="H156" s="958"/>
      <c r="I156" s="671">
        <f t="shared" si="49"/>
        <v>0</v>
      </c>
      <c r="J156" s="923"/>
      <c r="K156" s="977"/>
      <c r="L156" s="999"/>
      <c r="M156" s="977"/>
      <c r="N156" s="979"/>
      <c r="O156" s="1002"/>
      <c r="P156" s="979"/>
      <c r="Q156" s="727"/>
      <c r="R156" s="996"/>
      <c r="S156" s="672">
        <f t="shared" ref="S156:S157" si="54">Q156+M156+K156</f>
        <v>0</v>
      </c>
      <c r="T156" s="673" t="e">
        <f t="shared" ref="T156:T157" si="55">S156/H156</f>
        <v>#DIV/0!</v>
      </c>
      <c r="X156" s="639"/>
    </row>
    <row r="157" spans="1:24" s="148" customFormat="1" ht="42.75" customHeight="1" x14ac:dyDescent="0.3">
      <c r="A157" s="699">
        <v>118</v>
      </c>
      <c r="B157" s="944"/>
      <c r="C157" s="971"/>
      <c r="D157" s="957"/>
      <c r="E157" s="936"/>
      <c r="F157" s="958"/>
      <c r="G157" s="959"/>
      <c r="H157" s="958"/>
      <c r="I157" s="671">
        <f t="shared" si="49"/>
        <v>0</v>
      </c>
      <c r="J157" s="923"/>
      <c r="K157" s="977"/>
      <c r="L157" s="999"/>
      <c r="M157" s="977"/>
      <c r="N157" s="979"/>
      <c r="O157" s="1002"/>
      <c r="P157" s="979"/>
      <c r="Q157" s="727"/>
      <c r="R157" s="996"/>
      <c r="S157" s="672">
        <f t="shared" si="54"/>
        <v>0</v>
      </c>
      <c r="T157" s="673" t="e">
        <f t="shared" si="55"/>
        <v>#DIV/0!</v>
      </c>
      <c r="X157" s="639"/>
    </row>
    <row r="158" spans="1:24" s="148" customFormat="1" ht="41.25" customHeight="1" x14ac:dyDescent="0.3">
      <c r="A158" s="699">
        <v>119</v>
      </c>
      <c r="B158" s="944"/>
      <c r="C158" s="952"/>
      <c r="D158" s="973"/>
      <c r="E158" s="936"/>
      <c r="F158" s="958"/>
      <c r="G158" s="959"/>
      <c r="H158" s="958"/>
      <c r="I158" s="671">
        <f t="shared" si="49"/>
        <v>0</v>
      </c>
      <c r="J158" s="946"/>
      <c r="K158" s="977"/>
      <c r="L158" s="983"/>
      <c r="M158" s="977"/>
      <c r="N158" s="979"/>
      <c r="O158" s="1012"/>
      <c r="P158" s="727"/>
      <c r="Q158" s="727"/>
      <c r="R158" s="996"/>
      <c r="S158" s="672">
        <f t="shared" si="52"/>
        <v>0</v>
      </c>
      <c r="T158" s="673" t="e">
        <f t="shared" si="53"/>
        <v>#DIV/0!</v>
      </c>
      <c r="X158" s="639">
        <v>3611.88</v>
      </c>
    </row>
    <row r="159" spans="1:24" s="148" customFormat="1" ht="37.5" customHeight="1" x14ac:dyDescent="0.3">
      <c r="A159" s="699">
        <v>120</v>
      </c>
      <c r="B159" s="944"/>
      <c r="C159" s="974"/>
      <c r="D159" s="973"/>
      <c r="E159" s="936"/>
      <c r="F159" s="958"/>
      <c r="G159" s="959"/>
      <c r="H159" s="958"/>
      <c r="I159" s="671">
        <f t="shared" si="49"/>
        <v>0</v>
      </c>
      <c r="J159" s="923"/>
      <c r="K159" s="977"/>
      <c r="L159" s="983"/>
      <c r="M159" s="977"/>
      <c r="N159" s="945"/>
      <c r="O159" s="1012"/>
      <c r="P159" s="1008"/>
      <c r="Q159" s="727"/>
      <c r="R159" s="996"/>
      <c r="S159" s="672">
        <f t="shared" si="36"/>
        <v>0</v>
      </c>
      <c r="T159" s="673" t="e">
        <f t="shared" si="37"/>
        <v>#DIV/0!</v>
      </c>
      <c r="X159" s="639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2"/>
      <c r="G160" s="97"/>
      <c r="H160" s="656"/>
      <c r="I160" s="102">
        <f t="shared" ref="I160:I182" si="56">H160-F160</f>
        <v>0</v>
      </c>
      <c r="J160" s="170"/>
      <c r="K160" s="211"/>
      <c r="L160" s="514"/>
      <c r="M160" s="210"/>
      <c r="N160" s="587"/>
      <c r="O160" s="711"/>
      <c r="P160" s="623"/>
      <c r="Q160" s="461"/>
      <c r="R160" s="520"/>
      <c r="S160" s="672">
        <f t="shared" ref="S160:S167" si="57">Q160+M160+K160</f>
        <v>0</v>
      </c>
      <c r="T160" s="673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2"/>
      <c r="G161" s="97"/>
      <c r="H161" s="656"/>
      <c r="I161" s="102">
        <f t="shared" si="56"/>
        <v>0</v>
      </c>
      <c r="J161" s="170"/>
      <c r="K161" s="211"/>
      <c r="L161" s="514"/>
      <c r="M161" s="210"/>
      <c r="N161" s="587"/>
      <c r="O161" s="711"/>
      <c r="P161" s="623"/>
      <c r="Q161" s="461"/>
      <c r="R161" s="520"/>
      <c r="S161" s="672">
        <f t="shared" si="57"/>
        <v>0</v>
      </c>
      <c r="T161" s="673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2"/>
      <c r="G162" s="97"/>
      <c r="H162" s="656"/>
      <c r="I162" s="102">
        <f t="shared" si="56"/>
        <v>0</v>
      </c>
      <c r="J162" s="170"/>
      <c r="K162" s="211"/>
      <c r="L162" s="514"/>
      <c r="M162" s="210"/>
      <c r="N162" s="587"/>
      <c r="O162" s="711"/>
      <c r="P162" s="623"/>
      <c r="Q162" s="461"/>
      <c r="R162" s="520"/>
      <c r="S162" s="672">
        <f t="shared" si="57"/>
        <v>0</v>
      </c>
      <c r="T162" s="673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2"/>
      <c r="G163" s="97"/>
      <c r="H163" s="656"/>
      <c r="I163" s="102">
        <f t="shared" si="56"/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si="57"/>
        <v>0</v>
      </c>
      <c r="T163" s="673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6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7"/>
        <v>0</v>
      </c>
      <c r="T164" s="673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6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7"/>
        <v>0</v>
      </c>
      <c r="T165" s="673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6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7"/>
        <v>0</v>
      </c>
      <c r="T166" s="673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6"/>
        <v>0</v>
      </c>
      <c r="J167" s="170"/>
      <c r="K167" s="211"/>
      <c r="L167" s="514"/>
      <c r="M167" s="210"/>
      <c r="N167" s="588"/>
      <c r="O167" s="711"/>
      <c r="P167" s="623"/>
      <c r="Q167" s="462"/>
      <c r="R167" s="521"/>
      <c r="S167" s="672">
        <f t="shared" si="57"/>
        <v>0</v>
      </c>
      <c r="T167" s="673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6"/>
        <v>0</v>
      </c>
      <c r="J168" s="170"/>
      <c r="K168" s="211"/>
      <c r="L168" s="514"/>
      <c r="M168" s="210"/>
      <c r="N168" s="588"/>
      <c r="O168" s="711"/>
      <c r="P168" s="623"/>
      <c r="Q168" s="462"/>
      <c r="R168" s="521"/>
      <c r="S168" s="672"/>
      <c r="T168" s="672"/>
    </row>
    <row r="169" spans="1:20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6"/>
        <v>0</v>
      </c>
      <c r="J169" s="170"/>
      <c r="K169" s="211"/>
      <c r="L169" s="514"/>
      <c r="M169" s="210"/>
      <c r="N169" s="588"/>
      <c r="O169" s="711"/>
      <c r="P169" s="623"/>
      <c r="Q169" s="462"/>
      <c r="R169" s="521"/>
      <c r="S169" s="672"/>
      <c r="T169" s="672"/>
    </row>
    <row r="170" spans="1:20" s="148" customFormat="1" ht="16.5" thickBot="1" x14ac:dyDescent="0.3">
      <c r="A170" s="97"/>
      <c r="B170" s="74"/>
      <c r="C170" s="142"/>
      <c r="D170" s="142"/>
      <c r="E170" s="130"/>
      <c r="F170" s="644"/>
      <c r="G170" s="97"/>
      <c r="H170" s="656"/>
      <c r="I170" s="102">
        <f t="shared" si="56"/>
        <v>0</v>
      </c>
      <c r="J170" s="170"/>
      <c r="K170" s="105"/>
      <c r="L170" s="514"/>
      <c r="M170" s="70"/>
      <c r="N170" s="588"/>
      <c r="O170" s="711"/>
      <c r="P170" s="366"/>
      <c r="Q170" s="463"/>
      <c r="R170" s="522"/>
      <c r="S170" s="672">
        <f t="shared" ref="S170:S175" si="59">Q170+M170+K170</f>
        <v>0</v>
      </c>
      <c r="T170" s="672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4"/>
      <c r="G171" s="97"/>
      <c r="H171" s="656"/>
      <c r="I171" s="102">
        <f t="shared" si="56"/>
        <v>0</v>
      </c>
      <c r="J171" s="170"/>
      <c r="K171" s="105"/>
      <c r="L171" s="514"/>
      <c r="M171" s="70"/>
      <c r="N171" s="588"/>
      <c r="O171" s="711"/>
      <c r="P171" s="366"/>
      <c r="Q171" s="464"/>
      <c r="R171" s="523"/>
      <c r="S171" s="672">
        <f t="shared" si="59"/>
        <v>0</v>
      </c>
      <c r="T171" s="672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4"/>
      <c r="G172" s="97"/>
      <c r="H172" s="656"/>
      <c r="I172" s="102">
        <f t="shared" si="56"/>
        <v>0</v>
      </c>
      <c r="J172" s="170"/>
      <c r="K172" s="105"/>
      <c r="L172" s="514"/>
      <c r="M172" s="70"/>
      <c r="N172" s="588"/>
      <c r="O172" s="711"/>
      <c r="P172" s="366"/>
      <c r="Q172" s="464"/>
      <c r="R172" s="523"/>
      <c r="S172" s="672">
        <f t="shared" si="59"/>
        <v>0</v>
      </c>
      <c r="T172" s="672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4"/>
      <c r="G173" s="97"/>
      <c r="H173" s="656"/>
      <c r="I173" s="102">
        <f t="shared" si="56"/>
        <v>0</v>
      </c>
      <c r="J173" s="170"/>
      <c r="K173" s="105"/>
      <c r="L173" s="514"/>
      <c r="M173" s="70"/>
      <c r="N173" s="588"/>
      <c r="O173" s="711"/>
      <c r="P173" s="366"/>
      <c r="Q173" s="464"/>
      <c r="R173" s="524"/>
      <c r="S173" s="672">
        <f t="shared" si="59"/>
        <v>0</v>
      </c>
      <c r="T173" s="672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6"/>
        <v>0</v>
      </c>
      <c r="J174" s="170"/>
      <c r="K174" s="105"/>
      <c r="L174" s="514"/>
      <c r="M174" s="70"/>
      <c r="N174" s="588"/>
      <c r="O174" s="711"/>
      <c r="P174" s="366"/>
      <c r="Q174" s="464"/>
      <c r="R174" s="524"/>
      <c r="S174" s="672">
        <f t="shared" si="59"/>
        <v>0</v>
      </c>
      <c r="T174" s="672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4"/>
      <c r="G175" s="97"/>
      <c r="H175" s="656"/>
      <c r="I175" s="102">
        <f t="shared" si="56"/>
        <v>0</v>
      </c>
      <c r="J175" s="170"/>
      <c r="K175" s="105"/>
      <c r="L175" s="514"/>
      <c r="M175" s="70"/>
      <c r="N175" s="588"/>
      <c r="O175" s="711"/>
      <c r="P175" s="366"/>
      <c r="Q175" s="356"/>
      <c r="R175" s="525"/>
      <c r="S175" s="672">
        <f t="shared" si="59"/>
        <v>0</v>
      </c>
      <c r="T175" s="672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4"/>
      <c r="G176" s="97"/>
      <c r="H176" s="656"/>
      <c r="I176" s="102">
        <f t="shared" si="56"/>
        <v>0</v>
      </c>
      <c r="J176" s="170"/>
      <c r="K176" s="105"/>
      <c r="L176" s="514"/>
      <c r="M176" s="70"/>
      <c r="N176" s="588"/>
      <c r="O176" s="711"/>
      <c r="P176" s="366"/>
      <c r="Q176" s="356"/>
      <c r="R176" s="525"/>
      <c r="S176" s="672">
        <f t="shared" ref="S176:S181" si="61">Q176+M176+K176</f>
        <v>0</v>
      </c>
      <c r="T176" s="672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4"/>
      <c r="G177" s="97"/>
      <c r="H177" s="656"/>
      <c r="I177" s="102">
        <f t="shared" si="56"/>
        <v>0</v>
      </c>
      <c r="J177" s="170"/>
      <c r="K177" s="105"/>
      <c r="L177" s="514"/>
      <c r="M177" s="70"/>
      <c r="N177" s="588"/>
      <c r="O177" s="711"/>
      <c r="P177" s="366"/>
      <c r="Q177" s="356"/>
      <c r="R177" s="525"/>
      <c r="S177" s="672">
        <f t="shared" si="61"/>
        <v>0</v>
      </c>
      <c r="T177" s="672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4"/>
      <c r="G178" s="97"/>
      <c r="H178" s="656"/>
      <c r="I178" s="102">
        <f t="shared" si="56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1"/>
        <v>0</v>
      </c>
      <c r="T178" s="672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4"/>
      <c r="G179" s="97"/>
      <c r="H179" s="656"/>
      <c r="I179" s="102">
        <f t="shared" si="56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si="61"/>
        <v>0</v>
      </c>
      <c r="T179" s="672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4"/>
      <c r="G180" s="97"/>
      <c r="H180" s="656"/>
      <c r="I180" s="102">
        <f t="shared" si="56"/>
        <v>0</v>
      </c>
      <c r="J180" s="170"/>
      <c r="K180" s="105"/>
      <c r="L180" s="514"/>
      <c r="M180" s="70"/>
      <c r="N180" s="588"/>
      <c r="O180" s="711"/>
      <c r="P180" s="366"/>
      <c r="Q180" s="465"/>
      <c r="R180" s="522"/>
      <c r="S180" s="672">
        <f t="shared" si="61"/>
        <v>0</v>
      </c>
      <c r="T180" s="672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4"/>
      <c r="G181" s="97"/>
      <c r="H181" s="656"/>
      <c r="I181" s="102">
        <f t="shared" si="56"/>
        <v>0</v>
      </c>
      <c r="J181" s="170"/>
      <c r="K181" s="105"/>
      <c r="L181" s="514"/>
      <c r="M181" s="70"/>
      <c r="N181" s="588"/>
      <c r="O181" s="711"/>
      <c r="P181" s="366"/>
      <c r="Q181" s="465"/>
      <c r="R181" s="526"/>
      <c r="S181" s="672">
        <f t="shared" si="61"/>
        <v>0</v>
      </c>
      <c r="T181" s="672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3"/>
      <c r="F182" s="644"/>
      <c r="G182" s="97"/>
      <c r="H182" s="656"/>
      <c r="I182" s="102">
        <f t="shared" si="56"/>
        <v>0</v>
      </c>
      <c r="J182" s="125"/>
      <c r="K182" s="157"/>
      <c r="L182" s="515"/>
      <c r="M182" s="70"/>
      <c r="N182" s="589"/>
      <c r="O182" s="711"/>
      <c r="P182" s="366"/>
      <c r="Q182" s="356"/>
      <c r="R182" s="527"/>
      <c r="S182" s="672">
        <f>Q182+M182+K182</f>
        <v>0</v>
      </c>
      <c r="T182" s="672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3" t="s">
        <v>31</v>
      </c>
      <c r="G183" s="71">
        <f>SUM(G5:G182)</f>
        <v>252</v>
      </c>
      <c r="H183" s="659">
        <f>SUM(H3:H182)</f>
        <v>246486.90000000002</v>
      </c>
      <c r="I183" s="417">
        <f>PIERNA!I37</f>
        <v>0</v>
      </c>
      <c r="J183" s="46"/>
      <c r="K183" s="159">
        <f>SUM(K5:K182)</f>
        <v>10440</v>
      </c>
      <c r="L183" s="516"/>
      <c r="M183" s="159">
        <f>SUM(M5:M182)</f>
        <v>0</v>
      </c>
      <c r="N183" s="590"/>
      <c r="O183" s="714"/>
      <c r="P183" s="624"/>
      <c r="Q183" s="466">
        <f>SUM(Q5:Q182)</f>
        <v>0</v>
      </c>
      <c r="R183" s="528"/>
      <c r="S183" s="674">
        <f>Q183+M183+K183</f>
        <v>10440</v>
      </c>
      <c r="T183" s="672"/>
    </row>
    <row r="184" spans="1:20" s="148" customFormat="1" ht="16.5" thickTop="1" x14ac:dyDescent="0.25">
      <c r="B184" s="74"/>
      <c r="C184" s="74"/>
      <c r="D184" s="97"/>
      <c r="E184" s="130"/>
      <c r="F184" s="649"/>
      <c r="G184" s="97"/>
      <c r="H184" s="649"/>
      <c r="I184" s="74"/>
      <c r="J184" s="125"/>
      <c r="L184" s="517"/>
      <c r="N184" s="591"/>
      <c r="O184" s="709"/>
      <c r="P184" s="366"/>
      <c r="Q184" s="356"/>
      <c r="R184" s="428" t="s">
        <v>42</v>
      </c>
      <c r="S184" s="394"/>
      <c r="T184" s="394"/>
    </row>
  </sheetData>
  <sortState ref="A101:AC105">
    <sortCondition ref="E99:E100"/>
  </sortState>
  <mergeCells count="4">
    <mergeCell ref="Q1:Q2"/>
    <mergeCell ref="K1:K2"/>
    <mergeCell ref="M1:M2"/>
    <mergeCell ref="L98:Q9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02"/>
      <c r="C5" s="493"/>
      <c r="D5" s="218"/>
      <c r="E5" s="77"/>
      <c r="F5" s="61"/>
      <c r="G5" s="5"/>
    </row>
    <row r="6" spans="1:9" x14ac:dyDescent="0.25">
      <c r="A6" s="213"/>
      <c r="B6" s="1302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292" t="s">
        <v>11</v>
      </c>
      <c r="D47" s="1293"/>
      <c r="E47" s="56">
        <f>E5+E6-F42+E7</f>
        <v>0</v>
      </c>
      <c r="F47" s="72"/>
    </row>
    <row r="50" spans="1:7" x14ac:dyDescent="0.25">
      <c r="A50" s="213"/>
      <c r="B50" s="1295"/>
      <c r="C50" s="431"/>
      <c r="D50" s="218"/>
      <c r="E50" s="77"/>
      <c r="F50" s="61"/>
      <c r="G50" s="5"/>
    </row>
    <row r="51" spans="1:7" x14ac:dyDescent="0.25">
      <c r="A51" s="213"/>
      <c r="B51" s="1295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298" t="s">
        <v>321</v>
      </c>
      <c r="B1" s="1298"/>
      <c r="C1" s="1298"/>
      <c r="D1" s="1298"/>
      <c r="E1" s="1298"/>
      <c r="F1" s="1298"/>
      <c r="G1" s="1298"/>
      <c r="H1" s="11">
        <v>1</v>
      </c>
      <c r="K1" s="1290" t="s">
        <v>318</v>
      </c>
      <c r="L1" s="1290"/>
      <c r="M1" s="1290"/>
      <c r="N1" s="1290"/>
      <c r="O1" s="1290"/>
      <c r="P1" s="1290"/>
      <c r="Q1" s="1290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394">
        <v>45236</v>
      </c>
      <c r="O4" s="924">
        <v>2040.72</v>
      </c>
      <c r="P4" s="877">
        <v>171</v>
      </c>
      <c r="Q4" s="151"/>
      <c r="R4" s="151"/>
    </row>
    <row r="5" spans="1:20" ht="15.75" x14ac:dyDescent="0.25">
      <c r="A5" s="1303" t="s">
        <v>96</v>
      </c>
      <c r="B5" s="12"/>
      <c r="C5" s="493">
        <v>85</v>
      </c>
      <c r="D5" s="218">
        <v>45206</v>
      </c>
      <c r="E5" s="1165">
        <v>516.4</v>
      </c>
      <c r="F5" s="1166">
        <v>42</v>
      </c>
      <c r="G5" s="151"/>
      <c r="H5" s="151"/>
      <c r="K5" s="1303" t="s">
        <v>96</v>
      </c>
      <c r="L5" s="12"/>
      <c r="M5" s="493"/>
      <c r="N5" s="1394"/>
      <c r="O5" s="1125"/>
      <c r="P5" s="1395"/>
      <c r="Q5" s="151"/>
      <c r="R5" s="151"/>
    </row>
    <row r="6" spans="1:20" ht="15" customHeight="1" x14ac:dyDescent="0.25">
      <c r="A6" s="1303"/>
      <c r="B6" s="1304" t="s">
        <v>76</v>
      </c>
      <c r="C6" s="437">
        <v>85</v>
      </c>
      <c r="D6" s="130">
        <v>45210</v>
      </c>
      <c r="E6" s="1165">
        <v>503.96</v>
      </c>
      <c r="F6" s="1166">
        <v>42</v>
      </c>
      <c r="G6" s="5"/>
      <c r="K6" s="1303"/>
      <c r="L6" s="1304" t="s">
        <v>76</v>
      </c>
      <c r="M6" s="437"/>
      <c r="N6" s="870"/>
      <c r="O6" s="1125"/>
      <c r="P6" s="1395"/>
      <c r="Q6" s="5"/>
    </row>
    <row r="7" spans="1:20" ht="15.75" x14ac:dyDescent="0.25">
      <c r="A7" s="1303"/>
      <c r="B7" s="1304"/>
      <c r="C7" s="493">
        <v>85</v>
      </c>
      <c r="D7" s="130">
        <v>45223</v>
      </c>
      <c r="E7" s="1167">
        <v>501.73</v>
      </c>
      <c r="F7" s="1166">
        <v>41</v>
      </c>
      <c r="G7" s="47">
        <f>F79</f>
        <v>1545.05</v>
      </c>
      <c r="H7" s="7">
        <f>E7-G7+E8+E6-G6+E5</f>
        <v>478.25000000000006</v>
      </c>
      <c r="K7" s="1303"/>
      <c r="L7" s="1304"/>
      <c r="M7" s="493"/>
      <c r="N7" s="870"/>
      <c r="O7" s="1396"/>
      <c r="P7" s="1395"/>
      <c r="Q7" s="47">
        <f>P79</f>
        <v>0</v>
      </c>
      <c r="R7" s="7">
        <f>O7-Q7+O8+O6-Q6+O5</f>
        <v>0</v>
      </c>
    </row>
    <row r="8" spans="1:20" ht="15.75" thickBot="1" x14ac:dyDescent="0.3">
      <c r="B8" s="19"/>
      <c r="C8" s="431">
        <v>85</v>
      </c>
      <c r="D8" s="130">
        <v>45225</v>
      </c>
      <c r="E8" s="1168">
        <v>501.21</v>
      </c>
      <c r="F8" s="310">
        <v>42</v>
      </c>
      <c r="L8" s="19"/>
      <c r="M8" s="355"/>
      <c r="N8" s="870"/>
      <c r="O8" s="1397"/>
      <c r="P8" s="877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171</v>
      </c>
      <c r="M10" s="15"/>
      <c r="N10" s="68"/>
      <c r="O10" s="191"/>
      <c r="P10" s="68">
        <f t="shared" ref="P10:P73" si="1">N10</f>
        <v>0</v>
      </c>
      <c r="Q10" s="69"/>
      <c r="R10" s="70"/>
      <c r="S10" s="102">
        <f>O7-P10+O6+O8+O5+O4</f>
        <v>2040.72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171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2040.72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171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2040.72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6">
        <f t="shared" si="4"/>
        <v>171</v>
      </c>
      <c r="M13" s="1059"/>
      <c r="N13" s="929"/>
      <c r="O13" s="1048"/>
      <c r="P13" s="929">
        <f t="shared" si="1"/>
        <v>0</v>
      </c>
      <c r="Q13" s="900"/>
      <c r="R13" s="918"/>
      <c r="S13" s="1049">
        <f t="shared" si="5"/>
        <v>2040.72</v>
      </c>
      <c r="T13" s="847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6">
        <f t="shared" si="4"/>
        <v>171</v>
      </c>
      <c r="M14" s="1059"/>
      <c r="N14" s="929"/>
      <c r="O14" s="1048"/>
      <c r="P14" s="929">
        <f t="shared" si="1"/>
        <v>0</v>
      </c>
      <c r="Q14" s="900"/>
      <c r="R14" s="918"/>
      <c r="S14" s="1049">
        <f t="shared" si="5"/>
        <v>2040.72</v>
      </c>
      <c r="T14" s="847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6">
        <f t="shared" si="4"/>
        <v>171</v>
      </c>
      <c r="M15" s="1059"/>
      <c r="N15" s="929"/>
      <c r="O15" s="1048"/>
      <c r="P15" s="929">
        <f t="shared" si="1"/>
        <v>0</v>
      </c>
      <c r="Q15" s="900"/>
      <c r="R15" s="918"/>
      <c r="S15" s="1049">
        <f t="shared" si="5"/>
        <v>2040.72</v>
      </c>
      <c r="T15" s="847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6">
        <f t="shared" si="4"/>
        <v>171</v>
      </c>
      <c r="M16" s="1059"/>
      <c r="N16" s="929"/>
      <c r="O16" s="1048"/>
      <c r="P16" s="929">
        <f t="shared" si="1"/>
        <v>0</v>
      </c>
      <c r="Q16" s="900"/>
      <c r="R16" s="918"/>
      <c r="S16" s="1049">
        <f t="shared" si="5"/>
        <v>2040.72</v>
      </c>
      <c r="T16" s="847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6">
        <f t="shared" si="4"/>
        <v>171</v>
      </c>
      <c r="M17" s="1059"/>
      <c r="N17" s="929"/>
      <c r="O17" s="1048"/>
      <c r="P17" s="929">
        <f t="shared" si="1"/>
        <v>0</v>
      </c>
      <c r="Q17" s="900"/>
      <c r="R17" s="918"/>
      <c r="S17" s="1049">
        <f t="shared" si="5"/>
        <v>2040.72</v>
      </c>
      <c r="T17" s="847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6">
        <f t="shared" si="4"/>
        <v>171</v>
      </c>
      <c r="M18" s="1059"/>
      <c r="N18" s="929"/>
      <c r="O18" s="1048"/>
      <c r="P18" s="929">
        <f t="shared" si="1"/>
        <v>0</v>
      </c>
      <c r="Q18" s="900"/>
      <c r="R18" s="918"/>
      <c r="S18" s="1049">
        <f t="shared" si="5"/>
        <v>2040.72</v>
      </c>
      <c r="T18" s="847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238</v>
      </c>
      <c r="H19" s="70">
        <v>90</v>
      </c>
      <c r="I19" s="102">
        <f t="shared" si="3"/>
        <v>2022.1000000000001</v>
      </c>
      <c r="K19" s="118"/>
      <c r="L19" s="1126">
        <f t="shared" si="4"/>
        <v>171</v>
      </c>
      <c r="M19" s="1059"/>
      <c r="N19" s="929"/>
      <c r="O19" s="1048"/>
      <c r="P19" s="929">
        <f t="shared" si="1"/>
        <v>0</v>
      </c>
      <c r="Q19" s="900"/>
      <c r="R19" s="918"/>
      <c r="S19" s="1049">
        <f t="shared" si="5"/>
        <v>2040.72</v>
      </c>
      <c r="T19" s="847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242</v>
      </c>
      <c r="H20" s="70">
        <v>90</v>
      </c>
      <c r="I20" s="102">
        <f t="shared" si="3"/>
        <v>2009.97</v>
      </c>
      <c r="K20" s="118"/>
      <c r="L20" s="1126">
        <f t="shared" si="4"/>
        <v>171</v>
      </c>
      <c r="M20" s="1059"/>
      <c r="N20" s="929"/>
      <c r="O20" s="1048"/>
      <c r="P20" s="929">
        <f t="shared" si="1"/>
        <v>0</v>
      </c>
      <c r="Q20" s="900"/>
      <c r="R20" s="918"/>
      <c r="S20" s="1049">
        <f t="shared" si="5"/>
        <v>2040.72</v>
      </c>
      <c r="T20" s="847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246</v>
      </c>
      <c r="H21" s="70">
        <v>0</v>
      </c>
      <c r="I21" s="102">
        <f t="shared" si="3"/>
        <v>1888.15</v>
      </c>
      <c r="K21" s="118"/>
      <c r="L21" s="1126">
        <f t="shared" si="4"/>
        <v>171</v>
      </c>
      <c r="M21" s="1059"/>
      <c r="N21" s="929"/>
      <c r="O21" s="1048"/>
      <c r="P21" s="929">
        <f t="shared" si="1"/>
        <v>0</v>
      </c>
      <c r="Q21" s="900"/>
      <c r="R21" s="918"/>
      <c r="S21" s="1049">
        <f t="shared" si="5"/>
        <v>2040.72</v>
      </c>
      <c r="T21" s="847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247</v>
      </c>
      <c r="H22" s="70">
        <v>90</v>
      </c>
      <c r="I22" s="102">
        <f t="shared" si="3"/>
        <v>1826.8000000000002</v>
      </c>
      <c r="K22" s="118"/>
      <c r="L22" s="1126">
        <f t="shared" si="4"/>
        <v>171</v>
      </c>
      <c r="M22" s="1059"/>
      <c r="N22" s="929"/>
      <c r="O22" s="1048"/>
      <c r="P22" s="929">
        <f t="shared" si="1"/>
        <v>0</v>
      </c>
      <c r="Q22" s="900"/>
      <c r="R22" s="918"/>
      <c r="S22" s="1049">
        <f t="shared" si="5"/>
        <v>2040.72</v>
      </c>
      <c r="T22" s="847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249</v>
      </c>
      <c r="H23" s="70">
        <v>0</v>
      </c>
      <c r="I23" s="102">
        <f t="shared" si="3"/>
        <v>1728.6000000000001</v>
      </c>
      <c r="K23" s="118"/>
      <c r="L23" s="1126">
        <f t="shared" si="4"/>
        <v>171</v>
      </c>
      <c r="M23" s="1059"/>
      <c r="N23" s="929"/>
      <c r="O23" s="1048"/>
      <c r="P23" s="929">
        <f t="shared" si="1"/>
        <v>0</v>
      </c>
      <c r="Q23" s="900"/>
      <c r="R23" s="918"/>
      <c r="S23" s="1049">
        <f t="shared" si="5"/>
        <v>2040.72</v>
      </c>
      <c r="T23" s="847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6">
        <f t="shared" si="4"/>
        <v>171</v>
      </c>
      <c r="M24" s="1059"/>
      <c r="N24" s="929"/>
      <c r="O24" s="1048"/>
      <c r="P24" s="929">
        <f t="shared" si="1"/>
        <v>0</v>
      </c>
      <c r="Q24" s="900"/>
      <c r="R24" s="918"/>
      <c r="S24" s="1049">
        <f t="shared" si="5"/>
        <v>2040.72</v>
      </c>
      <c r="T24" s="847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251</v>
      </c>
      <c r="H25" s="70">
        <v>90</v>
      </c>
      <c r="I25" s="102">
        <f t="shared" si="3"/>
        <v>1542.66</v>
      </c>
      <c r="K25" s="118"/>
      <c r="L25" s="1126">
        <f t="shared" si="4"/>
        <v>171</v>
      </c>
      <c r="M25" s="1059"/>
      <c r="N25" s="929"/>
      <c r="O25" s="1048"/>
      <c r="P25" s="929">
        <f t="shared" si="1"/>
        <v>0</v>
      </c>
      <c r="Q25" s="900"/>
      <c r="R25" s="918"/>
      <c r="S25" s="1049">
        <f t="shared" si="5"/>
        <v>2040.72</v>
      </c>
      <c r="T25" s="847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254</v>
      </c>
      <c r="H26" s="70">
        <v>0</v>
      </c>
      <c r="I26" s="102">
        <f t="shared" si="3"/>
        <v>1422.3100000000002</v>
      </c>
      <c r="K26" s="118"/>
      <c r="L26" s="1126">
        <f t="shared" si="4"/>
        <v>171</v>
      </c>
      <c r="M26" s="1059"/>
      <c r="N26" s="929"/>
      <c r="O26" s="1048"/>
      <c r="P26" s="929">
        <f t="shared" si="1"/>
        <v>0</v>
      </c>
      <c r="Q26" s="900"/>
      <c r="R26" s="918"/>
      <c r="S26" s="1049">
        <f t="shared" si="5"/>
        <v>2040.72</v>
      </c>
      <c r="T26" s="847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6">
        <f t="shared" si="4"/>
        <v>171</v>
      </c>
      <c r="M27" s="1059"/>
      <c r="N27" s="929"/>
      <c r="O27" s="1048"/>
      <c r="P27" s="929"/>
      <c r="Q27" s="900"/>
      <c r="R27" s="918"/>
      <c r="S27" s="1049">
        <f t="shared" si="5"/>
        <v>2040.72</v>
      </c>
      <c r="T27" s="847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271</v>
      </c>
      <c r="H28" s="70">
        <v>89</v>
      </c>
      <c r="I28" s="102">
        <f t="shared" si="3"/>
        <v>1242.0900000000001</v>
      </c>
      <c r="K28" s="118"/>
      <c r="L28" s="1126">
        <f t="shared" si="4"/>
        <v>171</v>
      </c>
      <c r="M28" s="1059"/>
      <c r="N28" s="929"/>
      <c r="O28" s="1048"/>
      <c r="P28" s="929">
        <f t="shared" ref="P28:P91" si="6">N28</f>
        <v>0</v>
      </c>
      <c r="Q28" s="900"/>
      <c r="R28" s="918"/>
      <c r="S28" s="1049">
        <f t="shared" si="5"/>
        <v>2040.72</v>
      </c>
      <c r="T28" s="847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9">
        <f t="shared" si="0"/>
        <v>71.599999999999994</v>
      </c>
      <c r="G29" s="900" t="s">
        <v>272</v>
      </c>
      <c r="H29" s="918">
        <v>0</v>
      </c>
      <c r="I29" s="1049">
        <f t="shared" si="3"/>
        <v>1170.4900000000002</v>
      </c>
      <c r="K29" s="118"/>
      <c r="L29" s="1126">
        <f t="shared" si="4"/>
        <v>171</v>
      </c>
      <c r="M29" s="1059"/>
      <c r="N29" s="929"/>
      <c r="O29" s="1048"/>
      <c r="P29" s="929">
        <f t="shared" si="6"/>
        <v>0</v>
      </c>
      <c r="Q29" s="900"/>
      <c r="R29" s="918"/>
      <c r="S29" s="1049">
        <f t="shared" si="5"/>
        <v>2040.72</v>
      </c>
      <c r="T29" s="847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9">
        <f t="shared" si="0"/>
        <v>24.48</v>
      </c>
      <c r="G30" s="900" t="s">
        <v>273</v>
      </c>
      <c r="H30" s="918">
        <v>89</v>
      </c>
      <c r="I30" s="1049">
        <f t="shared" si="3"/>
        <v>1146.0100000000002</v>
      </c>
      <c r="K30" s="118"/>
      <c r="L30" s="1126">
        <f t="shared" si="4"/>
        <v>171</v>
      </c>
      <c r="M30" s="1059"/>
      <c r="N30" s="929"/>
      <c r="O30" s="1048"/>
      <c r="P30" s="929">
        <f t="shared" si="6"/>
        <v>0</v>
      </c>
      <c r="Q30" s="900"/>
      <c r="R30" s="918"/>
      <c r="S30" s="1049">
        <f t="shared" si="5"/>
        <v>2040.72</v>
      </c>
      <c r="T30" s="847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9">
        <f t="shared" si="0"/>
        <v>119.93</v>
      </c>
      <c r="G31" s="900" t="s">
        <v>274</v>
      </c>
      <c r="H31" s="918">
        <v>0</v>
      </c>
      <c r="I31" s="1049">
        <f t="shared" si="3"/>
        <v>1026.0800000000002</v>
      </c>
      <c r="K31" s="118"/>
      <c r="L31" s="1126">
        <f t="shared" si="4"/>
        <v>171</v>
      </c>
      <c r="M31" s="1059"/>
      <c r="N31" s="929"/>
      <c r="O31" s="1048"/>
      <c r="P31" s="929">
        <f t="shared" si="6"/>
        <v>0</v>
      </c>
      <c r="Q31" s="900"/>
      <c r="R31" s="918"/>
      <c r="S31" s="1049">
        <f t="shared" si="5"/>
        <v>2040.72</v>
      </c>
      <c r="T31" s="847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9">
        <f t="shared" si="0"/>
        <v>22.82</v>
      </c>
      <c r="G32" s="900" t="s">
        <v>281</v>
      </c>
      <c r="H32" s="918">
        <v>0</v>
      </c>
      <c r="I32" s="1049">
        <f t="shared" si="3"/>
        <v>1003.2600000000001</v>
      </c>
      <c r="K32" s="118"/>
      <c r="L32" s="1126">
        <f t="shared" si="4"/>
        <v>171</v>
      </c>
      <c r="M32" s="1059"/>
      <c r="N32" s="929"/>
      <c r="O32" s="1048"/>
      <c r="P32" s="929">
        <f t="shared" si="6"/>
        <v>0</v>
      </c>
      <c r="Q32" s="900"/>
      <c r="R32" s="918"/>
      <c r="S32" s="1049">
        <f t="shared" si="5"/>
        <v>2040.72</v>
      </c>
      <c r="T32" s="847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9">
        <f t="shared" si="0"/>
        <v>121.58</v>
      </c>
      <c r="G33" s="900" t="s">
        <v>297</v>
      </c>
      <c r="H33" s="918">
        <v>0</v>
      </c>
      <c r="I33" s="1049">
        <f t="shared" si="3"/>
        <v>881.68000000000006</v>
      </c>
      <c r="K33" s="118"/>
      <c r="L33" s="1126">
        <f t="shared" si="4"/>
        <v>171</v>
      </c>
      <c r="M33" s="1059"/>
      <c r="N33" s="929"/>
      <c r="O33" s="1048"/>
      <c r="P33" s="929">
        <f t="shared" si="6"/>
        <v>0</v>
      </c>
      <c r="Q33" s="900"/>
      <c r="R33" s="918"/>
      <c r="S33" s="1049">
        <f t="shared" si="5"/>
        <v>2040.72</v>
      </c>
      <c r="T33" s="847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9">
        <f t="shared" si="0"/>
        <v>183.16</v>
      </c>
      <c r="G34" s="900" t="s">
        <v>300</v>
      </c>
      <c r="H34" s="918">
        <v>90</v>
      </c>
      <c r="I34" s="1049">
        <f t="shared" si="3"/>
        <v>698.5200000000001</v>
      </c>
      <c r="K34" s="118"/>
      <c r="L34" s="1126">
        <f t="shared" si="4"/>
        <v>171</v>
      </c>
      <c r="M34" s="1059"/>
      <c r="N34" s="929"/>
      <c r="O34" s="1048"/>
      <c r="P34" s="929">
        <f t="shared" si="6"/>
        <v>0</v>
      </c>
      <c r="Q34" s="900"/>
      <c r="R34" s="918"/>
      <c r="S34" s="1049">
        <f t="shared" si="5"/>
        <v>2040.72</v>
      </c>
      <c r="T34" s="847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9">
        <f t="shared" si="0"/>
        <v>123.78</v>
      </c>
      <c r="G35" s="900" t="s">
        <v>307</v>
      </c>
      <c r="H35" s="918">
        <v>0</v>
      </c>
      <c r="I35" s="1049">
        <f t="shared" si="3"/>
        <v>574.74000000000012</v>
      </c>
      <c r="K35" s="118"/>
      <c r="L35" s="1126">
        <f t="shared" si="4"/>
        <v>171</v>
      </c>
      <c r="M35" s="1059"/>
      <c r="N35" s="929"/>
      <c r="O35" s="1048"/>
      <c r="P35" s="929">
        <f t="shared" si="6"/>
        <v>0</v>
      </c>
      <c r="Q35" s="900"/>
      <c r="R35" s="918"/>
      <c r="S35" s="1049">
        <f t="shared" si="5"/>
        <v>2040.72</v>
      </c>
      <c r="T35" s="847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9">
        <f t="shared" si="0"/>
        <v>24.6</v>
      </c>
      <c r="G36" s="900" t="s">
        <v>307</v>
      </c>
      <c r="H36" s="918">
        <v>0</v>
      </c>
      <c r="I36" s="1049">
        <f t="shared" si="3"/>
        <v>550.1400000000001</v>
      </c>
      <c r="K36" s="118"/>
      <c r="L36" s="1126">
        <f t="shared" si="4"/>
        <v>171</v>
      </c>
      <c r="M36" s="1059"/>
      <c r="N36" s="929"/>
      <c r="O36" s="1048"/>
      <c r="P36" s="929">
        <f t="shared" si="6"/>
        <v>0</v>
      </c>
      <c r="Q36" s="900"/>
      <c r="R36" s="918"/>
      <c r="S36" s="1049">
        <f t="shared" si="5"/>
        <v>2040.72</v>
      </c>
      <c r="T36" s="847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9">
        <f t="shared" si="0"/>
        <v>60.8</v>
      </c>
      <c r="G37" s="900" t="s">
        <v>316</v>
      </c>
      <c r="H37" s="918">
        <v>0</v>
      </c>
      <c r="I37" s="1049">
        <f t="shared" si="3"/>
        <v>489.34000000000009</v>
      </c>
      <c r="K37" s="118" t="s">
        <v>22</v>
      </c>
      <c r="L37" s="1126">
        <f t="shared" si="4"/>
        <v>171</v>
      </c>
      <c r="M37" s="1059"/>
      <c r="N37" s="929"/>
      <c r="O37" s="1048"/>
      <c r="P37" s="929">
        <f t="shared" si="6"/>
        <v>0</v>
      </c>
      <c r="Q37" s="900"/>
      <c r="R37" s="918"/>
      <c r="S37" s="1049">
        <f t="shared" si="5"/>
        <v>2040.72</v>
      </c>
      <c r="T37" s="847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9">
        <f t="shared" si="0"/>
        <v>0</v>
      </c>
      <c r="G38" s="900"/>
      <c r="H38" s="918"/>
      <c r="I38" s="557">
        <f t="shared" si="3"/>
        <v>489.34000000000009</v>
      </c>
      <c r="K38" s="119"/>
      <c r="L38" s="1126">
        <f t="shared" si="4"/>
        <v>171</v>
      </c>
      <c r="M38" s="1059"/>
      <c r="N38" s="929"/>
      <c r="O38" s="1048"/>
      <c r="P38" s="929">
        <f t="shared" si="6"/>
        <v>0</v>
      </c>
      <c r="Q38" s="900"/>
      <c r="R38" s="918"/>
      <c r="S38" s="1049">
        <f t="shared" si="5"/>
        <v>2040.72</v>
      </c>
      <c r="T38" s="847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6">
        <f t="shared" si="4"/>
        <v>171</v>
      </c>
      <c r="M39" s="1059"/>
      <c r="N39" s="929"/>
      <c r="O39" s="1048"/>
      <c r="P39" s="929">
        <f t="shared" si="6"/>
        <v>0</v>
      </c>
      <c r="Q39" s="900"/>
      <c r="R39" s="918"/>
      <c r="S39" s="1049">
        <f t="shared" si="5"/>
        <v>2040.72</v>
      </c>
      <c r="T39" s="847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6">
        <f t="shared" si="4"/>
        <v>171</v>
      </c>
      <c r="M40" s="1059"/>
      <c r="N40" s="929"/>
      <c r="O40" s="1048"/>
      <c r="P40" s="929">
        <f t="shared" si="6"/>
        <v>0</v>
      </c>
      <c r="Q40" s="900"/>
      <c r="R40" s="918"/>
      <c r="S40" s="1049">
        <f t="shared" si="5"/>
        <v>2040.72</v>
      </c>
      <c r="T40" s="847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6">
        <f t="shared" si="4"/>
        <v>171</v>
      </c>
      <c r="M41" s="1059"/>
      <c r="N41" s="929"/>
      <c r="O41" s="1048"/>
      <c r="P41" s="929">
        <f t="shared" si="6"/>
        <v>0</v>
      </c>
      <c r="Q41" s="900"/>
      <c r="R41" s="918"/>
      <c r="S41" s="1049">
        <f t="shared" si="5"/>
        <v>2040.72</v>
      </c>
      <c r="T41" s="847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6">
        <f t="shared" si="4"/>
        <v>171</v>
      </c>
      <c r="M42" s="1059"/>
      <c r="N42" s="929"/>
      <c r="O42" s="1048"/>
      <c r="P42" s="929">
        <f t="shared" si="6"/>
        <v>0</v>
      </c>
      <c r="Q42" s="900"/>
      <c r="R42" s="918"/>
      <c r="S42" s="1049">
        <f t="shared" si="5"/>
        <v>2040.72</v>
      </c>
      <c r="T42" s="847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6">
        <f t="shared" si="4"/>
        <v>171</v>
      </c>
      <c r="M43" s="1059"/>
      <c r="N43" s="929"/>
      <c r="O43" s="1048"/>
      <c r="P43" s="929">
        <f t="shared" si="6"/>
        <v>0</v>
      </c>
      <c r="Q43" s="900"/>
      <c r="R43" s="918"/>
      <c r="S43" s="1049">
        <f t="shared" si="5"/>
        <v>2040.72</v>
      </c>
      <c r="T43" s="847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6">
        <f t="shared" si="4"/>
        <v>171</v>
      </c>
      <c r="M44" s="1059"/>
      <c r="N44" s="929"/>
      <c r="O44" s="1048"/>
      <c r="P44" s="929">
        <f t="shared" si="6"/>
        <v>0</v>
      </c>
      <c r="Q44" s="900"/>
      <c r="R44" s="918"/>
      <c r="S44" s="1049">
        <f t="shared" si="5"/>
        <v>2040.72</v>
      </c>
      <c r="T44" s="847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6">
        <f t="shared" si="4"/>
        <v>171</v>
      </c>
      <c r="M45" s="1059"/>
      <c r="N45" s="929"/>
      <c r="O45" s="1048"/>
      <c r="P45" s="929">
        <f t="shared" si="6"/>
        <v>0</v>
      </c>
      <c r="Q45" s="900"/>
      <c r="R45" s="918"/>
      <c r="S45" s="1049">
        <f t="shared" si="5"/>
        <v>2040.72</v>
      </c>
      <c r="T45" s="847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6">
        <f t="shared" si="4"/>
        <v>171</v>
      </c>
      <c r="M46" s="1059"/>
      <c r="N46" s="929"/>
      <c r="O46" s="1048"/>
      <c r="P46" s="929">
        <f t="shared" si="6"/>
        <v>0</v>
      </c>
      <c r="Q46" s="900"/>
      <c r="R46" s="918"/>
      <c r="S46" s="1049">
        <f t="shared" si="5"/>
        <v>2040.72</v>
      </c>
      <c r="T46" s="847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6">
        <f t="shared" si="4"/>
        <v>171</v>
      </c>
      <c r="M47" s="1059"/>
      <c r="N47" s="929"/>
      <c r="O47" s="1048"/>
      <c r="P47" s="929">
        <f t="shared" si="6"/>
        <v>0</v>
      </c>
      <c r="Q47" s="900"/>
      <c r="R47" s="918"/>
      <c r="S47" s="1049">
        <f t="shared" si="5"/>
        <v>2040.72</v>
      </c>
      <c r="T47" s="847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6">
        <f t="shared" si="4"/>
        <v>171</v>
      </c>
      <c r="M48" s="1059"/>
      <c r="N48" s="929"/>
      <c r="O48" s="1048"/>
      <c r="P48" s="929">
        <f t="shared" si="6"/>
        <v>0</v>
      </c>
      <c r="Q48" s="900"/>
      <c r="R48" s="918"/>
      <c r="S48" s="1049">
        <f t="shared" si="5"/>
        <v>2040.72</v>
      </c>
      <c r="T48" s="847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6">
        <f t="shared" si="4"/>
        <v>171</v>
      </c>
      <c r="M49" s="1059"/>
      <c r="N49" s="929"/>
      <c r="O49" s="1048"/>
      <c r="P49" s="929">
        <f t="shared" si="6"/>
        <v>0</v>
      </c>
      <c r="Q49" s="900"/>
      <c r="R49" s="918"/>
      <c r="S49" s="1049">
        <f t="shared" si="5"/>
        <v>2040.72</v>
      </c>
      <c r="T49" s="847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171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2040.72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171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2040.72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171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2040.72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171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2040.72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171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2040.72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171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2040.72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171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2040.72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171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2040.72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171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2040.72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171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2040.72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171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2040.72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171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2040.72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171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2040.72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171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2040.72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171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2040.72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171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2040.72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171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2040.72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171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2040.72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171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2040.72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171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2040.72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171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2040.72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171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2040.72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171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2040.72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171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2040.72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171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2040.72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171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2040.72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171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2040.72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2040.72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292" t="s">
        <v>11</v>
      </c>
      <c r="D84" s="1293"/>
      <c r="E84" s="56">
        <f>E6+E7-F79+E8</f>
        <v>-38.14999999999992</v>
      </c>
      <c r="F84" s="72"/>
      <c r="M84" s="1292" t="s">
        <v>11</v>
      </c>
      <c r="N84" s="1293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P1" zoomScaleNormal="100" workbookViewId="0">
      <pane ySplit="9" topLeftCell="A10" activePane="bottomLeft" state="frozen"/>
      <selection pane="bottomLeft" activeCell="AC5" sqref="AC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290" t="s">
        <v>318</v>
      </c>
      <c r="B1" s="1290"/>
      <c r="C1" s="1290"/>
      <c r="D1" s="1290"/>
      <c r="E1" s="1290"/>
      <c r="F1" s="1290"/>
      <c r="G1" s="1290"/>
      <c r="H1" s="11">
        <v>1</v>
      </c>
      <c r="L1" s="1290" t="s">
        <v>318</v>
      </c>
      <c r="M1" s="1290"/>
      <c r="N1" s="1290"/>
      <c r="O1" s="1290"/>
      <c r="P1" s="1290"/>
      <c r="Q1" s="1290"/>
      <c r="R1" s="1290"/>
      <c r="S1" s="11">
        <v>2</v>
      </c>
      <c r="W1" s="1290" t="s">
        <v>318</v>
      </c>
      <c r="X1" s="1290"/>
      <c r="Y1" s="1290"/>
      <c r="Z1" s="1290"/>
      <c r="AA1" s="1290"/>
      <c r="AB1" s="1290"/>
      <c r="AC1" s="129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05" t="s">
        <v>67</v>
      </c>
      <c r="C4" s="230"/>
      <c r="D4" s="130"/>
      <c r="E4" s="425"/>
      <c r="F4" s="72"/>
      <c r="G4" s="151"/>
      <c r="H4" s="151"/>
      <c r="L4" s="400"/>
      <c r="M4" s="1305" t="s">
        <v>67</v>
      </c>
      <c r="N4" s="230"/>
      <c r="O4" s="130"/>
      <c r="P4" s="425"/>
      <c r="Q4" s="72"/>
      <c r="R4" s="151"/>
      <c r="S4" s="151"/>
      <c r="W4" s="400"/>
      <c r="X4" s="1305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07" t="s">
        <v>92</v>
      </c>
      <c r="B5" s="1306"/>
      <c r="C5" s="230">
        <v>124</v>
      </c>
      <c r="D5" s="130">
        <v>45229</v>
      </c>
      <c r="E5" s="425">
        <v>1237.48</v>
      </c>
      <c r="F5" s="72">
        <v>46</v>
      </c>
      <c r="G5" s="5"/>
      <c r="L5" s="1401" t="s">
        <v>361</v>
      </c>
      <c r="M5" s="1306"/>
      <c r="N5" s="230"/>
      <c r="O5" s="130">
        <v>45237</v>
      </c>
      <c r="P5" s="425">
        <v>11799.4</v>
      </c>
      <c r="Q5" s="72">
        <v>475</v>
      </c>
      <c r="R5" s="5"/>
      <c r="W5" s="1401" t="s">
        <v>78</v>
      </c>
      <c r="X5" s="1306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07"/>
      <c r="B6" s="1306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402"/>
      <c r="M6" s="1306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402"/>
      <c r="X6" s="1306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06"/>
      <c r="C7" s="220"/>
      <c r="D7" s="218"/>
      <c r="E7" s="425"/>
      <c r="F7" s="72"/>
      <c r="L7" s="592"/>
      <c r="M7" s="1306"/>
      <c r="N7" s="220"/>
      <c r="O7" s="218"/>
      <c r="P7" s="425"/>
      <c r="Q7" s="72"/>
      <c r="W7" s="592"/>
      <c r="X7" s="1306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9">
        <f t="shared" si="0"/>
        <v>0</v>
      </c>
      <c r="G24" s="900"/>
      <c r="H24" s="918"/>
      <c r="I24" s="1049">
        <f t="shared" si="7"/>
        <v>1237.48</v>
      </c>
      <c r="J24" s="1055">
        <f t="shared" si="3"/>
        <v>0</v>
      </c>
      <c r="L24" s="119"/>
      <c r="M24" s="174">
        <f t="shared" si="8"/>
        <v>475</v>
      </c>
      <c r="N24" s="15"/>
      <c r="O24" s="68"/>
      <c r="P24" s="191"/>
      <c r="Q24" s="929">
        <f t="shared" si="1"/>
        <v>0</v>
      </c>
      <c r="R24" s="900"/>
      <c r="S24" s="918"/>
      <c r="T24" s="1049">
        <f t="shared" si="9"/>
        <v>11799.4</v>
      </c>
      <c r="U24" s="1055">
        <f t="shared" si="4"/>
        <v>0</v>
      </c>
      <c r="W24" s="119"/>
      <c r="X24" s="174">
        <f t="shared" si="10"/>
        <v>35</v>
      </c>
      <c r="Y24" s="15"/>
      <c r="Z24" s="68"/>
      <c r="AA24" s="191"/>
      <c r="AB24" s="929">
        <f t="shared" si="2"/>
        <v>0</v>
      </c>
      <c r="AC24" s="900"/>
      <c r="AD24" s="918"/>
      <c r="AE24" s="1049">
        <f t="shared" si="11"/>
        <v>1060.47</v>
      </c>
      <c r="AF24" s="1055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9">
        <f t="shared" si="0"/>
        <v>0</v>
      </c>
      <c r="G25" s="900"/>
      <c r="H25" s="918"/>
      <c r="I25" s="1049">
        <f t="shared" si="7"/>
        <v>1237.48</v>
      </c>
      <c r="J25" s="1055">
        <f t="shared" si="3"/>
        <v>0</v>
      </c>
      <c r="L25" s="118"/>
      <c r="M25" s="174">
        <f t="shared" si="8"/>
        <v>475</v>
      </c>
      <c r="N25" s="15"/>
      <c r="O25" s="68"/>
      <c r="P25" s="191"/>
      <c r="Q25" s="929">
        <f t="shared" si="1"/>
        <v>0</v>
      </c>
      <c r="R25" s="900"/>
      <c r="S25" s="918"/>
      <c r="T25" s="1049">
        <f t="shared" si="9"/>
        <v>11799.4</v>
      </c>
      <c r="U25" s="1055">
        <f t="shared" si="4"/>
        <v>0</v>
      </c>
      <c r="W25" s="118"/>
      <c r="X25" s="174">
        <f t="shared" si="10"/>
        <v>35</v>
      </c>
      <c r="Y25" s="15"/>
      <c r="Z25" s="68"/>
      <c r="AA25" s="191"/>
      <c r="AB25" s="929">
        <f t="shared" si="2"/>
        <v>0</v>
      </c>
      <c r="AC25" s="900"/>
      <c r="AD25" s="918"/>
      <c r="AE25" s="1049">
        <f t="shared" si="11"/>
        <v>1060.47</v>
      </c>
      <c r="AF25" s="1055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9">
        <f t="shared" si="0"/>
        <v>0</v>
      </c>
      <c r="G26" s="900"/>
      <c r="H26" s="918"/>
      <c r="I26" s="1049">
        <f t="shared" si="7"/>
        <v>1237.48</v>
      </c>
      <c r="J26" s="1055">
        <f t="shared" si="3"/>
        <v>0</v>
      </c>
      <c r="L26" s="118"/>
      <c r="M26" s="174">
        <f t="shared" si="8"/>
        <v>475</v>
      </c>
      <c r="N26" s="15"/>
      <c r="O26" s="68"/>
      <c r="P26" s="191"/>
      <c r="Q26" s="929">
        <f t="shared" si="1"/>
        <v>0</v>
      </c>
      <c r="R26" s="900"/>
      <c r="S26" s="918"/>
      <c r="T26" s="1049">
        <f t="shared" si="9"/>
        <v>11799.4</v>
      </c>
      <c r="U26" s="1055">
        <f t="shared" si="4"/>
        <v>0</v>
      </c>
      <c r="W26" s="118"/>
      <c r="X26" s="174">
        <f t="shared" si="10"/>
        <v>35</v>
      </c>
      <c r="Y26" s="15"/>
      <c r="Z26" s="68"/>
      <c r="AA26" s="191"/>
      <c r="AB26" s="929">
        <f t="shared" si="2"/>
        <v>0</v>
      </c>
      <c r="AC26" s="900"/>
      <c r="AD26" s="918"/>
      <c r="AE26" s="1049">
        <f t="shared" si="11"/>
        <v>1060.47</v>
      </c>
      <c r="AF26" s="1055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9">
        <f t="shared" si="0"/>
        <v>0</v>
      </c>
      <c r="G27" s="900"/>
      <c r="H27" s="918"/>
      <c r="I27" s="1049">
        <f t="shared" si="7"/>
        <v>1237.48</v>
      </c>
      <c r="J27" s="1055">
        <f t="shared" si="3"/>
        <v>0</v>
      </c>
      <c r="L27" s="118"/>
      <c r="M27" s="174">
        <f t="shared" si="8"/>
        <v>475</v>
      </c>
      <c r="N27" s="15"/>
      <c r="O27" s="68"/>
      <c r="P27" s="191"/>
      <c r="Q27" s="929">
        <f t="shared" si="1"/>
        <v>0</v>
      </c>
      <c r="R27" s="900"/>
      <c r="S27" s="918"/>
      <c r="T27" s="1049">
        <f t="shared" si="9"/>
        <v>11799.4</v>
      </c>
      <c r="U27" s="1055">
        <f t="shared" si="4"/>
        <v>0</v>
      </c>
      <c r="W27" s="118"/>
      <c r="X27" s="174">
        <f t="shared" si="10"/>
        <v>35</v>
      </c>
      <c r="Y27" s="15"/>
      <c r="Z27" s="68"/>
      <c r="AA27" s="191"/>
      <c r="AB27" s="929">
        <f t="shared" si="2"/>
        <v>0</v>
      </c>
      <c r="AC27" s="900"/>
      <c r="AD27" s="918"/>
      <c r="AE27" s="1049">
        <f t="shared" si="11"/>
        <v>1060.47</v>
      </c>
      <c r="AF27" s="1055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9">
        <f t="shared" si="0"/>
        <v>0</v>
      </c>
      <c r="G28" s="900"/>
      <c r="H28" s="918"/>
      <c r="I28" s="1049">
        <f t="shared" si="7"/>
        <v>1237.48</v>
      </c>
      <c r="J28" s="1055">
        <f t="shared" si="3"/>
        <v>0</v>
      </c>
      <c r="L28" s="118"/>
      <c r="M28" s="174">
        <f t="shared" si="8"/>
        <v>475</v>
      </c>
      <c r="N28" s="15"/>
      <c r="O28" s="68"/>
      <c r="P28" s="191"/>
      <c r="Q28" s="929">
        <f t="shared" si="1"/>
        <v>0</v>
      </c>
      <c r="R28" s="900"/>
      <c r="S28" s="918"/>
      <c r="T28" s="1049">
        <f t="shared" si="9"/>
        <v>11799.4</v>
      </c>
      <c r="U28" s="1055">
        <f t="shared" si="4"/>
        <v>0</v>
      </c>
      <c r="W28" s="118"/>
      <c r="X28" s="174">
        <f t="shared" si="10"/>
        <v>35</v>
      </c>
      <c r="Y28" s="15"/>
      <c r="Z28" s="68"/>
      <c r="AA28" s="191"/>
      <c r="AB28" s="929">
        <f t="shared" si="2"/>
        <v>0</v>
      </c>
      <c r="AC28" s="900"/>
      <c r="AD28" s="918"/>
      <c r="AE28" s="1049">
        <f t="shared" si="11"/>
        <v>1060.47</v>
      </c>
      <c r="AF28" s="1055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9">
        <f t="shared" si="0"/>
        <v>0</v>
      </c>
      <c r="G29" s="900"/>
      <c r="H29" s="918"/>
      <c r="I29" s="1049">
        <f t="shared" si="7"/>
        <v>1237.48</v>
      </c>
      <c r="J29" s="1055">
        <f t="shared" si="3"/>
        <v>0</v>
      </c>
      <c r="L29" s="118"/>
      <c r="M29" s="174">
        <f t="shared" si="8"/>
        <v>475</v>
      </c>
      <c r="N29" s="15"/>
      <c r="O29" s="68"/>
      <c r="P29" s="191"/>
      <c r="Q29" s="929">
        <f t="shared" si="1"/>
        <v>0</v>
      </c>
      <c r="R29" s="900"/>
      <c r="S29" s="918"/>
      <c r="T29" s="1049">
        <f t="shared" si="9"/>
        <v>11799.4</v>
      </c>
      <c r="U29" s="1055">
        <f t="shared" si="4"/>
        <v>0</v>
      </c>
      <c r="W29" s="118"/>
      <c r="X29" s="174">
        <f t="shared" si="10"/>
        <v>35</v>
      </c>
      <c r="Y29" s="15"/>
      <c r="Z29" s="68"/>
      <c r="AA29" s="191"/>
      <c r="AB29" s="929">
        <f t="shared" si="2"/>
        <v>0</v>
      </c>
      <c r="AC29" s="900"/>
      <c r="AD29" s="918"/>
      <c r="AE29" s="1049">
        <f t="shared" si="11"/>
        <v>1060.47</v>
      </c>
      <c r="AF29" s="1055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9">
        <f t="shared" si="0"/>
        <v>0</v>
      </c>
      <c r="G30" s="900"/>
      <c r="H30" s="918"/>
      <c r="I30" s="1049">
        <f t="shared" si="7"/>
        <v>1237.48</v>
      </c>
      <c r="J30" s="1055">
        <f t="shared" si="3"/>
        <v>0</v>
      </c>
      <c r="L30" s="118"/>
      <c r="M30" s="174">
        <f t="shared" si="8"/>
        <v>475</v>
      </c>
      <c r="N30" s="15"/>
      <c r="O30" s="68"/>
      <c r="P30" s="191"/>
      <c r="Q30" s="929">
        <f t="shared" si="1"/>
        <v>0</v>
      </c>
      <c r="R30" s="900"/>
      <c r="S30" s="918"/>
      <c r="T30" s="1049">
        <f t="shared" si="9"/>
        <v>11799.4</v>
      </c>
      <c r="U30" s="1055">
        <f t="shared" si="4"/>
        <v>0</v>
      </c>
      <c r="W30" s="118"/>
      <c r="X30" s="174">
        <f t="shared" si="10"/>
        <v>35</v>
      </c>
      <c r="Y30" s="15"/>
      <c r="Z30" s="68"/>
      <c r="AA30" s="191"/>
      <c r="AB30" s="929">
        <f t="shared" si="2"/>
        <v>0</v>
      </c>
      <c r="AC30" s="900"/>
      <c r="AD30" s="918"/>
      <c r="AE30" s="1049">
        <f t="shared" si="11"/>
        <v>1060.47</v>
      </c>
      <c r="AF30" s="1055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9">
        <f t="shared" si="0"/>
        <v>0</v>
      </c>
      <c r="G31" s="900"/>
      <c r="H31" s="918"/>
      <c r="I31" s="1049">
        <f t="shared" si="7"/>
        <v>1237.48</v>
      </c>
      <c r="J31" s="1055">
        <f t="shared" si="3"/>
        <v>0</v>
      </c>
      <c r="L31" s="118"/>
      <c r="M31" s="174">
        <f t="shared" si="8"/>
        <v>475</v>
      </c>
      <c r="N31" s="15"/>
      <c r="O31" s="68"/>
      <c r="P31" s="191"/>
      <c r="Q31" s="929">
        <f t="shared" si="1"/>
        <v>0</v>
      </c>
      <c r="R31" s="900"/>
      <c r="S31" s="918"/>
      <c r="T31" s="1049">
        <f t="shared" si="9"/>
        <v>11799.4</v>
      </c>
      <c r="U31" s="1055">
        <f t="shared" si="4"/>
        <v>0</v>
      </c>
      <c r="W31" s="118"/>
      <c r="X31" s="174">
        <f t="shared" si="10"/>
        <v>35</v>
      </c>
      <c r="Y31" s="15"/>
      <c r="Z31" s="68"/>
      <c r="AA31" s="191"/>
      <c r="AB31" s="929">
        <f t="shared" si="2"/>
        <v>0</v>
      </c>
      <c r="AC31" s="900"/>
      <c r="AD31" s="918"/>
      <c r="AE31" s="1049">
        <f t="shared" si="11"/>
        <v>1060.47</v>
      </c>
      <c r="AF31" s="1055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9">
        <f t="shared" si="0"/>
        <v>0</v>
      </c>
      <c r="G32" s="900"/>
      <c r="H32" s="918"/>
      <c r="I32" s="1049">
        <f t="shared" si="7"/>
        <v>1237.48</v>
      </c>
      <c r="J32" s="1055">
        <f t="shared" si="3"/>
        <v>0</v>
      </c>
      <c r="L32" s="118"/>
      <c r="M32" s="174">
        <f t="shared" si="8"/>
        <v>475</v>
      </c>
      <c r="N32" s="15"/>
      <c r="O32" s="68"/>
      <c r="P32" s="191"/>
      <c r="Q32" s="929">
        <f t="shared" si="1"/>
        <v>0</v>
      </c>
      <c r="R32" s="900"/>
      <c r="S32" s="918"/>
      <c r="T32" s="1049">
        <f t="shared" si="9"/>
        <v>11799.4</v>
      </c>
      <c r="U32" s="1055">
        <f t="shared" si="4"/>
        <v>0</v>
      </c>
      <c r="W32" s="118"/>
      <c r="X32" s="174">
        <f t="shared" si="10"/>
        <v>35</v>
      </c>
      <c r="Y32" s="15"/>
      <c r="Z32" s="68"/>
      <c r="AA32" s="191"/>
      <c r="AB32" s="929">
        <f t="shared" si="2"/>
        <v>0</v>
      </c>
      <c r="AC32" s="900"/>
      <c r="AD32" s="918"/>
      <c r="AE32" s="1049">
        <f t="shared" si="11"/>
        <v>1060.47</v>
      </c>
      <c r="AF32" s="1055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9">
        <f t="shared" si="0"/>
        <v>0</v>
      </c>
      <c r="G33" s="900"/>
      <c r="H33" s="918"/>
      <c r="I33" s="1049">
        <f t="shared" si="7"/>
        <v>1237.48</v>
      </c>
      <c r="J33" s="1055">
        <f t="shared" si="3"/>
        <v>0</v>
      </c>
      <c r="L33" s="118"/>
      <c r="M33" s="174">
        <f t="shared" si="8"/>
        <v>475</v>
      </c>
      <c r="N33" s="15"/>
      <c r="O33" s="68"/>
      <c r="P33" s="191"/>
      <c r="Q33" s="929">
        <f t="shared" si="1"/>
        <v>0</v>
      </c>
      <c r="R33" s="900"/>
      <c r="S33" s="918"/>
      <c r="T33" s="1049">
        <f t="shared" si="9"/>
        <v>11799.4</v>
      </c>
      <c r="U33" s="1055">
        <f t="shared" si="4"/>
        <v>0</v>
      </c>
      <c r="W33" s="118"/>
      <c r="X33" s="174">
        <f t="shared" si="10"/>
        <v>35</v>
      </c>
      <c r="Y33" s="15"/>
      <c r="Z33" s="68"/>
      <c r="AA33" s="191"/>
      <c r="AB33" s="929">
        <f t="shared" si="2"/>
        <v>0</v>
      </c>
      <c r="AC33" s="900"/>
      <c r="AD33" s="918"/>
      <c r="AE33" s="1049">
        <f t="shared" si="11"/>
        <v>1060.47</v>
      </c>
      <c r="AF33" s="1055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9">
        <f t="shared" si="0"/>
        <v>0</v>
      </c>
      <c r="G34" s="900"/>
      <c r="H34" s="918"/>
      <c r="I34" s="1049">
        <f t="shared" si="7"/>
        <v>1237.48</v>
      </c>
      <c r="J34" s="1055">
        <f t="shared" si="3"/>
        <v>0</v>
      </c>
      <c r="L34" s="118"/>
      <c r="M34" s="174">
        <f t="shared" si="8"/>
        <v>475</v>
      </c>
      <c r="N34" s="15"/>
      <c r="O34" s="68"/>
      <c r="P34" s="191"/>
      <c r="Q34" s="929">
        <f t="shared" si="1"/>
        <v>0</v>
      </c>
      <c r="R34" s="900"/>
      <c r="S34" s="918"/>
      <c r="T34" s="1049">
        <f t="shared" si="9"/>
        <v>11799.4</v>
      </c>
      <c r="U34" s="1055">
        <f t="shared" si="4"/>
        <v>0</v>
      </c>
      <c r="W34" s="118"/>
      <c r="X34" s="174">
        <f t="shared" si="10"/>
        <v>35</v>
      </c>
      <c r="Y34" s="15"/>
      <c r="Z34" s="68"/>
      <c r="AA34" s="191"/>
      <c r="AB34" s="929">
        <f t="shared" si="2"/>
        <v>0</v>
      </c>
      <c r="AC34" s="900"/>
      <c r="AD34" s="918"/>
      <c r="AE34" s="1049">
        <f t="shared" si="11"/>
        <v>1060.47</v>
      </c>
      <c r="AF34" s="1055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9">
        <f t="shared" si="0"/>
        <v>0</v>
      </c>
      <c r="G35" s="900"/>
      <c r="H35" s="918"/>
      <c r="I35" s="1049">
        <f t="shared" si="7"/>
        <v>1237.48</v>
      </c>
      <c r="J35" s="1055">
        <f t="shared" si="3"/>
        <v>0</v>
      </c>
      <c r="L35" s="118"/>
      <c r="M35" s="174">
        <f t="shared" si="8"/>
        <v>475</v>
      </c>
      <c r="N35" s="15"/>
      <c r="O35" s="68"/>
      <c r="P35" s="191"/>
      <c r="Q35" s="929">
        <f t="shared" si="1"/>
        <v>0</v>
      </c>
      <c r="R35" s="900"/>
      <c r="S35" s="918"/>
      <c r="T35" s="1049">
        <f t="shared" si="9"/>
        <v>11799.4</v>
      </c>
      <c r="U35" s="1055">
        <f t="shared" si="4"/>
        <v>0</v>
      </c>
      <c r="W35" s="118"/>
      <c r="X35" s="174">
        <f t="shared" si="10"/>
        <v>35</v>
      </c>
      <c r="Y35" s="15"/>
      <c r="Z35" s="68"/>
      <c r="AA35" s="191"/>
      <c r="AB35" s="929">
        <f t="shared" si="2"/>
        <v>0</v>
      </c>
      <c r="AC35" s="900"/>
      <c r="AD35" s="918"/>
      <c r="AE35" s="1049">
        <f t="shared" si="11"/>
        <v>1060.47</v>
      </c>
      <c r="AF35" s="1055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9">
        <f t="shared" si="0"/>
        <v>0</v>
      </c>
      <c r="G36" s="900"/>
      <c r="H36" s="918"/>
      <c r="I36" s="1049">
        <f t="shared" si="7"/>
        <v>1237.48</v>
      </c>
      <c r="J36" s="1055">
        <f t="shared" si="3"/>
        <v>0</v>
      </c>
      <c r="L36" s="118"/>
      <c r="M36" s="174">
        <f t="shared" si="8"/>
        <v>475</v>
      </c>
      <c r="N36" s="15"/>
      <c r="O36" s="68"/>
      <c r="P36" s="191"/>
      <c r="Q36" s="929">
        <f t="shared" si="1"/>
        <v>0</v>
      </c>
      <c r="R36" s="900"/>
      <c r="S36" s="918"/>
      <c r="T36" s="1049">
        <f t="shared" si="9"/>
        <v>11799.4</v>
      </c>
      <c r="U36" s="1055">
        <f t="shared" si="4"/>
        <v>0</v>
      </c>
      <c r="W36" s="118"/>
      <c r="X36" s="174">
        <f t="shared" si="10"/>
        <v>35</v>
      </c>
      <c r="Y36" s="15"/>
      <c r="Z36" s="68"/>
      <c r="AA36" s="191"/>
      <c r="AB36" s="929">
        <f t="shared" si="2"/>
        <v>0</v>
      </c>
      <c r="AC36" s="900"/>
      <c r="AD36" s="918"/>
      <c r="AE36" s="1049">
        <f t="shared" si="11"/>
        <v>1060.47</v>
      </c>
      <c r="AF36" s="1055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9">
        <f t="shared" si="0"/>
        <v>0</v>
      </c>
      <c r="G38" s="900"/>
      <c r="H38" s="918"/>
      <c r="I38" s="1049">
        <f t="shared" si="7"/>
        <v>1237.48</v>
      </c>
      <c r="J38" s="1055">
        <f t="shared" si="3"/>
        <v>0</v>
      </c>
      <c r="L38" s="119"/>
      <c r="M38" s="174">
        <f t="shared" si="8"/>
        <v>475</v>
      </c>
      <c r="N38" s="15"/>
      <c r="O38" s="68"/>
      <c r="P38" s="191"/>
      <c r="Q38" s="929">
        <f t="shared" si="1"/>
        <v>0</v>
      </c>
      <c r="R38" s="900"/>
      <c r="S38" s="918"/>
      <c r="T38" s="1049">
        <f t="shared" si="9"/>
        <v>11799.4</v>
      </c>
      <c r="U38" s="1055">
        <f t="shared" si="4"/>
        <v>0</v>
      </c>
      <c r="W38" s="119"/>
      <c r="X38" s="174">
        <f t="shared" si="10"/>
        <v>35</v>
      </c>
      <c r="Y38" s="15"/>
      <c r="Z38" s="68"/>
      <c r="AA38" s="191"/>
      <c r="AB38" s="929">
        <f t="shared" si="2"/>
        <v>0</v>
      </c>
      <c r="AC38" s="900"/>
      <c r="AD38" s="918"/>
      <c r="AE38" s="1049">
        <f t="shared" si="11"/>
        <v>1060.47</v>
      </c>
      <c r="AF38" s="1055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9">
        <f t="shared" si="0"/>
        <v>0</v>
      </c>
      <c r="G39" s="900"/>
      <c r="H39" s="918"/>
      <c r="I39" s="1049">
        <f t="shared" si="7"/>
        <v>1237.48</v>
      </c>
      <c r="J39" s="1055">
        <f t="shared" si="3"/>
        <v>0</v>
      </c>
      <c r="L39" s="118"/>
      <c r="M39" s="174">
        <f t="shared" si="8"/>
        <v>475</v>
      </c>
      <c r="N39" s="15"/>
      <c r="O39" s="68"/>
      <c r="P39" s="191"/>
      <c r="Q39" s="929">
        <f t="shared" si="1"/>
        <v>0</v>
      </c>
      <c r="R39" s="900"/>
      <c r="S39" s="918"/>
      <c r="T39" s="1049">
        <f t="shared" si="9"/>
        <v>11799.4</v>
      </c>
      <c r="U39" s="1055">
        <f t="shared" si="4"/>
        <v>0</v>
      </c>
      <c r="W39" s="118"/>
      <c r="X39" s="174">
        <f t="shared" si="10"/>
        <v>35</v>
      </c>
      <c r="Y39" s="15"/>
      <c r="Z39" s="68"/>
      <c r="AA39" s="191"/>
      <c r="AB39" s="929">
        <f t="shared" si="2"/>
        <v>0</v>
      </c>
      <c r="AC39" s="900"/>
      <c r="AD39" s="918"/>
      <c r="AE39" s="1049">
        <f t="shared" si="11"/>
        <v>1060.47</v>
      </c>
      <c r="AF39" s="1055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9">
        <f t="shared" si="0"/>
        <v>0</v>
      </c>
      <c r="G40" s="900"/>
      <c r="H40" s="918"/>
      <c r="I40" s="1049">
        <f t="shared" si="7"/>
        <v>1237.48</v>
      </c>
      <c r="J40" s="1055">
        <f t="shared" si="3"/>
        <v>0</v>
      </c>
      <c r="L40" s="118"/>
      <c r="M40" s="174">
        <f t="shared" si="8"/>
        <v>475</v>
      </c>
      <c r="N40" s="15"/>
      <c r="O40" s="68"/>
      <c r="P40" s="191"/>
      <c r="Q40" s="929">
        <f t="shared" si="1"/>
        <v>0</v>
      </c>
      <c r="R40" s="900"/>
      <c r="S40" s="918"/>
      <c r="T40" s="1049">
        <f t="shared" si="9"/>
        <v>11799.4</v>
      </c>
      <c r="U40" s="1055">
        <f t="shared" si="4"/>
        <v>0</v>
      </c>
      <c r="W40" s="118"/>
      <c r="X40" s="174">
        <f t="shared" si="10"/>
        <v>35</v>
      </c>
      <c r="Y40" s="15"/>
      <c r="Z40" s="68"/>
      <c r="AA40" s="191"/>
      <c r="AB40" s="929">
        <f t="shared" si="2"/>
        <v>0</v>
      </c>
      <c r="AC40" s="900"/>
      <c r="AD40" s="918"/>
      <c r="AE40" s="1049">
        <f t="shared" si="11"/>
        <v>1060.47</v>
      </c>
      <c r="AF40" s="1055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9">
        <f t="shared" si="0"/>
        <v>0</v>
      </c>
      <c r="G41" s="900"/>
      <c r="H41" s="918"/>
      <c r="I41" s="1049">
        <f t="shared" si="7"/>
        <v>1237.48</v>
      </c>
      <c r="J41" s="1055">
        <f t="shared" si="3"/>
        <v>0</v>
      </c>
      <c r="L41" s="118"/>
      <c r="M41" s="174">
        <f t="shared" si="8"/>
        <v>475</v>
      </c>
      <c r="N41" s="15"/>
      <c r="O41" s="68"/>
      <c r="P41" s="191"/>
      <c r="Q41" s="929">
        <f t="shared" si="1"/>
        <v>0</v>
      </c>
      <c r="R41" s="900"/>
      <c r="S41" s="918"/>
      <c r="T41" s="1049">
        <f t="shared" si="9"/>
        <v>11799.4</v>
      </c>
      <c r="U41" s="1055">
        <f t="shared" si="4"/>
        <v>0</v>
      </c>
      <c r="W41" s="118"/>
      <c r="X41" s="174">
        <f t="shared" si="10"/>
        <v>35</v>
      </c>
      <c r="Y41" s="15"/>
      <c r="Z41" s="68"/>
      <c r="AA41" s="191"/>
      <c r="AB41" s="929">
        <f t="shared" si="2"/>
        <v>0</v>
      </c>
      <c r="AC41" s="900"/>
      <c r="AD41" s="918"/>
      <c r="AE41" s="1049">
        <f t="shared" si="11"/>
        <v>1060.47</v>
      </c>
      <c r="AF41" s="1055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9">
        <f t="shared" si="0"/>
        <v>0</v>
      </c>
      <c r="G42" s="900"/>
      <c r="H42" s="918"/>
      <c r="I42" s="1049">
        <f t="shared" si="7"/>
        <v>1237.48</v>
      </c>
      <c r="J42" s="1055">
        <f t="shared" si="3"/>
        <v>0</v>
      </c>
      <c r="L42" s="118"/>
      <c r="M42" s="174">
        <f t="shared" si="8"/>
        <v>475</v>
      </c>
      <c r="N42" s="15"/>
      <c r="O42" s="68"/>
      <c r="P42" s="191"/>
      <c r="Q42" s="929">
        <f t="shared" si="1"/>
        <v>0</v>
      </c>
      <c r="R42" s="900"/>
      <c r="S42" s="918"/>
      <c r="T42" s="1049">
        <f t="shared" si="9"/>
        <v>11799.4</v>
      </c>
      <c r="U42" s="1055">
        <f t="shared" si="4"/>
        <v>0</v>
      </c>
      <c r="W42" s="118"/>
      <c r="X42" s="174">
        <f t="shared" si="10"/>
        <v>35</v>
      </c>
      <c r="Y42" s="15"/>
      <c r="Z42" s="68"/>
      <c r="AA42" s="191"/>
      <c r="AB42" s="929">
        <f t="shared" si="2"/>
        <v>0</v>
      </c>
      <c r="AC42" s="900"/>
      <c r="AD42" s="918"/>
      <c r="AE42" s="1049">
        <f t="shared" si="11"/>
        <v>1060.47</v>
      </c>
      <c r="AF42" s="1055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9">
        <f t="shared" si="0"/>
        <v>0</v>
      </c>
      <c r="G43" s="900"/>
      <c r="H43" s="918"/>
      <c r="I43" s="1049">
        <f t="shared" si="7"/>
        <v>1237.48</v>
      </c>
      <c r="J43" s="1055">
        <f t="shared" si="3"/>
        <v>0</v>
      </c>
      <c r="L43" s="118"/>
      <c r="M43" s="174">
        <f t="shared" si="8"/>
        <v>475</v>
      </c>
      <c r="N43" s="15"/>
      <c r="O43" s="68"/>
      <c r="P43" s="191"/>
      <c r="Q43" s="929">
        <f t="shared" si="1"/>
        <v>0</v>
      </c>
      <c r="R43" s="900"/>
      <c r="S43" s="918"/>
      <c r="T43" s="1049">
        <f t="shared" si="9"/>
        <v>11799.4</v>
      </c>
      <c r="U43" s="1055">
        <f t="shared" si="4"/>
        <v>0</v>
      </c>
      <c r="W43" s="118"/>
      <c r="X43" s="174">
        <f t="shared" si="10"/>
        <v>35</v>
      </c>
      <c r="Y43" s="15"/>
      <c r="Z43" s="68"/>
      <c r="AA43" s="191"/>
      <c r="AB43" s="929">
        <f t="shared" si="2"/>
        <v>0</v>
      </c>
      <c r="AC43" s="900"/>
      <c r="AD43" s="918"/>
      <c r="AE43" s="1049">
        <f t="shared" si="11"/>
        <v>1060.47</v>
      </c>
      <c r="AF43" s="1055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9">
        <f t="shared" si="0"/>
        <v>0</v>
      </c>
      <c r="G44" s="900"/>
      <c r="H44" s="918"/>
      <c r="I44" s="1049">
        <f t="shared" si="7"/>
        <v>1237.48</v>
      </c>
      <c r="J44" s="1055">
        <f t="shared" si="3"/>
        <v>0</v>
      </c>
      <c r="L44" s="118"/>
      <c r="M44" s="174">
        <f t="shared" si="8"/>
        <v>475</v>
      </c>
      <c r="N44" s="15"/>
      <c r="O44" s="68"/>
      <c r="P44" s="191"/>
      <c r="Q44" s="929">
        <f t="shared" si="1"/>
        <v>0</v>
      </c>
      <c r="R44" s="900"/>
      <c r="S44" s="918"/>
      <c r="T44" s="1049">
        <f t="shared" si="9"/>
        <v>11799.4</v>
      </c>
      <c r="U44" s="1055">
        <f t="shared" si="4"/>
        <v>0</v>
      </c>
      <c r="W44" s="118"/>
      <c r="X44" s="174">
        <f t="shared" si="10"/>
        <v>35</v>
      </c>
      <c r="Y44" s="15"/>
      <c r="Z44" s="68"/>
      <c r="AA44" s="191"/>
      <c r="AB44" s="929">
        <f t="shared" si="2"/>
        <v>0</v>
      </c>
      <c r="AC44" s="900"/>
      <c r="AD44" s="918"/>
      <c r="AE44" s="1049">
        <f t="shared" si="11"/>
        <v>1060.47</v>
      </c>
      <c r="AF44" s="1055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292" t="s">
        <v>11</v>
      </c>
      <c r="D84" s="1293"/>
      <c r="E84" s="56">
        <f>E5+E6-F79+E7+E4</f>
        <v>1237.48</v>
      </c>
      <c r="F84" s="72"/>
      <c r="N84" s="1292" t="s">
        <v>11</v>
      </c>
      <c r="O84" s="1293"/>
      <c r="P84" s="56">
        <f>P5+P6-Q79+P7+P4</f>
        <v>11799.4</v>
      </c>
      <c r="Q84" s="72"/>
      <c r="Y84" s="1292" t="s">
        <v>11</v>
      </c>
      <c r="Z84" s="1293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94"/>
      <c r="B5" s="1294"/>
      <c r="C5" s="216"/>
      <c r="D5" s="130"/>
      <c r="E5" s="77"/>
      <c r="F5" s="61"/>
      <c r="G5" s="5"/>
    </row>
    <row r="6" spans="1:9" x14ac:dyDescent="0.25">
      <c r="A6" s="1294"/>
      <c r="B6" s="1294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29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94" t="s">
        <v>52</v>
      </c>
      <c r="B5" s="1308" t="s">
        <v>85</v>
      </c>
      <c r="C5" s="216"/>
      <c r="D5" s="130"/>
      <c r="E5" s="77"/>
      <c r="F5" s="61"/>
      <c r="G5" s="5"/>
    </row>
    <row r="6" spans="1:9" x14ac:dyDescent="0.25">
      <c r="A6" s="1294"/>
      <c r="B6" s="1308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29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9">
        <f t="shared" si="0"/>
        <v>0</v>
      </c>
      <c r="G14" s="900"/>
      <c r="H14" s="918"/>
      <c r="I14" s="1049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9">
        <f t="shared" si="0"/>
        <v>0</v>
      </c>
      <c r="G15" s="900"/>
      <c r="H15" s="918"/>
      <c r="I15" s="1049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9">
        <f t="shared" si="0"/>
        <v>0</v>
      </c>
      <c r="G16" s="900"/>
      <c r="H16" s="918"/>
      <c r="I16" s="1049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9">
        <f t="shared" si="0"/>
        <v>0</v>
      </c>
      <c r="G17" s="900"/>
      <c r="H17" s="918"/>
      <c r="I17" s="1049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9">
        <f t="shared" si="0"/>
        <v>0</v>
      </c>
      <c r="G18" s="900"/>
      <c r="H18" s="918"/>
      <c r="I18" s="1049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9">
        <f t="shared" si="0"/>
        <v>0</v>
      </c>
      <c r="G19" s="900"/>
      <c r="H19" s="918"/>
      <c r="I19" s="1049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9">
        <f t="shared" si="0"/>
        <v>0</v>
      </c>
      <c r="G20" s="900"/>
      <c r="H20" s="918"/>
      <c r="I20" s="1049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9">
        <f t="shared" si="0"/>
        <v>0</v>
      </c>
      <c r="G21" s="900"/>
      <c r="H21" s="918"/>
      <c r="I21" s="1049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05" t="s">
        <v>67</v>
      </c>
      <c r="C4" s="230"/>
      <c r="D4" s="130"/>
      <c r="E4" s="425"/>
      <c r="F4" s="72"/>
      <c r="G4" s="151"/>
      <c r="H4" s="151"/>
    </row>
    <row r="5" spans="1:10" x14ac:dyDescent="0.25">
      <c r="A5" s="1307" t="s">
        <v>92</v>
      </c>
      <c r="B5" s="1306"/>
      <c r="C5" s="230"/>
      <c r="D5" s="130"/>
      <c r="E5" s="425"/>
      <c r="F5" s="72"/>
      <c r="G5" s="5"/>
    </row>
    <row r="6" spans="1:10" x14ac:dyDescent="0.25">
      <c r="A6" s="1307"/>
      <c r="B6" s="1306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06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6">
        <f t="shared" ref="B12:B75" si="2">B11-C12</f>
        <v>0</v>
      </c>
      <c r="C12" s="1059"/>
      <c r="D12" s="929"/>
      <c r="E12" s="1048"/>
      <c r="F12" s="929">
        <f t="shared" si="0"/>
        <v>0</v>
      </c>
      <c r="G12" s="900"/>
      <c r="H12" s="918"/>
      <c r="I12" s="1049">
        <f t="shared" ref="I12:I75" si="3">I11-F12</f>
        <v>0</v>
      </c>
      <c r="J12" s="1055">
        <f t="shared" si="1"/>
        <v>0</v>
      </c>
    </row>
    <row r="13" spans="1:10" x14ac:dyDescent="0.25">
      <c r="A13" s="174"/>
      <c r="B13" s="1126">
        <f t="shared" si="2"/>
        <v>0</v>
      </c>
      <c r="C13" s="1059"/>
      <c r="D13" s="929"/>
      <c r="E13" s="1048"/>
      <c r="F13" s="929">
        <f t="shared" si="0"/>
        <v>0</v>
      </c>
      <c r="G13" s="900"/>
      <c r="H13" s="918"/>
      <c r="I13" s="1049">
        <f t="shared" si="3"/>
        <v>0</v>
      </c>
      <c r="J13" s="1055">
        <f t="shared" si="1"/>
        <v>0</v>
      </c>
    </row>
    <row r="14" spans="1:10" x14ac:dyDescent="0.25">
      <c r="A14" s="81" t="s">
        <v>33</v>
      </c>
      <c r="B14" s="1126">
        <f t="shared" si="2"/>
        <v>0</v>
      </c>
      <c r="C14" s="1059"/>
      <c r="D14" s="929"/>
      <c r="E14" s="1048"/>
      <c r="F14" s="929">
        <f t="shared" si="0"/>
        <v>0</v>
      </c>
      <c r="G14" s="900"/>
      <c r="H14" s="918"/>
      <c r="I14" s="1049">
        <f t="shared" si="3"/>
        <v>0</v>
      </c>
      <c r="J14" s="1055">
        <f t="shared" si="1"/>
        <v>0</v>
      </c>
    </row>
    <row r="15" spans="1:10" x14ac:dyDescent="0.25">
      <c r="A15" s="72"/>
      <c r="B15" s="1126">
        <f t="shared" si="2"/>
        <v>0</v>
      </c>
      <c r="C15" s="1059"/>
      <c r="D15" s="929"/>
      <c r="E15" s="1048"/>
      <c r="F15" s="929">
        <f t="shared" si="0"/>
        <v>0</v>
      </c>
      <c r="G15" s="900"/>
      <c r="H15" s="918"/>
      <c r="I15" s="1049">
        <f t="shared" si="3"/>
        <v>0</v>
      </c>
      <c r="J15" s="1055">
        <f t="shared" si="1"/>
        <v>0</v>
      </c>
    </row>
    <row r="16" spans="1:10" x14ac:dyDescent="0.25">
      <c r="A16" s="72"/>
      <c r="B16" s="1126">
        <f t="shared" si="2"/>
        <v>0</v>
      </c>
      <c r="C16" s="1059"/>
      <c r="D16" s="929"/>
      <c r="E16" s="1048"/>
      <c r="F16" s="929">
        <f t="shared" si="0"/>
        <v>0</v>
      </c>
      <c r="G16" s="900"/>
      <c r="H16" s="918"/>
      <c r="I16" s="1049">
        <f t="shared" si="3"/>
        <v>0</v>
      </c>
      <c r="J16" s="1055">
        <f t="shared" si="1"/>
        <v>0</v>
      </c>
    </row>
    <row r="17" spans="1:10" x14ac:dyDescent="0.25">
      <c r="B17" s="1126">
        <f t="shared" si="2"/>
        <v>0</v>
      </c>
      <c r="C17" s="1059"/>
      <c r="D17" s="929"/>
      <c r="E17" s="1048"/>
      <c r="F17" s="929">
        <f t="shared" si="0"/>
        <v>0</v>
      </c>
      <c r="G17" s="900"/>
      <c r="H17" s="918"/>
      <c r="I17" s="1049">
        <f t="shared" si="3"/>
        <v>0</v>
      </c>
      <c r="J17" s="1055">
        <f t="shared" si="1"/>
        <v>0</v>
      </c>
    </row>
    <row r="18" spans="1:10" x14ac:dyDescent="0.25">
      <c r="B18" s="1126">
        <f t="shared" si="2"/>
        <v>0</v>
      </c>
      <c r="C18" s="1059"/>
      <c r="D18" s="929"/>
      <c r="E18" s="1048"/>
      <c r="F18" s="929">
        <f t="shared" si="0"/>
        <v>0</v>
      </c>
      <c r="G18" s="900"/>
      <c r="H18" s="918"/>
      <c r="I18" s="1049">
        <f t="shared" si="3"/>
        <v>0</v>
      </c>
      <c r="J18" s="1055">
        <f t="shared" si="1"/>
        <v>0</v>
      </c>
    </row>
    <row r="19" spans="1:10" x14ac:dyDescent="0.25">
      <c r="A19" s="118"/>
      <c r="B19" s="1126">
        <f t="shared" si="2"/>
        <v>0</v>
      </c>
      <c r="C19" s="1059"/>
      <c r="D19" s="929"/>
      <c r="E19" s="1048"/>
      <c r="F19" s="929">
        <f t="shared" si="0"/>
        <v>0</v>
      </c>
      <c r="G19" s="900"/>
      <c r="H19" s="918"/>
      <c r="I19" s="1049">
        <f t="shared" si="3"/>
        <v>0</v>
      </c>
      <c r="J19" s="1055">
        <f t="shared" si="1"/>
        <v>0</v>
      </c>
    </row>
    <row r="20" spans="1:10" x14ac:dyDescent="0.25">
      <c r="A20" s="118"/>
      <c r="B20" s="1126">
        <f t="shared" si="2"/>
        <v>0</v>
      </c>
      <c r="C20" s="1059"/>
      <c r="D20" s="929"/>
      <c r="E20" s="1048"/>
      <c r="F20" s="929">
        <f t="shared" si="0"/>
        <v>0</v>
      </c>
      <c r="G20" s="900"/>
      <c r="H20" s="918"/>
      <c r="I20" s="1049">
        <f t="shared" si="3"/>
        <v>0</v>
      </c>
      <c r="J20" s="1055">
        <f t="shared" si="1"/>
        <v>0</v>
      </c>
    </row>
    <row r="21" spans="1:10" x14ac:dyDescent="0.25">
      <c r="A21" s="118"/>
      <c r="B21" s="1126">
        <f t="shared" si="2"/>
        <v>0</v>
      </c>
      <c r="C21" s="1059"/>
      <c r="D21" s="929"/>
      <c r="E21" s="1048"/>
      <c r="F21" s="929">
        <f t="shared" si="0"/>
        <v>0</v>
      </c>
      <c r="G21" s="900"/>
      <c r="H21" s="918"/>
      <c r="I21" s="1049">
        <f t="shared" si="3"/>
        <v>0</v>
      </c>
      <c r="J21" s="1055">
        <f t="shared" si="1"/>
        <v>0</v>
      </c>
    </row>
    <row r="22" spans="1:10" x14ac:dyDescent="0.25">
      <c r="A22" s="118"/>
      <c r="B22" s="1126">
        <f t="shared" si="2"/>
        <v>0</v>
      </c>
      <c r="C22" s="1059"/>
      <c r="D22" s="929"/>
      <c r="E22" s="1048"/>
      <c r="F22" s="929">
        <f t="shared" si="0"/>
        <v>0</v>
      </c>
      <c r="G22" s="900"/>
      <c r="H22" s="918"/>
      <c r="I22" s="1049">
        <f t="shared" si="3"/>
        <v>0</v>
      </c>
      <c r="J22" s="1055">
        <f t="shared" si="1"/>
        <v>0</v>
      </c>
    </row>
    <row r="23" spans="1:10" x14ac:dyDescent="0.25">
      <c r="A23" s="118"/>
      <c r="B23" s="1126">
        <f t="shared" si="2"/>
        <v>0</v>
      </c>
      <c r="C23" s="1059"/>
      <c r="D23" s="929"/>
      <c r="E23" s="1048"/>
      <c r="F23" s="929">
        <f t="shared" si="0"/>
        <v>0</v>
      </c>
      <c r="G23" s="900"/>
      <c r="H23" s="918"/>
      <c r="I23" s="1049">
        <f t="shared" si="3"/>
        <v>0</v>
      </c>
      <c r="J23" s="1055">
        <f t="shared" si="1"/>
        <v>0</v>
      </c>
    </row>
    <row r="24" spans="1:10" x14ac:dyDescent="0.25">
      <c r="A24" s="119"/>
      <c r="B24" s="1126">
        <f t="shared" si="2"/>
        <v>0</v>
      </c>
      <c r="C24" s="1059"/>
      <c r="D24" s="929"/>
      <c r="E24" s="1048"/>
      <c r="F24" s="929">
        <f t="shared" si="0"/>
        <v>0</v>
      </c>
      <c r="G24" s="900"/>
      <c r="H24" s="918"/>
      <c r="I24" s="1049">
        <f t="shared" si="3"/>
        <v>0</v>
      </c>
      <c r="J24" s="1055">
        <f t="shared" si="1"/>
        <v>0</v>
      </c>
    </row>
    <row r="25" spans="1:10" x14ac:dyDescent="0.25">
      <c r="A25" s="118"/>
      <c r="B25" s="1126">
        <f t="shared" si="2"/>
        <v>0</v>
      </c>
      <c r="C25" s="1059"/>
      <c r="D25" s="929"/>
      <c r="E25" s="1048"/>
      <c r="F25" s="929">
        <f t="shared" si="0"/>
        <v>0</v>
      </c>
      <c r="G25" s="900"/>
      <c r="H25" s="918"/>
      <c r="I25" s="1049">
        <f t="shared" si="3"/>
        <v>0</v>
      </c>
      <c r="J25" s="1055">
        <f t="shared" si="1"/>
        <v>0</v>
      </c>
    </row>
    <row r="26" spans="1:10" x14ac:dyDescent="0.25">
      <c r="A26" s="118"/>
      <c r="B26" s="1126">
        <f t="shared" si="2"/>
        <v>0</v>
      </c>
      <c r="C26" s="1059"/>
      <c r="D26" s="929"/>
      <c r="E26" s="1048"/>
      <c r="F26" s="929">
        <f t="shared" si="0"/>
        <v>0</v>
      </c>
      <c r="G26" s="900"/>
      <c r="H26" s="918"/>
      <c r="I26" s="1049">
        <f t="shared" si="3"/>
        <v>0</v>
      </c>
      <c r="J26" s="1055">
        <f t="shared" si="1"/>
        <v>0</v>
      </c>
    </row>
    <row r="27" spans="1:10" x14ac:dyDescent="0.25">
      <c r="A27" s="118"/>
      <c r="B27" s="1126">
        <f t="shared" si="2"/>
        <v>0</v>
      </c>
      <c r="C27" s="1059"/>
      <c r="D27" s="929"/>
      <c r="E27" s="1048"/>
      <c r="F27" s="929">
        <f t="shared" si="0"/>
        <v>0</v>
      </c>
      <c r="G27" s="900"/>
      <c r="H27" s="918"/>
      <c r="I27" s="1049">
        <f t="shared" si="3"/>
        <v>0</v>
      </c>
      <c r="J27" s="1055">
        <f t="shared" si="1"/>
        <v>0</v>
      </c>
    </row>
    <row r="28" spans="1:10" x14ac:dyDescent="0.25">
      <c r="A28" s="118"/>
      <c r="B28" s="1126">
        <f t="shared" si="2"/>
        <v>0</v>
      </c>
      <c r="C28" s="1059"/>
      <c r="D28" s="929"/>
      <c r="E28" s="1048"/>
      <c r="F28" s="929">
        <f t="shared" si="0"/>
        <v>0</v>
      </c>
      <c r="G28" s="900"/>
      <c r="H28" s="918"/>
      <c r="I28" s="1049">
        <f t="shared" si="3"/>
        <v>0</v>
      </c>
      <c r="J28" s="1055">
        <f t="shared" si="1"/>
        <v>0</v>
      </c>
    </row>
    <row r="29" spans="1:10" x14ac:dyDescent="0.25">
      <c r="A29" s="118"/>
      <c r="B29" s="1126">
        <f t="shared" si="2"/>
        <v>0</v>
      </c>
      <c r="C29" s="1059"/>
      <c r="D29" s="929"/>
      <c r="E29" s="1048"/>
      <c r="F29" s="929">
        <f t="shared" si="0"/>
        <v>0</v>
      </c>
      <c r="G29" s="900"/>
      <c r="H29" s="918"/>
      <c r="I29" s="1049">
        <f t="shared" si="3"/>
        <v>0</v>
      </c>
      <c r="J29" s="1055">
        <f t="shared" si="1"/>
        <v>0</v>
      </c>
    </row>
    <row r="30" spans="1:10" x14ac:dyDescent="0.25">
      <c r="A30" s="118"/>
      <c r="B30" s="1126">
        <f t="shared" si="2"/>
        <v>0</v>
      </c>
      <c r="C30" s="1059"/>
      <c r="D30" s="929"/>
      <c r="E30" s="1048"/>
      <c r="F30" s="929">
        <f t="shared" si="0"/>
        <v>0</v>
      </c>
      <c r="G30" s="900"/>
      <c r="H30" s="918"/>
      <c r="I30" s="1049">
        <f t="shared" si="3"/>
        <v>0</v>
      </c>
      <c r="J30" s="1055">
        <f t="shared" si="1"/>
        <v>0</v>
      </c>
    </row>
    <row r="31" spans="1:10" x14ac:dyDescent="0.25">
      <c r="A31" s="118"/>
      <c r="B31" s="1126">
        <f t="shared" si="2"/>
        <v>0</v>
      </c>
      <c r="C31" s="1059"/>
      <c r="D31" s="929"/>
      <c r="E31" s="1048"/>
      <c r="F31" s="929">
        <f t="shared" si="0"/>
        <v>0</v>
      </c>
      <c r="G31" s="900"/>
      <c r="H31" s="918"/>
      <c r="I31" s="1049">
        <f t="shared" si="3"/>
        <v>0</v>
      </c>
      <c r="J31" s="1055">
        <f t="shared" si="1"/>
        <v>0</v>
      </c>
    </row>
    <row r="32" spans="1:10" x14ac:dyDescent="0.25">
      <c r="A32" s="118"/>
      <c r="B32" s="1126">
        <f t="shared" si="2"/>
        <v>0</v>
      </c>
      <c r="C32" s="1059"/>
      <c r="D32" s="929"/>
      <c r="E32" s="1048"/>
      <c r="F32" s="929">
        <f t="shared" si="0"/>
        <v>0</v>
      </c>
      <c r="G32" s="900"/>
      <c r="H32" s="918"/>
      <c r="I32" s="1049">
        <f t="shared" si="3"/>
        <v>0</v>
      </c>
      <c r="J32" s="1055">
        <f t="shared" si="1"/>
        <v>0</v>
      </c>
    </row>
    <row r="33" spans="1:10" x14ac:dyDescent="0.25">
      <c r="A33" s="118"/>
      <c r="B33" s="1126">
        <f t="shared" si="2"/>
        <v>0</v>
      </c>
      <c r="C33" s="1059"/>
      <c r="D33" s="929"/>
      <c r="E33" s="1048"/>
      <c r="F33" s="929">
        <f t="shared" si="0"/>
        <v>0</v>
      </c>
      <c r="G33" s="900"/>
      <c r="H33" s="918"/>
      <c r="I33" s="1049">
        <f t="shared" si="3"/>
        <v>0</v>
      </c>
      <c r="J33" s="1055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292" t="s">
        <v>11</v>
      </c>
      <c r="D84" s="1293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298" t="s">
        <v>322</v>
      </c>
      <c r="B1" s="1298"/>
      <c r="C1" s="1298"/>
      <c r="D1" s="1298"/>
      <c r="E1" s="1298"/>
      <c r="F1" s="1298"/>
      <c r="G1" s="1298"/>
      <c r="H1" s="11">
        <v>1</v>
      </c>
      <c r="I1" s="229"/>
      <c r="K1" s="1290" t="s">
        <v>318</v>
      </c>
      <c r="L1" s="1290"/>
      <c r="M1" s="1290"/>
      <c r="N1" s="1290"/>
      <c r="O1" s="1290"/>
      <c r="P1" s="1290"/>
      <c r="Q1" s="1290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294" t="s">
        <v>78</v>
      </c>
      <c r="B5" s="1309" t="s">
        <v>136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294" t="s">
        <v>78</v>
      </c>
      <c r="L5" s="1309" t="s">
        <v>136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294"/>
      <c r="B6" s="1309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294"/>
      <c r="L6" s="1309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287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291</v>
      </c>
      <c r="H11" s="70">
        <v>0</v>
      </c>
      <c r="I11" s="1128">
        <f>I10-F11</f>
        <v>660</v>
      </c>
      <c r="J11" s="847"/>
      <c r="K11" s="185"/>
      <c r="L11" s="1127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8">
        <f>S10-P11</f>
        <v>2010</v>
      </c>
    </row>
    <row r="12" spans="1:19" x14ac:dyDescent="0.25">
      <c r="A12" s="174"/>
      <c r="B12" s="1127">
        <f t="shared" ref="B12:B28" si="2">B11-C12</f>
        <v>39</v>
      </c>
      <c r="C12" s="1059">
        <v>5</v>
      </c>
      <c r="D12" s="929">
        <v>75</v>
      </c>
      <c r="E12" s="1048">
        <v>45224</v>
      </c>
      <c r="F12" s="929">
        <f t="shared" ref="F12:F26" si="3">D12</f>
        <v>75</v>
      </c>
      <c r="G12" s="900" t="s">
        <v>301</v>
      </c>
      <c r="H12" s="918">
        <v>0</v>
      </c>
      <c r="I12" s="1128">
        <f t="shared" ref="I12:I30" si="4">I11-F12</f>
        <v>585</v>
      </c>
      <c r="J12" s="847"/>
      <c r="K12" s="174"/>
      <c r="L12" s="1127">
        <f t="shared" ref="L12:L28" si="5">L11-M12</f>
        <v>134</v>
      </c>
      <c r="M12" s="1059"/>
      <c r="N12" s="929"/>
      <c r="O12" s="1048"/>
      <c r="P12" s="929">
        <f t="shared" si="1"/>
        <v>0</v>
      </c>
      <c r="Q12" s="900"/>
      <c r="R12" s="918"/>
      <c r="S12" s="1128">
        <f t="shared" ref="S12:S30" si="6">S11-P12</f>
        <v>2010</v>
      </c>
    </row>
    <row r="13" spans="1:19" x14ac:dyDescent="0.25">
      <c r="A13" s="81" t="s">
        <v>33</v>
      </c>
      <c r="B13" s="1127">
        <f t="shared" si="2"/>
        <v>25</v>
      </c>
      <c r="C13" s="1059">
        <v>14</v>
      </c>
      <c r="D13" s="929">
        <v>210</v>
      </c>
      <c r="E13" s="1048">
        <v>45225</v>
      </c>
      <c r="F13" s="929">
        <f t="shared" si="3"/>
        <v>210</v>
      </c>
      <c r="G13" s="900" t="s">
        <v>309</v>
      </c>
      <c r="H13" s="918">
        <v>0</v>
      </c>
      <c r="I13" s="1128">
        <f t="shared" si="4"/>
        <v>375</v>
      </c>
      <c r="J13" s="847"/>
      <c r="K13" s="81" t="s">
        <v>33</v>
      </c>
      <c r="L13" s="1127">
        <f t="shared" si="5"/>
        <v>134</v>
      </c>
      <c r="M13" s="1059"/>
      <c r="N13" s="929"/>
      <c r="O13" s="1048"/>
      <c r="P13" s="929">
        <f t="shared" si="1"/>
        <v>0</v>
      </c>
      <c r="Q13" s="900"/>
      <c r="R13" s="918"/>
      <c r="S13" s="1128">
        <f t="shared" si="6"/>
        <v>2010</v>
      </c>
    </row>
    <row r="14" spans="1:19" x14ac:dyDescent="0.25">
      <c r="A14" s="72"/>
      <c r="B14" s="1127">
        <f t="shared" si="2"/>
        <v>20</v>
      </c>
      <c r="C14" s="1059">
        <v>5</v>
      </c>
      <c r="D14" s="929">
        <v>75</v>
      </c>
      <c r="E14" s="1048">
        <v>45227</v>
      </c>
      <c r="F14" s="929">
        <f t="shared" si="3"/>
        <v>75</v>
      </c>
      <c r="G14" s="900" t="s">
        <v>316</v>
      </c>
      <c r="H14" s="918">
        <v>0</v>
      </c>
      <c r="I14" s="1128">
        <f t="shared" si="4"/>
        <v>300</v>
      </c>
      <c r="J14" s="847"/>
      <c r="K14" s="72"/>
      <c r="L14" s="1127">
        <f t="shared" si="5"/>
        <v>134</v>
      </c>
      <c r="M14" s="1059"/>
      <c r="N14" s="929"/>
      <c r="O14" s="1048"/>
      <c r="P14" s="929">
        <f t="shared" si="1"/>
        <v>0</v>
      </c>
      <c r="Q14" s="900"/>
      <c r="R14" s="918"/>
      <c r="S14" s="1128">
        <f t="shared" si="6"/>
        <v>2010</v>
      </c>
    </row>
    <row r="15" spans="1:19" x14ac:dyDescent="0.25">
      <c r="A15" s="72"/>
      <c r="B15" s="827">
        <f t="shared" si="2"/>
        <v>20</v>
      </c>
      <c r="C15" s="1059"/>
      <c r="D15" s="929"/>
      <c r="E15" s="1048"/>
      <c r="F15" s="929">
        <f t="shared" si="3"/>
        <v>0</v>
      </c>
      <c r="G15" s="900"/>
      <c r="H15" s="918"/>
      <c r="I15" s="828">
        <f t="shared" si="4"/>
        <v>300</v>
      </c>
      <c r="J15" s="847"/>
      <c r="K15" s="72"/>
      <c r="L15" s="1127">
        <f t="shared" si="5"/>
        <v>134</v>
      </c>
      <c r="M15" s="1059"/>
      <c r="N15" s="929"/>
      <c r="O15" s="1048"/>
      <c r="P15" s="929">
        <f t="shared" si="1"/>
        <v>0</v>
      </c>
      <c r="Q15" s="900"/>
      <c r="R15" s="918"/>
      <c r="S15" s="1128">
        <f t="shared" si="6"/>
        <v>2010</v>
      </c>
    </row>
    <row r="16" spans="1:19" x14ac:dyDescent="0.25">
      <c r="B16" s="1127">
        <f t="shared" si="2"/>
        <v>20</v>
      </c>
      <c r="C16" s="1059"/>
      <c r="D16" s="1182"/>
      <c r="E16" s="1183"/>
      <c r="F16" s="1182">
        <f t="shared" si="3"/>
        <v>0</v>
      </c>
      <c r="G16" s="928"/>
      <c r="H16" s="926"/>
      <c r="I16" s="1128">
        <f t="shared" si="4"/>
        <v>300</v>
      </c>
      <c r="J16" s="847"/>
      <c r="L16" s="1127">
        <f t="shared" si="5"/>
        <v>134</v>
      </c>
      <c r="M16" s="1059"/>
      <c r="N16" s="929"/>
      <c r="O16" s="1048"/>
      <c r="P16" s="929">
        <f t="shared" si="1"/>
        <v>0</v>
      </c>
      <c r="Q16" s="900"/>
      <c r="R16" s="918"/>
      <c r="S16" s="1128">
        <f t="shared" si="6"/>
        <v>2010</v>
      </c>
    </row>
    <row r="17" spans="1:19" x14ac:dyDescent="0.25">
      <c r="B17" s="1127">
        <f t="shared" si="2"/>
        <v>20</v>
      </c>
      <c r="C17" s="1059"/>
      <c r="D17" s="1182"/>
      <c r="E17" s="1183"/>
      <c r="F17" s="1182">
        <f t="shared" si="3"/>
        <v>0</v>
      </c>
      <c r="G17" s="928"/>
      <c r="H17" s="926"/>
      <c r="I17" s="1128">
        <f t="shared" si="4"/>
        <v>300</v>
      </c>
      <c r="J17" s="847"/>
      <c r="L17" s="1127">
        <f t="shared" si="5"/>
        <v>134</v>
      </c>
      <c r="M17" s="1059"/>
      <c r="N17" s="929"/>
      <c r="O17" s="1048"/>
      <c r="P17" s="929">
        <f t="shared" si="1"/>
        <v>0</v>
      </c>
      <c r="Q17" s="900"/>
      <c r="R17" s="918"/>
      <c r="S17" s="1128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84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7">
        <f t="shared" si="5"/>
        <v>134</v>
      </c>
      <c r="M18" s="1059"/>
      <c r="N18" s="929"/>
      <c r="O18" s="1048"/>
      <c r="P18" s="929">
        <f t="shared" si="1"/>
        <v>0</v>
      </c>
      <c r="Q18" s="900"/>
      <c r="R18" s="918"/>
      <c r="S18" s="1128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84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7">
        <f t="shared" si="5"/>
        <v>134</v>
      </c>
      <c r="M19" s="1059"/>
      <c r="N19" s="929"/>
      <c r="O19" s="1048"/>
      <c r="P19" s="929">
        <f t="shared" si="1"/>
        <v>0</v>
      </c>
      <c r="Q19" s="900"/>
      <c r="R19" s="918"/>
      <c r="S19" s="1128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84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7">
        <f t="shared" si="5"/>
        <v>134</v>
      </c>
      <c r="M20" s="1059"/>
      <c r="N20" s="929"/>
      <c r="O20" s="1048"/>
      <c r="P20" s="929">
        <f t="shared" si="1"/>
        <v>0</v>
      </c>
      <c r="Q20" s="900"/>
      <c r="R20" s="918"/>
      <c r="S20" s="1128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84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7">
        <f t="shared" si="5"/>
        <v>134</v>
      </c>
      <c r="M21" s="1059"/>
      <c r="N21" s="929"/>
      <c r="O21" s="1048"/>
      <c r="P21" s="929">
        <f t="shared" si="1"/>
        <v>0</v>
      </c>
      <c r="Q21" s="900"/>
      <c r="R21" s="918"/>
      <c r="S21" s="1128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84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84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84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84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84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84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84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84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292" t="s">
        <v>11</v>
      </c>
      <c r="D40" s="1293"/>
      <c r="E40" s="56">
        <f>E4+E5+E6+E7-F35</f>
        <v>300</v>
      </c>
      <c r="F40" s="72"/>
      <c r="M40" s="1292" t="s">
        <v>11</v>
      </c>
      <c r="N40" s="1293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298" t="s">
        <v>322</v>
      </c>
      <c r="B1" s="1298"/>
      <c r="C1" s="1298"/>
      <c r="D1" s="1298"/>
      <c r="E1" s="1298"/>
      <c r="F1" s="1298"/>
      <c r="G1" s="1298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10" t="s">
        <v>137</v>
      </c>
      <c r="C4" s="364"/>
      <c r="D4" s="786"/>
      <c r="E4" s="58"/>
      <c r="F4" s="61"/>
      <c r="G4" s="151"/>
      <c r="H4" s="151"/>
      <c r="I4" s="486"/>
    </row>
    <row r="5" spans="1:9" ht="15" customHeight="1" x14ac:dyDescent="0.25">
      <c r="A5" s="1294" t="s">
        <v>218</v>
      </c>
      <c r="B5" s="1311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294"/>
      <c r="B6" s="1311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6">
        <v>10</v>
      </c>
      <c r="D10" s="929">
        <v>265.08</v>
      </c>
      <c r="E10" s="1048">
        <v>45206</v>
      </c>
      <c r="F10" s="68">
        <f t="shared" ref="F10" si="0">D10</f>
        <v>265.08</v>
      </c>
      <c r="G10" s="69" t="s">
        <v>244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9">
        <v>130.68</v>
      </c>
      <c r="E11" s="1048">
        <v>45206</v>
      </c>
      <c r="F11" s="929">
        <f t="shared" ref="F11:F26" si="1">D11</f>
        <v>130.68</v>
      </c>
      <c r="G11" s="900" t="s">
        <v>243</v>
      </c>
      <c r="H11" s="918">
        <v>0</v>
      </c>
      <c r="I11" s="1057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9">
        <v>670.01</v>
      </c>
      <c r="E12" s="1048">
        <v>45206</v>
      </c>
      <c r="F12" s="929">
        <f t="shared" si="1"/>
        <v>670.01</v>
      </c>
      <c r="G12" s="900" t="s">
        <v>248</v>
      </c>
      <c r="H12" s="918">
        <v>0</v>
      </c>
      <c r="I12" s="1057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9">
        <v>113.18</v>
      </c>
      <c r="E13" s="1048">
        <v>45211</v>
      </c>
      <c r="F13" s="929">
        <f t="shared" si="1"/>
        <v>113.18</v>
      </c>
      <c r="G13" s="900" t="s">
        <v>254</v>
      </c>
      <c r="H13" s="918">
        <v>0</v>
      </c>
      <c r="I13" s="1057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9">
        <v>208.98</v>
      </c>
      <c r="E14" s="1048">
        <v>45218</v>
      </c>
      <c r="F14" s="929">
        <f t="shared" si="1"/>
        <v>208.98</v>
      </c>
      <c r="G14" s="900" t="s">
        <v>280</v>
      </c>
      <c r="H14" s="918">
        <v>0</v>
      </c>
      <c r="I14" s="1057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9">
        <v>104.92</v>
      </c>
      <c r="E15" s="1048">
        <v>45219</v>
      </c>
      <c r="F15" s="929">
        <f t="shared" si="1"/>
        <v>104.92</v>
      </c>
      <c r="G15" s="900" t="s">
        <v>281</v>
      </c>
      <c r="H15" s="918">
        <v>0</v>
      </c>
      <c r="I15" s="1057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9">
        <v>353.44</v>
      </c>
      <c r="E16" s="1048">
        <v>45222</v>
      </c>
      <c r="F16" s="929">
        <f t="shared" si="1"/>
        <v>353.44</v>
      </c>
      <c r="G16" s="900" t="s">
        <v>295</v>
      </c>
      <c r="H16" s="918">
        <v>0</v>
      </c>
      <c r="I16" s="1057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312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7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71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84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84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84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84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84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84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84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84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84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84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84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84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84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84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295"/>
      <c r="B5" s="1312" t="s">
        <v>99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295"/>
      <c r="B6" s="1312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298" t="s">
        <v>322</v>
      </c>
      <c r="B1" s="1298"/>
      <c r="C1" s="1298"/>
      <c r="D1" s="1298"/>
      <c r="E1" s="1298"/>
      <c r="F1" s="1298"/>
      <c r="G1" s="129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294" t="s">
        <v>96</v>
      </c>
      <c r="B5" s="1312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294"/>
      <c r="B6" s="1313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232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233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8">
        <v>5</v>
      </c>
      <c r="D10" s="929">
        <v>89.77</v>
      </c>
      <c r="E10" s="917">
        <v>45208</v>
      </c>
      <c r="F10" s="1049">
        <f t="shared" si="1"/>
        <v>89.77</v>
      </c>
      <c r="G10" s="900" t="s">
        <v>249</v>
      </c>
      <c r="H10" s="918">
        <v>0</v>
      </c>
      <c r="I10" s="846">
        <f>I9-F10</f>
        <v>1034.0800000000002</v>
      </c>
      <c r="J10" s="847"/>
    </row>
    <row r="11" spans="1:10" ht="15" customHeight="1" x14ac:dyDescent="0.25">
      <c r="A11" s="54" t="s">
        <v>33</v>
      </c>
      <c r="B11" s="469">
        <f t="shared" si="2"/>
        <v>54</v>
      </c>
      <c r="C11" s="1059">
        <v>1</v>
      </c>
      <c r="D11" s="929">
        <v>17.78</v>
      </c>
      <c r="E11" s="1060">
        <v>45211</v>
      </c>
      <c r="F11" s="1049">
        <f t="shared" si="1"/>
        <v>17.78</v>
      </c>
      <c r="G11" s="1061" t="s">
        <v>255</v>
      </c>
      <c r="H11" s="1062">
        <v>76</v>
      </c>
      <c r="I11" s="846">
        <f t="shared" ref="I11:I34" si="3">I10-F11</f>
        <v>1016.3000000000002</v>
      </c>
      <c r="J11" s="847"/>
    </row>
    <row r="12" spans="1:10" ht="15" customHeight="1" x14ac:dyDescent="0.25">
      <c r="A12" s="19"/>
      <c r="B12" s="469">
        <f t="shared" si="2"/>
        <v>53</v>
      </c>
      <c r="C12" s="1058">
        <v>1</v>
      </c>
      <c r="D12" s="929">
        <v>18.940000000000001</v>
      </c>
      <c r="E12" s="917">
        <v>45212</v>
      </c>
      <c r="F12" s="1049">
        <f t="shared" si="1"/>
        <v>18.940000000000001</v>
      </c>
      <c r="G12" s="900" t="s">
        <v>260</v>
      </c>
      <c r="H12" s="918">
        <v>0</v>
      </c>
      <c r="I12" s="846">
        <f t="shared" si="3"/>
        <v>997.36000000000013</v>
      </c>
      <c r="J12" s="847"/>
    </row>
    <row r="13" spans="1:10" ht="15" customHeight="1" x14ac:dyDescent="0.25">
      <c r="B13" s="469">
        <f t="shared" si="2"/>
        <v>43</v>
      </c>
      <c r="C13" s="1059">
        <v>10</v>
      </c>
      <c r="D13" s="929">
        <v>190.84</v>
      </c>
      <c r="E13" s="917">
        <v>45225</v>
      </c>
      <c r="F13" s="1049">
        <f t="shared" si="1"/>
        <v>190.84</v>
      </c>
      <c r="G13" s="900" t="s">
        <v>308</v>
      </c>
      <c r="H13" s="918">
        <v>0</v>
      </c>
      <c r="I13" s="846">
        <f t="shared" si="3"/>
        <v>806.5200000000001</v>
      </c>
      <c r="J13" s="847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317</v>
      </c>
      <c r="H15" s="70">
        <v>77</v>
      </c>
      <c r="I15" s="203">
        <f t="shared" si="3"/>
        <v>728.96</v>
      </c>
    </row>
    <row r="16" spans="1:10" ht="15" customHeight="1" x14ac:dyDescent="0.25">
      <c r="B16" s="1172">
        <f t="shared" si="2"/>
        <v>39</v>
      </c>
      <c r="C16" s="15"/>
      <c r="D16" s="68">
        <v>0</v>
      </c>
      <c r="E16" s="231"/>
      <c r="F16" s="102">
        <f t="shared" si="1"/>
        <v>0</v>
      </c>
      <c r="G16" s="900"/>
      <c r="H16" s="918"/>
      <c r="I16" s="1173">
        <f t="shared" si="3"/>
        <v>728.96</v>
      </c>
      <c r="J16" s="847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900"/>
      <c r="H17" s="918"/>
      <c r="I17" s="846">
        <f t="shared" si="3"/>
        <v>728.96</v>
      </c>
      <c r="J17" s="847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900"/>
      <c r="H18" s="918"/>
      <c r="I18" s="846">
        <f t="shared" si="3"/>
        <v>728.96</v>
      </c>
      <c r="J18" s="847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900"/>
      <c r="H19" s="918"/>
      <c r="I19" s="846">
        <f t="shared" si="3"/>
        <v>728.96</v>
      </c>
      <c r="J19" s="847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900"/>
      <c r="H20" s="918"/>
      <c r="I20" s="846">
        <f t="shared" si="3"/>
        <v>728.96</v>
      </c>
      <c r="J20" s="847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900"/>
      <c r="H21" s="918"/>
      <c r="I21" s="846">
        <f t="shared" si="3"/>
        <v>728.96</v>
      </c>
      <c r="J21" s="847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283" t="s">
        <v>21</v>
      </c>
      <c r="E38" s="1284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U1" zoomScaleNormal="100" workbookViewId="0">
      <pane ySplit="7" topLeftCell="A8" activePane="bottomLeft" state="frozen"/>
      <selection activeCell="AO1" sqref="AO1"/>
      <selection pane="bottomLeft" activeCell="EA7" sqref="EA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289" t="s">
        <v>318</v>
      </c>
      <c r="L1" s="1289"/>
      <c r="M1" s="1289"/>
      <c r="N1" s="1289"/>
      <c r="O1" s="1289"/>
      <c r="P1" s="1289"/>
      <c r="Q1" s="1289"/>
      <c r="R1" s="254">
        <f>I1+1</f>
        <v>1</v>
      </c>
      <c r="S1" s="254"/>
      <c r="U1" s="1287" t="str">
        <f>K1</f>
        <v>ENTRADA DEL MES DE NOVIEMBRE 2023</v>
      </c>
      <c r="V1" s="1287"/>
      <c r="W1" s="1287"/>
      <c r="X1" s="1287"/>
      <c r="Y1" s="1287"/>
      <c r="Z1" s="1287"/>
      <c r="AA1" s="1287"/>
      <c r="AB1" s="254">
        <f>R1+1</f>
        <v>2</v>
      </c>
      <c r="AC1" s="357"/>
      <c r="AE1" s="1287" t="str">
        <f>U1</f>
        <v>ENTRADA DEL MES DE NOVIEMBRE 2023</v>
      </c>
      <c r="AF1" s="1287"/>
      <c r="AG1" s="1287"/>
      <c r="AH1" s="1287"/>
      <c r="AI1" s="1287"/>
      <c r="AJ1" s="1287"/>
      <c r="AK1" s="1287"/>
      <c r="AL1" s="254">
        <f>AB1+1</f>
        <v>3</v>
      </c>
      <c r="AM1" s="254"/>
      <c r="AO1" s="1287" t="str">
        <f>AE1</f>
        <v>ENTRADA DEL MES DE NOVIEMBRE 2023</v>
      </c>
      <c r="AP1" s="1287"/>
      <c r="AQ1" s="1287"/>
      <c r="AR1" s="1287"/>
      <c r="AS1" s="1287"/>
      <c r="AT1" s="1287"/>
      <c r="AU1" s="1287"/>
      <c r="AV1" s="254">
        <f>AL1+1</f>
        <v>4</v>
      </c>
      <c r="AW1" s="357"/>
      <c r="AY1" s="1287" t="str">
        <f>AO1</f>
        <v>ENTRADA DEL MES DE NOVIEMBRE 2023</v>
      </c>
      <c r="AZ1" s="1287"/>
      <c r="BA1" s="1287"/>
      <c r="BB1" s="1287"/>
      <c r="BC1" s="1287"/>
      <c r="BD1" s="1287"/>
      <c r="BE1" s="1287"/>
      <c r="BF1" s="254">
        <f>AV1+1</f>
        <v>5</v>
      </c>
      <c r="BG1" s="369"/>
      <c r="BI1" s="1287" t="str">
        <f>AY1</f>
        <v>ENTRADA DEL MES DE NOVIEMBRE 2023</v>
      </c>
      <c r="BJ1" s="1287"/>
      <c r="BK1" s="1287"/>
      <c r="BL1" s="1287"/>
      <c r="BM1" s="1287"/>
      <c r="BN1" s="1287"/>
      <c r="BO1" s="1287"/>
      <c r="BP1" s="254">
        <f>BF1+1</f>
        <v>6</v>
      </c>
      <c r="BQ1" s="357"/>
      <c r="BS1" s="1287" t="str">
        <f>BI1</f>
        <v>ENTRADA DEL MES DE NOVIEMBRE 2023</v>
      </c>
      <c r="BT1" s="1287"/>
      <c r="BU1" s="1287"/>
      <c r="BV1" s="1287"/>
      <c r="BW1" s="1287"/>
      <c r="BX1" s="1287"/>
      <c r="BY1" s="1287"/>
      <c r="BZ1" s="254">
        <f>BP1+1</f>
        <v>7</v>
      </c>
      <c r="CC1" s="1287" t="str">
        <f>BS1</f>
        <v>ENTRADA DEL MES DE NOVIEMBRE 2023</v>
      </c>
      <c r="CD1" s="1287"/>
      <c r="CE1" s="1287"/>
      <c r="CF1" s="1287"/>
      <c r="CG1" s="1287"/>
      <c r="CH1" s="1287"/>
      <c r="CI1" s="1287"/>
      <c r="CJ1" s="254">
        <f>BZ1+1</f>
        <v>8</v>
      </c>
      <c r="CM1" s="1287" t="str">
        <f>CC1</f>
        <v>ENTRADA DEL MES DE NOVIEMBRE 2023</v>
      </c>
      <c r="CN1" s="1287"/>
      <c r="CO1" s="1287"/>
      <c r="CP1" s="1287"/>
      <c r="CQ1" s="1287"/>
      <c r="CR1" s="1287"/>
      <c r="CS1" s="1287"/>
      <c r="CT1" s="254">
        <f>CJ1+1</f>
        <v>9</v>
      </c>
      <c r="CU1" s="357"/>
      <c r="CW1" s="1287" t="str">
        <f>CM1</f>
        <v>ENTRADA DEL MES DE NOVIEMBRE 2023</v>
      </c>
      <c r="CX1" s="1287"/>
      <c r="CY1" s="1287"/>
      <c r="CZ1" s="1287"/>
      <c r="DA1" s="1287"/>
      <c r="DB1" s="1287"/>
      <c r="DC1" s="1287"/>
      <c r="DD1" s="254">
        <f>CT1+1</f>
        <v>10</v>
      </c>
      <c r="DE1" s="357"/>
      <c r="DG1" s="1287" t="str">
        <f>CW1</f>
        <v>ENTRADA DEL MES DE NOVIEMBRE 2023</v>
      </c>
      <c r="DH1" s="1287"/>
      <c r="DI1" s="1287"/>
      <c r="DJ1" s="1287"/>
      <c r="DK1" s="1287"/>
      <c r="DL1" s="1287"/>
      <c r="DM1" s="1287"/>
      <c r="DN1" s="254">
        <f>DD1+1</f>
        <v>11</v>
      </c>
      <c r="DO1" s="357"/>
      <c r="DQ1" s="1287" t="str">
        <f>DG1</f>
        <v>ENTRADA DEL MES DE NOVIEMBRE 2023</v>
      </c>
      <c r="DR1" s="1287"/>
      <c r="DS1" s="1287"/>
      <c r="DT1" s="1287"/>
      <c r="DU1" s="1287"/>
      <c r="DV1" s="1287"/>
      <c r="DW1" s="1287"/>
      <c r="DX1" s="254">
        <f>DN1+1</f>
        <v>12</v>
      </c>
      <c r="EA1" s="1287" t="str">
        <f>DQ1</f>
        <v>ENTRADA DEL MES DE NOVIEMBRE 2023</v>
      </c>
      <c r="EB1" s="1287"/>
      <c r="EC1" s="1287"/>
      <c r="ED1" s="1287"/>
      <c r="EE1" s="1287"/>
      <c r="EF1" s="1287"/>
      <c r="EG1" s="1287"/>
      <c r="EH1" s="254">
        <f>DX1+1</f>
        <v>13</v>
      </c>
      <c r="EI1" s="357"/>
      <c r="EK1" s="1287" t="str">
        <f>EA1</f>
        <v>ENTRADA DEL MES DE NOVIEMBRE 2023</v>
      </c>
      <c r="EL1" s="1287"/>
      <c r="EM1" s="1287"/>
      <c r="EN1" s="1287"/>
      <c r="EO1" s="1287"/>
      <c r="EP1" s="1287"/>
      <c r="EQ1" s="1287"/>
      <c r="ER1" s="254">
        <f>EH1+1</f>
        <v>14</v>
      </c>
      <c r="ES1" s="357"/>
      <c r="EU1" s="1287" t="str">
        <f>EK1</f>
        <v>ENTRADA DEL MES DE NOVIEMBRE 2023</v>
      </c>
      <c r="EV1" s="1287"/>
      <c r="EW1" s="1287"/>
      <c r="EX1" s="1287"/>
      <c r="EY1" s="1287"/>
      <c r="EZ1" s="1287"/>
      <c r="FA1" s="1287"/>
      <c r="FB1" s="254">
        <f>ER1+1</f>
        <v>15</v>
      </c>
      <c r="FC1" s="357"/>
      <c r="FE1" s="1287" t="str">
        <f>EU1</f>
        <v>ENTRADA DEL MES DE NOVIEMBRE 2023</v>
      </c>
      <c r="FF1" s="1287"/>
      <c r="FG1" s="1287"/>
      <c r="FH1" s="1287"/>
      <c r="FI1" s="1287"/>
      <c r="FJ1" s="1287"/>
      <c r="FK1" s="1287"/>
      <c r="FL1" s="254">
        <f>FB1+1</f>
        <v>16</v>
      </c>
      <c r="FM1" s="357"/>
      <c r="FO1" s="1287" t="str">
        <f>FE1</f>
        <v>ENTRADA DEL MES DE NOVIEMBRE 2023</v>
      </c>
      <c r="FP1" s="1287"/>
      <c r="FQ1" s="1287"/>
      <c r="FR1" s="1287"/>
      <c r="FS1" s="1287"/>
      <c r="FT1" s="1287"/>
      <c r="FU1" s="1287"/>
      <c r="FV1" s="254">
        <f>FL1+1</f>
        <v>17</v>
      </c>
      <c r="FW1" s="357"/>
      <c r="FY1" s="1287" t="str">
        <f>FO1</f>
        <v>ENTRADA DEL MES DE NOVIEMBRE 2023</v>
      </c>
      <c r="FZ1" s="1287"/>
      <c r="GA1" s="1287"/>
      <c r="GB1" s="1287"/>
      <c r="GC1" s="1287"/>
      <c r="GD1" s="1287"/>
      <c r="GE1" s="1287"/>
      <c r="GF1" s="254">
        <f>FV1+1</f>
        <v>18</v>
      </c>
      <c r="GG1" s="357"/>
      <c r="GH1" s="74" t="s">
        <v>37</v>
      </c>
      <c r="GI1" s="1287" t="str">
        <f>FY1</f>
        <v>ENTRADA DEL MES DE NOVIEMBRE 2023</v>
      </c>
      <c r="GJ1" s="1287"/>
      <c r="GK1" s="1287"/>
      <c r="GL1" s="1287"/>
      <c r="GM1" s="1287"/>
      <c r="GN1" s="1287"/>
      <c r="GO1" s="1287"/>
      <c r="GP1" s="254">
        <f>GF1+1</f>
        <v>19</v>
      </c>
      <c r="GQ1" s="357"/>
      <c r="GS1" s="1287" t="str">
        <f>GI1</f>
        <v>ENTRADA DEL MES DE NOVIEMBRE 2023</v>
      </c>
      <c r="GT1" s="1287"/>
      <c r="GU1" s="1287"/>
      <c r="GV1" s="1287"/>
      <c r="GW1" s="1287"/>
      <c r="GX1" s="1287"/>
      <c r="GY1" s="1287"/>
      <c r="GZ1" s="254">
        <f>GP1+1</f>
        <v>20</v>
      </c>
      <c r="HA1" s="357"/>
      <c r="HC1" s="1287" t="str">
        <f>GS1</f>
        <v>ENTRADA DEL MES DE NOVIEMBRE 2023</v>
      </c>
      <c r="HD1" s="1287"/>
      <c r="HE1" s="1287"/>
      <c r="HF1" s="1287"/>
      <c r="HG1" s="1287"/>
      <c r="HH1" s="1287"/>
      <c r="HI1" s="1287"/>
      <c r="HJ1" s="254">
        <f>GZ1+1</f>
        <v>21</v>
      </c>
      <c r="HK1" s="357"/>
      <c r="HM1" s="1287" t="str">
        <f>HC1</f>
        <v>ENTRADA DEL MES DE NOVIEMBRE 2023</v>
      </c>
      <c r="HN1" s="1287"/>
      <c r="HO1" s="1287"/>
      <c r="HP1" s="1287"/>
      <c r="HQ1" s="1287"/>
      <c r="HR1" s="1287"/>
      <c r="HS1" s="1287"/>
      <c r="HT1" s="254">
        <f>HJ1+1</f>
        <v>22</v>
      </c>
      <c r="HU1" s="357"/>
      <c r="HW1" s="1287" t="str">
        <f>HM1</f>
        <v>ENTRADA DEL MES DE NOVIEMBRE 2023</v>
      </c>
      <c r="HX1" s="1287"/>
      <c r="HY1" s="1287"/>
      <c r="HZ1" s="1287"/>
      <c r="IA1" s="1287"/>
      <c r="IB1" s="1287"/>
      <c r="IC1" s="1287"/>
      <c r="ID1" s="254">
        <f>HT1+1</f>
        <v>23</v>
      </c>
      <c r="IE1" s="357"/>
      <c r="IG1" s="1287" t="str">
        <f>HW1</f>
        <v>ENTRADA DEL MES DE NOVIEMBRE 2023</v>
      </c>
      <c r="IH1" s="1287"/>
      <c r="II1" s="1287"/>
      <c r="IJ1" s="1287"/>
      <c r="IK1" s="1287"/>
      <c r="IL1" s="1287"/>
      <c r="IM1" s="1287"/>
      <c r="IN1" s="254">
        <f>ID1+1</f>
        <v>24</v>
      </c>
      <c r="IO1" s="357"/>
      <c r="IQ1" s="1287" t="str">
        <f>IG1</f>
        <v>ENTRADA DEL MES DE NOVIEMBRE 2023</v>
      </c>
      <c r="IR1" s="1287"/>
      <c r="IS1" s="1287"/>
      <c r="IT1" s="1287"/>
      <c r="IU1" s="1287"/>
      <c r="IV1" s="1287"/>
      <c r="IW1" s="1287"/>
      <c r="IX1" s="254">
        <f>IN1+1</f>
        <v>25</v>
      </c>
      <c r="IY1" s="357"/>
      <c r="JA1" s="1287" t="str">
        <f>IQ1</f>
        <v>ENTRADA DEL MES DE NOVIEMBRE 2023</v>
      </c>
      <c r="JB1" s="1287"/>
      <c r="JC1" s="1287"/>
      <c r="JD1" s="1287"/>
      <c r="JE1" s="1287"/>
      <c r="JF1" s="1287"/>
      <c r="JG1" s="1287"/>
      <c r="JH1" s="254">
        <f>IX1+1</f>
        <v>26</v>
      </c>
      <c r="JI1" s="357"/>
      <c r="JK1" s="1288" t="str">
        <f>JA1</f>
        <v>ENTRADA DEL MES DE NOVIEMBRE 2023</v>
      </c>
      <c r="JL1" s="1288"/>
      <c r="JM1" s="1288"/>
      <c r="JN1" s="1288"/>
      <c r="JO1" s="1288"/>
      <c r="JP1" s="1288"/>
      <c r="JQ1" s="1288"/>
      <c r="JR1" s="254">
        <f>JH1+1</f>
        <v>27</v>
      </c>
      <c r="JS1" s="357"/>
      <c r="JU1" s="1287" t="str">
        <f>JK1</f>
        <v>ENTRADA DEL MES DE NOVIEMBRE 2023</v>
      </c>
      <c r="JV1" s="1287"/>
      <c r="JW1" s="1287"/>
      <c r="JX1" s="1287"/>
      <c r="JY1" s="1287"/>
      <c r="JZ1" s="1287"/>
      <c r="KA1" s="1287"/>
      <c r="KB1" s="254">
        <f>JR1+1</f>
        <v>28</v>
      </c>
      <c r="KC1" s="357"/>
      <c r="KE1" s="1287" t="str">
        <f>JU1</f>
        <v>ENTRADA DEL MES DE NOVIEMBRE 2023</v>
      </c>
      <c r="KF1" s="1287"/>
      <c r="KG1" s="1287"/>
      <c r="KH1" s="1287"/>
      <c r="KI1" s="1287"/>
      <c r="KJ1" s="1287"/>
      <c r="KK1" s="1287"/>
      <c r="KL1" s="254">
        <f>KB1+1</f>
        <v>29</v>
      </c>
      <c r="KM1" s="357"/>
      <c r="KO1" s="1287" t="str">
        <f>KE1</f>
        <v>ENTRADA DEL MES DE NOVIEMBRE 2023</v>
      </c>
      <c r="KP1" s="1287"/>
      <c r="KQ1" s="1287"/>
      <c r="KR1" s="1287"/>
      <c r="KS1" s="1287"/>
      <c r="KT1" s="1287"/>
      <c r="KU1" s="1287"/>
      <c r="KV1" s="254">
        <f>KL1+1</f>
        <v>30</v>
      </c>
      <c r="KW1" s="357"/>
      <c r="KY1" s="1287" t="str">
        <f>KO1</f>
        <v>ENTRADA DEL MES DE NOVIEMBRE 2023</v>
      </c>
      <c r="KZ1" s="1287"/>
      <c r="LA1" s="1287"/>
      <c r="LB1" s="1287"/>
      <c r="LC1" s="1287"/>
      <c r="LD1" s="1287"/>
      <c r="LE1" s="1287"/>
      <c r="LF1" s="254">
        <f>KV1+1</f>
        <v>31</v>
      </c>
      <c r="LG1" s="357"/>
      <c r="LH1" s="74" t="s">
        <v>41</v>
      </c>
      <c r="LI1" s="1287" t="str">
        <f>KY1</f>
        <v>ENTRADA DEL MES DE NOVIEMBRE 2023</v>
      </c>
      <c r="LJ1" s="1287"/>
      <c r="LK1" s="1287"/>
      <c r="LL1" s="1287"/>
      <c r="LM1" s="1287"/>
      <c r="LN1" s="1287"/>
      <c r="LO1" s="1287"/>
      <c r="LP1" s="254">
        <f>LF1+1</f>
        <v>32</v>
      </c>
      <c r="LQ1" s="357"/>
      <c r="LS1" s="1287" t="str">
        <f>LI1</f>
        <v>ENTRADA DEL MES DE NOVIEMBRE 2023</v>
      </c>
      <c r="LT1" s="1287"/>
      <c r="LU1" s="1287"/>
      <c r="LV1" s="1287"/>
      <c r="LW1" s="1287"/>
      <c r="LX1" s="1287"/>
      <c r="LY1" s="1287"/>
      <c r="LZ1" s="254">
        <f>LP1+1</f>
        <v>33</v>
      </c>
      <c r="MC1" s="1287" t="str">
        <f>LS1</f>
        <v>ENTRADA DEL MES DE NOVIEMBRE 2023</v>
      </c>
      <c r="MD1" s="1287"/>
      <c r="ME1" s="1287"/>
      <c r="MF1" s="1287"/>
      <c r="MG1" s="1287"/>
      <c r="MH1" s="1287"/>
      <c r="MI1" s="1287"/>
      <c r="MJ1" s="254">
        <f>LZ1+1</f>
        <v>34</v>
      </c>
      <c r="MK1" s="254"/>
      <c r="MM1" s="1287" t="str">
        <f>MC1</f>
        <v>ENTRADA DEL MES DE NOVIEMBRE 2023</v>
      </c>
      <c r="MN1" s="1287"/>
      <c r="MO1" s="1287"/>
      <c r="MP1" s="1287"/>
      <c r="MQ1" s="1287"/>
      <c r="MR1" s="1287"/>
      <c r="MS1" s="1287"/>
      <c r="MT1" s="254">
        <f>MJ1+1</f>
        <v>35</v>
      </c>
      <c r="MU1" s="254"/>
      <c r="MW1" s="1287" t="str">
        <f>MM1</f>
        <v>ENTRADA DEL MES DE NOVIEMBRE 2023</v>
      </c>
      <c r="MX1" s="1287"/>
      <c r="MY1" s="1287"/>
      <c r="MZ1" s="1287"/>
      <c r="NA1" s="1287"/>
      <c r="NB1" s="1287"/>
      <c r="NC1" s="1287"/>
      <c r="ND1" s="254">
        <f>MT1+1</f>
        <v>36</v>
      </c>
      <c r="NE1" s="254"/>
      <c r="NG1" s="1287" t="str">
        <f>MW1</f>
        <v>ENTRADA DEL MES DE NOVIEMBRE 2023</v>
      </c>
      <c r="NH1" s="1287"/>
      <c r="NI1" s="1287"/>
      <c r="NJ1" s="1287"/>
      <c r="NK1" s="1287"/>
      <c r="NL1" s="1287"/>
      <c r="NM1" s="1287"/>
      <c r="NN1" s="254">
        <f>ND1+1</f>
        <v>37</v>
      </c>
      <c r="NO1" s="254"/>
      <c r="NQ1" s="1287" t="str">
        <f>NG1</f>
        <v>ENTRADA DEL MES DE NOVIEMBRE 2023</v>
      </c>
      <c r="NR1" s="1287"/>
      <c r="NS1" s="1287"/>
      <c r="NT1" s="1287"/>
      <c r="NU1" s="1287"/>
      <c r="NV1" s="1287"/>
      <c r="NW1" s="1287"/>
      <c r="NX1" s="254">
        <f>NN1+1</f>
        <v>38</v>
      </c>
      <c r="NY1" s="254"/>
      <c r="OA1" s="1287" t="str">
        <f>NQ1</f>
        <v>ENTRADA DEL MES DE NOVIEMBRE 2023</v>
      </c>
      <c r="OB1" s="1287"/>
      <c r="OC1" s="1287"/>
      <c r="OD1" s="1287"/>
      <c r="OE1" s="1287"/>
      <c r="OF1" s="1287"/>
      <c r="OG1" s="1287"/>
      <c r="OH1" s="254">
        <f>NX1+1</f>
        <v>39</v>
      </c>
      <c r="OI1" s="254"/>
      <c r="OK1" s="1287" t="str">
        <f>OA1</f>
        <v>ENTRADA DEL MES DE NOVIEMBRE 2023</v>
      </c>
      <c r="OL1" s="1287"/>
      <c r="OM1" s="1287"/>
      <c r="ON1" s="1287"/>
      <c r="OO1" s="1287"/>
      <c r="OP1" s="1287"/>
      <c r="OQ1" s="1287"/>
      <c r="OR1" s="254">
        <f>OH1+1</f>
        <v>40</v>
      </c>
      <c r="OS1" s="254"/>
      <c r="OU1" s="1287" t="str">
        <f>OK1</f>
        <v>ENTRADA DEL MES DE NOVIEMBRE 2023</v>
      </c>
      <c r="OV1" s="1287"/>
      <c r="OW1" s="1287"/>
      <c r="OX1" s="1287"/>
      <c r="OY1" s="1287"/>
      <c r="OZ1" s="1287"/>
      <c r="PA1" s="1287"/>
      <c r="PB1" s="254">
        <f>OR1+1</f>
        <v>41</v>
      </c>
      <c r="PC1" s="254"/>
      <c r="PE1" s="1287" t="str">
        <f>OU1</f>
        <v>ENTRADA DEL MES DE NOVIEMBRE 2023</v>
      </c>
      <c r="PF1" s="1287"/>
      <c r="PG1" s="1287"/>
      <c r="PH1" s="1287"/>
      <c r="PI1" s="1287"/>
      <c r="PJ1" s="1287"/>
      <c r="PK1" s="1287"/>
      <c r="PL1" s="254">
        <f>PB1+1</f>
        <v>42</v>
      </c>
      <c r="PM1" s="254"/>
      <c r="PN1" s="254"/>
      <c r="PP1" s="1287" t="str">
        <f>PE1</f>
        <v>ENTRADA DEL MES DE NOVIEMBRE 2023</v>
      </c>
      <c r="PQ1" s="1287"/>
      <c r="PR1" s="1287"/>
      <c r="PS1" s="1287"/>
      <c r="PT1" s="1287"/>
      <c r="PU1" s="1287"/>
      <c r="PV1" s="1287"/>
      <c r="PW1" s="254">
        <f>PL1+1</f>
        <v>43</v>
      </c>
      <c r="PX1" s="254"/>
      <c r="PZ1" s="1287" t="str">
        <f>PP1</f>
        <v>ENTRADA DEL MES DE NOVIEMBRE 2023</v>
      </c>
      <c r="QA1" s="1287"/>
      <c r="QB1" s="1287"/>
      <c r="QC1" s="1287"/>
      <c r="QD1" s="1287"/>
      <c r="QE1" s="1287"/>
      <c r="QF1" s="1287"/>
      <c r="QG1" s="254">
        <f>PW1+1</f>
        <v>44</v>
      </c>
      <c r="QH1" s="254"/>
      <c r="QJ1" s="1287" t="str">
        <f>PZ1</f>
        <v>ENTRADA DEL MES DE NOVIEMBRE 2023</v>
      </c>
      <c r="QK1" s="1287"/>
      <c r="QL1" s="1287"/>
      <c r="QM1" s="1287"/>
      <c r="QN1" s="1287"/>
      <c r="QO1" s="1287"/>
      <c r="QP1" s="1287"/>
      <c r="QQ1" s="254">
        <f>QG1+1</f>
        <v>45</v>
      </c>
      <c r="QR1" s="254"/>
      <c r="QT1" s="1287" t="str">
        <f>QJ1</f>
        <v>ENTRADA DEL MES DE NOVIEMBRE 2023</v>
      </c>
      <c r="QU1" s="1287"/>
      <c r="QV1" s="1287"/>
      <c r="QW1" s="1287"/>
      <c r="QX1" s="1287"/>
      <c r="QY1" s="1287"/>
      <c r="QZ1" s="1287"/>
      <c r="RA1" s="254">
        <f>QQ1+1</f>
        <v>46</v>
      </c>
      <c r="RB1" s="254"/>
      <c r="RD1" s="1287" t="str">
        <f>QT1</f>
        <v>ENTRADA DEL MES DE NOVIEMBRE 2023</v>
      </c>
      <c r="RE1" s="1287"/>
      <c r="RF1" s="1287"/>
      <c r="RG1" s="1287"/>
      <c r="RH1" s="1287"/>
      <c r="RI1" s="1287"/>
      <c r="RJ1" s="1287"/>
      <c r="RK1" s="254">
        <f>RA1+1</f>
        <v>47</v>
      </c>
      <c r="RL1" s="254"/>
      <c r="RN1" s="1287" t="str">
        <f>RD1</f>
        <v>ENTRADA DEL MES DE NOVIEMBRE 2023</v>
      </c>
      <c r="RO1" s="1287"/>
      <c r="RP1" s="1287"/>
      <c r="RQ1" s="1287"/>
      <c r="RR1" s="1287"/>
      <c r="RS1" s="1287"/>
      <c r="RT1" s="1287"/>
      <c r="RU1" s="254">
        <f>RK1+1</f>
        <v>48</v>
      </c>
      <c r="RV1" s="254"/>
      <c r="RX1" s="1287" t="str">
        <f>RN1</f>
        <v>ENTRADA DEL MES DE NOVIEMBRE 2023</v>
      </c>
      <c r="RY1" s="1287"/>
      <c r="RZ1" s="1287"/>
      <c r="SA1" s="1287"/>
      <c r="SB1" s="1287"/>
      <c r="SC1" s="1287"/>
      <c r="SD1" s="1287"/>
      <c r="SE1" s="254">
        <f>RU1+1</f>
        <v>49</v>
      </c>
      <c r="SF1" s="254"/>
      <c r="SH1" s="1287" t="str">
        <f>RX1</f>
        <v>ENTRADA DEL MES DE NOVIEMBRE 2023</v>
      </c>
      <c r="SI1" s="1287"/>
      <c r="SJ1" s="1287"/>
      <c r="SK1" s="1287"/>
      <c r="SL1" s="1287"/>
      <c r="SM1" s="1287"/>
      <c r="SN1" s="1287"/>
      <c r="SO1" s="254">
        <f>SE1+1</f>
        <v>50</v>
      </c>
      <c r="SP1" s="254"/>
      <c r="SR1" s="1287" t="str">
        <f>SH1</f>
        <v>ENTRADA DEL MES DE NOVIEMBRE 2023</v>
      </c>
      <c r="SS1" s="1287"/>
      <c r="ST1" s="1287"/>
      <c r="SU1" s="1287"/>
      <c r="SV1" s="1287"/>
      <c r="SW1" s="1287"/>
      <c r="SX1" s="1287"/>
      <c r="SY1" s="254">
        <f>SO1+1</f>
        <v>51</v>
      </c>
      <c r="SZ1" s="254"/>
      <c r="TB1" s="1287" t="str">
        <f>SR1</f>
        <v>ENTRADA DEL MES DE NOVIEMBRE 2023</v>
      </c>
      <c r="TC1" s="1287"/>
      <c r="TD1" s="1287"/>
      <c r="TE1" s="1287"/>
      <c r="TF1" s="1287"/>
      <c r="TG1" s="1287"/>
      <c r="TH1" s="1287"/>
      <c r="TI1" s="254">
        <f>SY1+1</f>
        <v>52</v>
      </c>
      <c r="TJ1" s="254"/>
      <c r="TL1" s="1287" t="str">
        <f>TB1</f>
        <v>ENTRADA DEL MES DE NOVIEMBRE 2023</v>
      </c>
      <c r="TM1" s="1287"/>
      <c r="TN1" s="1287"/>
      <c r="TO1" s="1287"/>
      <c r="TP1" s="1287"/>
      <c r="TQ1" s="1287"/>
      <c r="TR1" s="1287"/>
      <c r="TS1" s="254">
        <f>TI1+1</f>
        <v>53</v>
      </c>
      <c r="TT1" s="254"/>
      <c r="TV1" s="1287" t="str">
        <f>TL1</f>
        <v>ENTRADA DEL MES DE NOVIEMBRE 2023</v>
      </c>
      <c r="TW1" s="1287"/>
      <c r="TX1" s="1287"/>
      <c r="TY1" s="1287"/>
      <c r="TZ1" s="1287"/>
      <c r="UA1" s="1287"/>
      <c r="UB1" s="1287"/>
      <c r="UC1" s="254">
        <f>TS1+1</f>
        <v>54</v>
      </c>
      <c r="UE1" s="1287" t="str">
        <f>TV1</f>
        <v>ENTRADA DEL MES DE NOVIEMBRE 2023</v>
      </c>
      <c r="UF1" s="1287"/>
      <c r="UG1" s="1287"/>
      <c r="UH1" s="1287"/>
      <c r="UI1" s="1287"/>
      <c r="UJ1" s="1287"/>
      <c r="UK1" s="1287"/>
      <c r="UL1" s="254">
        <f>UC1+1</f>
        <v>55</v>
      </c>
      <c r="UN1" s="1287" t="str">
        <f>UE1</f>
        <v>ENTRADA DEL MES DE NOVIEMBRE 2023</v>
      </c>
      <c r="UO1" s="1287"/>
      <c r="UP1" s="1287"/>
      <c r="UQ1" s="1287"/>
      <c r="UR1" s="1287"/>
      <c r="US1" s="1287"/>
      <c r="UT1" s="1287"/>
      <c r="UU1" s="254">
        <f>UL1+1</f>
        <v>56</v>
      </c>
      <c r="UW1" s="1287" t="str">
        <f>UN1</f>
        <v>ENTRADA DEL MES DE NOVIEMBRE 2023</v>
      </c>
      <c r="UX1" s="1287"/>
      <c r="UY1" s="1287"/>
      <c r="UZ1" s="1287"/>
      <c r="VA1" s="1287"/>
      <c r="VB1" s="1287"/>
      <c r="VC1" s="1287"/>
      <c r="VD1" s="254">
        <f>UU1+1</f>
        <v>57</v>
      </c>
      <c r="VF1" s="1287" t="str">
        <f>UW1</f>
        <v>ENTRADA DEL MES DE NOVIEMBRE 2023</v>
      </c>
      <c r="VG1" s="1287"/>
      <c r="VH1" s="1287"/>
      <c r="VI1" s="1287"/>
      <c r="VJ1" s="1287"/>
      <c r="VK1" s="1287"/>
      <c r="VL1" s="1287"/>
      <c r="VM1" s="254">
        <f>VD1+1</f>
        <v>58</v>
      </c>
      <c r="VO1" s="1287" t="str">
        <f>VF1</f>
        <v>ENTRADA DEL MES DE NOVIEMBRE 2023</v>
      </c>
      <c r="VP1" s="1287"/>
      <c r="VQ1" s="1287"/>
      <c r="VR1" s="1287"/>
      <c r="VS1" s="1287"/>
      <c r="VT1" s="1287"/>
      <c r="VU1" s="1287"/>
      <c r="VV1" s="254">
        <f>VM1+1</f>
        <v>59</v>
      </c>
      <c r="VX1" s="1287" t="str">
        <f>VO1</f>
        <v>ENTRADA DEL MES DE NOVIEMBRE 2023</v>
      </c>
      <c r="VY1" s="1287"/>
      <c r="VZ1" s="1287"/>
      <c r="WA1" s="1287"/>
      <c r="WB1" s="1287"/>
      <c r="WC1" s="1287"/>
      <c r="WD1" s="1287"/>
      <c r="WE1" s="254">
        <f>VV1+1</f>
        <v>60</v>
      </c>
      <c r="WG1" s="1287" t="str">
        <f>VX1</f>
        <v>ENTRADA DEL MES DE NOVIEMBRE 2023</v>
      </c>
      <c r="WH1" s="1287"/>
      <c r="WI1" s="1287"/>
      <c r="WJ1" s="1287"/>
      <c r="WK1" s="1287"/>
      <c r="WL1" s="1287"/>
      <c r="WM1" s="1287"/>
      <c r="WN1" s="254">
        <f>WE1+1</f>
        <v>61</v>
      </c>
      <c r="WP1" s="1287" t="str">
        <f>WG1</f>
        <v>ENTRADA DEL MES DE NOVIEMBRE 2023</v>
      </c>
      <c r="WQ1" s="1287"/>
      <c r="WR1" s="1287"/>
      <c r="WS1" s="1287"/>
      <c r="WT1" s="1287"/>
      <c r="WU1" s="1287"/>
      <c r="WV1" s="1287"/>
      <c r="WW1" s="254">
        <f>WN1+1</f>
        <v>62</v>
      </c>
      <c r="WY1" s="1287" t="str">
        <f>WP1</f>
        <v>ENTRADA DEL MES DE NOVIEMBRE 2023</v>
      </c>
      <c r="WZ1" s="1287"/>
      <c r="XA1" s="1287"/>
      <c r="XB1" s="1287"/>
      <c r="XC1" s="1287"/>
      <c r="XD1" s="1287"/>
      <c r="XE1" s="1287"/>
      <c r="XF1" s="254">
        <f>WW1+1</f>
        <v>63</v>
      </c>
      <c r="XH1" s="1287" t="str">
        <f>WY1</f>
        <v>ENTRADA DEL MES DE NOVIEMBRE 2023</v>
      </c>
      <c r="XI1" s="1287"/>
      <c r="XJ1" s="1287"/>
      <c r="XK1" s="1287"/>
      <c r="XL1" s="1287"/>
      <c r="XM1" s="1287"/>
      <c r="XN1" s="1287"/>
      <c r="XO1" s="254">
        <f>XF1+1</f>
        <v>64</v>
      </c>
      <c r="XQ1" s="1287" t="str">
        <f>XH1</f>
        <v>ENTRADA DEL MES DE NOVIEMBRE 2023</v>
      </c>
      <c r="XR1" s="1287"/>
      <c r="XS1" s="1287"/>
      <c r="XT1" s="1287"/>
      <c r="XU1" s="1287"/>
      <c r="XV1" s="1287"/>
      <c r="XW1" s="1287"/>
      <c r="XX1" s="254">
        <f>XO1+1</f>
        <v>65</v>
      </c>
      <c r="XZ1" s="1287" t="str">
        <f>XQ1</f>
        <v>ENTRADA DEL MES DE NOVIEMBRE 2023</v>
      </c>
      <c r="YA1" s="1287"/>
      <c r="YB1" s="1287"/>
      <c r="YC1" s="1287"/>
      <c r="YD1" s="1287"/>
      <c r="YE1" s="1287"/>
      <c r="YF1" s="1287"/>
      <c r="YG1" s="254">
        <f>XX1+1</f>
        <v>66</v>
      </c>
      <c r="YI1" s="1287" t="str">
        <f>XZ1</f>
        <v>ENTRADA DEL MES DE NOVIEMBRE 2023</v>
      </c>
      <c r="YJ1" s="1287"/>
      <c r="YK1" s="1287"/>
      <c r="YL1" s="1287"/>
      <c r="YM1" s="1287"/>
      <c r="YN1" s="1287"/>
      <c r="YO1" s="1287"/>
      <c r="YP1" s="254">
        <f>YG1+1</f>
        <v>67</v>
      </c>
      <c r="YR1" s="1287" t="str">
        <f>YI1</f>
        <v>ENTRADA DEL MES DE NOVIEMBRE 2023</v>
      </c>
      <c r="YS1" s="1287"/>
      <c r="YT1" s="1287"/>
      <c r="YU1" s="1287"/>
      <c r="YV1" s="1287"/>
      <c r="YW1" s="1287"/>
      <c r="YX1" s="1287"/>
      <c r="YY1" s="254">
        <f>YP1+1</f>
        <v>68</v>
      </c>
      <c r="ZA1" s="1287" t="str">
        <f>YR1</f>
        <v>ENTRADA DEL MES DE NOVIEMBRE 2023</v>
      </c>
      <c r="ZB1" s="1287"/>
      <c r="ZC1" s="1287"/>
      <c r="ZD1" s="1287"/>
      <c r="ZE1" s="1287"/>
      <c r="ZF1" s="1287"/>
      <c r="ZG1" s="1287"/>
      <c r="ZH1" s="254">
        <f>YY1+1</f>
        <v>69</v>
      </c>
      <c r="ZJ1" s="1287" t="str">
        <f>ZA1</f>
        <v>ENTRADA DEL MES DE NOVIEMBRE 2023</v>
      </c>
      <c r="ZK1" s="1287"/>
      <c r="ZL1" s="1287"/>
      <c r="ZM1" s="1287"/>
      <c r="ZN1" s="1287"/>
      <c r="ZO1" s="1287"/>
      <c r="ZP1" s="1287"/>
      <c r="ZQ1" s="254">
        <f>ZH1+1</f>
        <v>70</v>
      </c>
      <c r="ZS1" s="1287" t="str">
        <f>ZJ1</f>
        <v>ENTRADA DEL MES DE NOVIEMBRE 2023</v>
      </c>
      <c r="ZT1" s="1287"/>
      <c r="ZU1" s="1287"/>
      <c r="ZV1" s="1287"/>
      <c r="ZW1" s="1287"/>
      <c r="ZX1" s="1287"/>
      <c r="ZY1" s="1287"/>
      <c r="ZZ1" s="254">
        <f>ZQ1+1</f>
        <v>71</v>
      </c>
      <c r="AAB1" s="1287" t="str">
        <f>ZS1</f>
        <v>ENTRADA DEL MES DE NOVIEMBRE 2023</v>
      </c>
      <c r="AAC1" s="1287"/>
      <c r="AAD1" s="1287"/>
      <c r="AAE1" s="1287"/>
      <c r="AAF1" s="1287"/>
      <c r="AAG1" s="1287"/>
      <c r="AAH1" s="1287"/>
      <c r="AAI1" s="254">
        <f>ZZ1+1</f>
        <v>72</v>
      </c>
      <c r="AAK1" s="1287" t="str">
        <f>AAB1</f>
        <v>ENTRADA DEL MES DE NOVIEMBRE 2023</v>
      </c>
      <c r="AAL1" s="1287"/>
      <c r="AAM1" s="1287"/>
      <c r="AAN1" s="1287"/>
      <c r="AAO1" s="1287"/>
      <c r="AAP1" s="1287"/>
      <c r="AAQ1" s="1287"/>
      <c r="AAR1" s="254">
        <f>AAI1+1</f>
        <v>73</v>
      </c>
      <c r="AAT1" s="1287" t="str">
        <f>AAK1</f>
        <v>ENTRADA DEL MES DE NOVIEMBRE 2023</v>
      </c>
      <c r="AAU1" s="1287"/>
      <c r="AAV1" s="1287"/>
      <c r="AAW1" s="1287"/>
      <c r="AAX1" s="1287"/>
      <c r="AAY1" s="1287"/>
      <c r="AAZ1" s="1287"/>
      <c r="ABA1" s="254">
        <f>AAR1+1</f>
        <v>74</v>
      </c>
      <c r="ABC1" s="1287" t="str">
        <f>AAT1</f>
        <v>ENTRADA DEL MES DE NOVIEMBRE 2023</v>
      </c>
      <c r="ABD1" s="1287"/>
      <c r="ABE1" s="1287"/>
      <c r="ABF1" s="1287"/>
      <c r="ABG1" s="1287"/>
      <c r="ABH1" s="1287"/>
      <c r="ABI1" s="1287"/>
      <c r="ABJ1" s="254">
        <f>ABA1+1</f>
        <v>75</v>
      </c>
      <c r="ABL1" s="1287" t="str">
        <f>ABC1</f>
        <v>ENTRADA DEL MES DE NOVIEMBRE 2023</v>
      </c>
      <c r="ABM1" s="1287"/>
      <c r="ABN1" s="1287"/>
      <c r="ABO1" s="1287"/>
      <c r="ABP1" s="1287"/>
      <c r="ABQ1" s="1287"/>
      <c r="ABR1" s="1287"/>
      <c r="ABS1" s="254">
        <f>ABJ1+1</f>
        <v>76</v>
      </c>
      <c r="ABU1" s="1287" t="str">
        <f>ABL1</f>
        <v>ENTRADA DEL MES DE NOVIEMBRE 2023</v>
      </c>
      <c r="ABV1" s="1287"/>
      <c r="ABW1" s="1287"/>
      <c r="ABX1" s="1287"/>
      <c r="ABY1" s="1287"/>
      <c r="ABZ1" s="1287"/>
      <c r="ACA1" s="1287"/>
      <c r="ACB1" s="254">
        <f>ABS1+1</f>
        <v>77</v>
      </c>
      <c r="ACD1" s="1287" t="str">
        <f>ABU1</f>
        <v>ENTRADA DEL MES DE NOVIEMBRE 2023</v>
      </c>
      <c r="ACE1" s="1287"/>
      <c r="ACF1" s="1287"/>
      <c r="ACG1" s="1287"/>
      <c r="ACH1" s="1287"/>
      <c r="ACI1" s="1287"/>
      <c r="ACJ1" s="1287"/>
      <c r="ACK1" s="254">
        <f>ACB1+1</f>
        <v>78</v>
      </c>
      <c r="ACM1" s="1287" t="str">
        <f>ACD1</f>
        <v>ENTRADA DEL MES DE NOVIEMBRE 2023</v>
      </c>
      <c r="ACN1" s="1287"/>
      <c r="ACO1" s="1287"/>
      <c r="ACP1" s="1287"/>
      <c r="ACQ1" s="1287"/>
      <c r="ACR1" s="1287"/>
      <c r="ACS1" s="1287"/>
      <c r="ACT1" s="254">
        <f>ACK1+1</f>
        <v>79</v>
      </c>
      <c r="ACV1" s="1287" t="str">
        <f>ACM1</f>
        <v>ENTRADA DEL MES DE NOVIEMBRE 2023</v>
      </c>
      <c r="ACW1" s="1287"/>
      <c r="ACX1" s="1287"/>
      <c r="ACY1" s="1287"/>
      <c r="ACZ1" s="1287"/>
      <c r="ADA1" s="1287"/>
      <c r="ADB1" s="1287"/>
      <c r="ADC1" s="254">
        <f>ACT1+1</f>
        <v>80</v>
      </c>
      <c r="ADE1" s="1287" t="str">
        <f>ACV1</f>
        <v>ENTRADA DEL MES DE NOVIEMBRE 2023</v>
      </c>
      <c r="ADF1" s="1287"/>
      <c r="ADG1" s="1287"/>
      <c r="ADH1" s="1287"/>
      <c r="ADI1" s="1287"/>
      <c r="ADJ1" s="1287"/>
      <c r="ADK1" s="1287"/>
      <c r="ADL1" s="254">
        <f>ADC1+1</f>
        <v>81</v>
      </c>
      <c r="ADN1" s="1287" t="str">
        <f>ADE1</f>
        <v>ENTRADA DEL MES DE NOVIEMBRE 2023</v>
      </c>
      <c r="ADO1" s="1287"/>
      <c r="ADP1" s="1287"/>
      <c r="ADQ1" s="1287"/>
      <c r="ADR1" s="1287"/>
      <c r="ADS1" s="1287"/>
      <c r="ADT1" s="1287"/>
      <c r="ADU1" s="254">
        <f>ADL1+1</f>
        <v>82</v>
      </c>
      <c r="ADW1" s="1287" t="str">
        <f>ADN1</f>
        <v>ENTRADA DEL MES DE NOVIEMBRE 2023</v>
      </c>
      <c r="ADX1" s="1287"/>
      <c r="ADY1" s="1287"/>
      <c r="ADZ1" s="1287"/>
      <c r="AEA1" s="1287"/>
      <c r="AEB1" s="1287"/>
      <c r="AEC1" s="1287"/>
      <c r="AED1" s="254">
        <f>ADU1+1</f>
        <v>83</v>
      </c>
      <c r="AEF1" s="1287" t="str">
        <f>ADW1</f>
        <v>ENTRADA DEL MES DE NOVIEMBRE 2023</v>
      </c>
      <c r="AEG1" s="1287"/>
      <c r="AEH1" s="1287"/>
      <c r="AEI1" s="1287"/>
      <c r="AEJ1" s="1287"/>
      <c r="AEK1" s="1287"/>
      <c r="AEL1" s="1287"/>
      <c r="AEM1" s="254">
        <f>AED1+1</f>
        <v>84</v>
      </c>
      <c r="AEO1" s="1287" t="str">
        <f>AEF1</f>
        <v>ENTRADA DEL MES DE NOVIEMBRE 2023</v>
      </c>
      <c r="AEP1" s="1287"/>
      <c r="AEQ1" s="1287"/>
      <c r="AER1" s="1287"/>
      <c r="AES1" s="1287"/>
      <c r="AET1" s="1287"/>
      <c r="AEU1" s="1287"/>
      <c r="AEV1" s="254">
        <f>AEM1+1</f>
        <v>85</v>
      </c>
      <c r="AEX1" s="1287" t="str">
        <f>AEO1</f>
        <v>ENTRADA DEL MES DE NOVIEMBRE 2023</v>
      </c>
      <c r="AEY1" s="1287"/>
      <c r="AEZ1" s="1287"/>
      <c r="AFA1" s="1287"/>
      <c r="AFB1" s="1287"/>
      <c r="AFC1" s="1287"/>
      <c r="AFD1" s="128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90" t="s">
        <v>332</v>
      </c>
      <c r="L5" s="1271" t="s">
        <v>333</v>
      </c>
      <c r="M5" s="893" t="s">
        <v>335</v>
      </c>
      <c r="N5" s="870">
        <v>45230</v>
      </c>
      <c r="O5" s="885">
        <v>18897.64</v>
      </c>
      <c r="P5" s="877">
        <v>21</v>
      </c>
      <c r="Q5" s="886">
        <v>18944.7</v>
      </c>
      <c r="R5" s="134">
        <f>O5-Q5</f>
        <v>-47.06000000000131</v>
      </c>
      <c r="S5" s="359"/>
      <c r="U5" s="890" t="s">
        <v>336</v>
      </c>
      <c r="V5" s="1271" t="s">
        <v>333</v>
      </c>
      <c r="W5" s="893" t="s">
        <v>337</v>
      </c>
      <c r="X5" s="870">
        <v>45230</v>
      </c>
      <c r="Y5" s="885">
        <v>19100.88</v>
      </c>
      <c r="Z5" s="877">
        <v>21</v>
      </c>
      <c r="AA5" s="886">
        <v>19097.099999999999</v>
      </c>
      <c r="AB5" s="134">
        <f>Y5-AA5</f>
        <v>3.7800000000024738</v>
      </c>
      <c r="AC5" s="359"/>
      <c r="AE5" s="890" t="s">
        <v>332</v>
      </c>
      <c r="AF5" s="1271" t="s">
        <v>333</v>
      </c>
      <c r="AG5" s="893" t="s">
        <v>339</v>
      </c>
      <c r="AH5" s="887">
        <v>45231</v>
      </c>
      <c r="AI5" s="885">
        <v>18989.509999999998</v>
      </c>
      <c r="AJ5" s="877">
        <v>21</v>
      </c>
      <c r="AK5" s="886">
        <v>19016.3</v>
      </c>
      <c r="AL5" s="134">
        <f>AI5-AK5</f>
        <v>-26.790000000000873</v>
      </c>
      <c r="AM5" s="134"/>
      <c r="AO5" s="890" t="s">
        <v>332</v>
      </c>
      <c r="AP5" s="1271" t="s">
        <v>333</v>
      </c>
      <c r="AQ5" s="893" t="s">
        <v>342</v>
      </c>
      <c r="AR5" s="887">
        <v>45231</v>
      </c>
      <c r="AS5" s="885">
        <v>19066.84</v>
      </c>
      <c r="AT5" s="877">
        <v>21</v>
      </c>
      <c r="AU5" s="886">
        <v>19129.599999999999</v>
      </c>
      <c r="AV5" s="134">
        <f>AS5-AU5</f>
        <v>-62.759999999998399</v>
      </c>
      <c r="AW5" s="134"/>
      <c r="AY5" s="890" t="s">
        <v>332</v>
      </c>
      <c r="AZ5" s="1271" t="s">
        <v>333</v>
      </c>
      <c r="BA5" s="893" t="s">
        <v>344</v>
      </c>
      <c r="BB5" s="870">
        <v>45232</v>
      </c>
      <c r="BC5" s="885">
        <v>18587.04</v>
      </c>
      <c r="BD5" s="877">
        <v>21</v>
      </c>
      <c r="BE5" s="886">
        <v>18651.8</v>
      </c>
      <c r="BF5" s="134">
        <f>BC5-BE5</f>
        <v>-64.759999999998399</v>
      </c>
      <c r="BG5" s="359"/>
      <c r="BI5" s="890" t="s">
        <v>332</v>
      </c>
      <c r="BJ5" s="1271" t="s">
        <v>333</v>
      </c>
      <c r="BK5" s="893" t="s">
        <v>349</v>
      </c>
      <c r="BL5" s="870">
        <v>45234</v>
      </c>
      <c r="BM5" s="885">
        <v>18444.080000000002</v>
      </c>
      <c r="BN5" s="877">
        <v>21</v>
      </c>
      <c r="BO5" s="886">
        <v>18573.5</v>
      </c>
      <c r="BP5" s="134">
        <f>BM5-BO5</f>
        <v>-129.41999999999825</v>
      </c>
      <c r="BQ5" s="359"/>
      <c r="BS5" s="896" t="s">
        <v>332</v>
      </c>
      <c r="BT5" s="1271" t="s">
        <v>351</v>
      </c>
      <c r="BU5" s="893" t="s">
        <v>352</v>
      </c>
      <c r="BV5" s="870">
        <v>45234</v>
      </c>
      <c r="BW5" s="885">
        <v>19013.66</v>
      </c>
      <c r="BX5" s="877">
        <v>21</v>
      </c>
      <c r="BY5" s="886">
        <v>19055.2</v>
      </c>
      <c r="BZ5" s="134">
        <f>BW5-BY5</f>
        <v>-41.540000000000873</v>
      </c>
      <c r="CA5" s="359"/>
      <c r="CB5" s="230"/>
      <c r="CC5" s="859" t="s">
        <v>332</v>
      </c>
      <c r="CD5" s="1398" t="s">
        <v>333</v>
      </c>
      <c r="CE5" s="893" t="s">
        <v>354</v>
      </c>
      <c r="CF5" s="870">
        <v>45237</v>
      </c>
      <c r="CG5" s="885">
        <v>18984.27</v>
      </c>
      <c r="CH5" s="877">
        <v>21</v>
      </c>
      <c r="CI5" s="886">
        <v>19027.2</v>
      </c>
      <c r="CJ5" s="134">
        <f>CG5-CI5</f>
        <v>-42.930000000000291</v>
      </c>
      <c r="CK5" s="230"/>
      <c r="CL5" s="230"/>
      <c r="CM5" s="920" t="s">
        <v>356</v>
      </c>
      <c r="CN5" s="1398" t="s">
        <v>333</v>
      </c>
      <c r="CO5" s="884" t="s">
        <v>357</v>
      </c>
      <c r="CP5" s="870">
        <v>45237</v>
      </c>
      <c r="CQ5" s="885">
        <v>18930.46</v>
      </c>
      <c r="CR5" s="877">
        <v>21</v>
      </c>
      <c r="CS5" s="886">
        <v>19111.8</v>
      </c>
      <c r="CT5" s="134">
        <f>CQ5-CS5</f>
        <v>-181.34000000000015</v>
      </c>
      <c r="CU5" s="359"/>
      <c r="CW5" s="859" t="s">
        <v>358</v>
      </c>
      <c r="CX5" s="877" t="s">
        <v>333</v>
      </c>
      <c r="CY5" s="884" t="s">
        <v>359</v>
      </c>
      <c r="CZ5" s="870">
        <v>45237</v>
      </c>
      <c r="DA5" s="885">
        <v>19082.46</v>
      </c>
      <c r="DB5" s="877">
        <v>21</v>
      </c>
      <c r="DC5" s="886">
        <v>19080.599999999999</v>
      </c>
      <c r="DD5" s="134">
        <f>DA5-DC5</f>
        <v>1.8600000000005821</v>
      </c>
      <c r="DE5" s="359"/>
      <c r="DG5" s="859" t="s">
        <v>332</v>
      </c>
      <c r="DH5" s="1271" t="s">
        <v>333</v>
      </c>
      <c r="DI5" s="884" t="s">
        <v>362</v>
      </c>
      <c r="DJ5" s="870">
        <v>45238</v>
      </c>
      <c r="DK5" s="885">
        <v>19079.09</v>
      </c>
      <c r="DL5" s="877">
        <v>21</v>
      </c>
      <c r="DM5" s="886">
        <v>19112.099999999999</v>
      </c>
      <c r="DN5" s="134">
        <f>DK5-DM5</f>
        <v>-33.009999999998399</v>
      </c>
      <c r="DO5" s="359"/>
      <c r="DQ5" s="913" t="s">
        <v>332</v>
      </c>
      <c r="DR5" s="1403" t="s">
        <v>333</v>
      </c>
      <c r="DS5" s="893" t="s">
        <v>364</v>
      </c>
      <c r="DT5" s="870">
        <v>45239</v>
      </c>
      <c r="DU5" s="885">
        <v>18897.330000000002</v>
      </c>
      <c r="DV5" s="877">
        <v>21</v>
      </c>
      <c r="DW5" s="886">
        <v>18847.8</v>
      </c>
      <c r="DX5" s="134">
        <f>DU5-DW5</f>
        <v>49.530000000002474</v>
      </c>
      <c r="DY5" s="230"/>
      <c r="EA5" s="859" t="s">
        <v>332</v>
      </c>
      <c r="EB5" s="1403" t="s">
        <v>333</v>
      </c>
      <c r="EC5" s="893" t="s">
        <v>365</v>
      </c>
      <c r="ED5" s="870">
        <v>45240</v>
      </c>
      <c r="EE5" s="885">
        <v>18876.84</v>
      </c>
      <c r="EF5" s="877">
        <v>21</v>
      </c>
      <c r="EG5" s="886">
        <v>18839.2</v>
      </c>
      <c r="EH5" s="134">
        <f>EE5-EG5</f>
        <v>37.639999999999418</v>
      </c>
      <c r="EI5" s="359"/>
      <c r="EJ5" s="74" t="s">
        <v>49</v>
      </c>
      <c r="EK5" s="919"/>
      <c r="EL5" s="1179"/>
      <c r="EM5" s="893"/>
      <c r="EN5" s="870"/>
      <c r="EO5" s="885"/>
      <c r="EP5" s="877"/>
      <c r="EQ5" s="886"/>
      <c r="ER5" s="134">
        <f>EO5-EQ5</f>
        <v>0</v>
      </c>
      <c r="ES5" s="359"/>
      <c r="ET5" s="74" t="s">
        <v>49</v>
      </c>
      <c r="EU5" s="859"/>
      <c r="EV5" s="1179"/>
      <c r="EW5" s="884"/>
      <c r="EX5" s="870"/>
      <c r="EY5" s="885"/>
      <c r="EZ5" s="877"/>
      <c r="FA5" s="898"/>
      <c r="FB5" s="134">
        <f>EY5-FA5</f>
        <v>0</v>
      </c>
      <c r="FC5" s="359"/>
      <c r="FE5" s="890"/>
      <c r="FF5" s="1179"/>
      <c r="FG5" s="893"/>
      <c r="FH5" s="870"/>
      <c r="FI5" s="885"/>
      <c r="FJ5" s="877"/>
      <c r="FK5" s="898"/>
      <c r="FL5" s="134">
        <f>FI5-FK5</f>
        <v>0</v>
      </c>
      <c r="FM5" s="359"/>
      <c r="FO5" s="890"/>
      <c r="FP5" s="877"/>
      <c r="FQ5" s="893"/>
      <c r="FR5" s="870"/>
      <c r="FS5" s="885"/>
      <c r="FT5" s="877"/>
      <c r="FU5" s="898"/>
      <c r="FV5" s="134">
        <f>FS5-FU5</f>
        <v>0</v>
      </c>
      <c r="FW5" s="359"/>
      <c r="FY5" s="913"/>
      <c r="FZ5" s="877"/>
      <c r="GA5" s="893"/>
      <c r="GB5" s="870"/>
      <c r="GC5" s="885"/>
      <c r="GD5" s="877"/>
      <c r="GE5" s="886"/>
      <c r="GF5" s="134">
        <f>GC5-GE5</f>
        <v>0</v>
      </c>
      <c r="GG5" s="359"/>
      <c r="GI5" s="911"/>
      <c r="GJ5" s="1179"/>
      <c r="GK5" s="893"/>
      <c r="GL5" s="887"/>
      <c r="GM5" s="885"/>
      <c r="GN5" s="877"/>
      <c r="GO5" s="886"/>
      <c r="GP5" s="134">
        <f>GM5-GO5</f>
        <v>0</v>
      </c>
      <c r="GQ5" s="359"/>
      <c r="GS5" s="903"/>
      <c r="GT5" s="877"/>
      <c r="GU5" s="877"/>
      <c r="GV5" s="887"/>
      <c r="GW5" s="885"/>
      <c r="GX5" s="877"/>
      <c r="GY5" s="886"/>
      <c r="GZ5" s="134">
        <f>GW5-GY5</f>
        <v>0</v>
      </c>
      <c r="HA5" s="359"/>
      <c r="HC5" s="907"/>
      <c r="HD5" s="877"/>
      <c r="HE5" s="893"/>
      <c r="HF5" s="887"/>
      <c r="HG5" s="885"/>
      <c r="HH5" s="877"/>
      <c r="HI5" s="886"/>
      <c r="HJ5" s="134">
        <f>HG5-HI5</f>
        <v>0</v>
      </c>
      <c r="HK5" s="359"/>
      <c r="HM5" s="890"/>
      <c r="HN5" s="877"/>
      <c r="HO5" s="893"/>
      <c r="HP5" s="870"/>
      <c r="HQ5" s="885"/>
      <c r="HR5" s="877"/>
      <c r="HS5" s="898"/>
      <c r="HT5" s="134">
        <f>HQ5-HS5</f>
        <v>0</v>
      </c>
      <c r="HU5" s="359"/>
      <c r="HW5" s="903"/>
      <c r="HX5" s="877"/>
      <c r="HY5" s="893"/>
      <c r="HZ5" s="870"/>
      <c r="IA5" s="885"/>
      <c r="IB5" s="877"/>
      <c r="IC5" s="886"/>
      <c r="ID5" s="134">
        <f>IA5-IC5</f>
        <v>0</v>
      </c>
      <c r="IE5" s="359"/>
      <c r="IG5" s="859"/>
      <c r="IH5" s="1180"/>
      <c r="II5" s="884"/>
      <c r="IJ5" s="870"/>
      <c r="IK5" s="885"/>
      <c r="IL5" s="877"/>
      <c r="IM5" s="886"/>
      <c r="IN5" s="134">
        <f>IK5-IM5</f>
        <v>0</v>
      </c>
      <c r="IO5" s="359"/>
      <c r="IQ5" s="859"/>
      <c r="IR5" s="1181"/>
      <c r="IS5" s="884"/>
      <c r="IT5" s="870"/>
      <c r="IU5" s="885"/>
      <c r="IV5" s="877"/>
      <c r="IW5" s="886"/>
      <c r="IX5" s="134">
        <f>IU5-IW5</f>
        <v>0</v>
      </c>
      <c r="IY5" s="359"/>
      <c r="JA5" s="890"/>
      <c r="JB5" s="877"/>
      <c r="JC5" s="884"/>
      <c r="JD5" s="870"/>
      <c r="JE5" s="885"/>
      <c r="JF5" s="877"/>
      <c r="JG5" s="886"/>
      <c r="JH5" s="134">
        <f>JE5-JG5</f>
        <v>0</v>
      </c>
      <c r="JI5" s="359"/>
      <c r="JK5" s="896"/>
      <c r="JL5" s="897"/>
      <c r="JM5" s="884"/>
      <c r="JN5" s="870"/>
      <c r="JO5" s="885"/>
      <c r="JP5" s="877"/>
      <c r="JQ5" s="898"/>
      <c r="JR5" s="134">
        <f>JO5-JQ5</f>
        <v>0</v>
      </c>
      <c r="JS5" s="359"/>
      <c r="JU5" s="859"/>
      <c r="JV5" s="877"/>
      <c r="JW5" s="884"/>
      <c r="JX5" s="870"/>
      <c r="JY5" s="885"/>
      <c r="JZ5" s="877"/>
      <c r="KA5" s="886"/>
      <c r="KB5" s="134">
        <f>JY5-KA5</f>
        <v>0</v>
      </c>
      <c r="KC5" s="359"/>
      <c r="KE5" s="859"/>
      <c r="KF5" s="1179"/>
      <c r="KG5" s="893"/>
      <c r="KH5" s="870"/>
      <c r="KI5" s="885"/>
      <c r="KJ5" s="877"/>
      <c r="KK5" s="886"/>
      <c r="KL5" s="134">
        <f>KI5-KK5</f>
        <v>0</v>
      </c>
      <c r="KM5" s="359"/>
      <c r="KO5" s="859"/>
      <c r="KP5" s="877"/>
      <c r="KQ5" s="884"/>
      <c r="KR5" s="870"/>
      <c r="KS5" s="885"/>
      <c r="KT5" s="877"/>
      <c r="KU5" s="886"/>
      <c r="KV5" s="134">
        <f>KS5-KU5</f>
        <v>0</v>
      </c>
      <c r="KW5" s="359"/>
      <c r="KY5" s="859"/>
      <c r="KZ5" s="877"/>
      <c r="LA5" s="884"/>
      <c r="LB5" s="887"/>
      <c r="LC5" s="885"/>
      <c r="LD5" s="877"/>
      <c r="LE5" s="886"/>
      <c r="LF5" s="134">
        <f>LC5-LE5</f>
        <v>0</v>
      </c>
      <c r="LG5" s="359"/>
      <c r="LH5" s="74" t="s">
        <v>41</v>
      </c>
      <c r="LI5" s="890"/>
      <c r="LJ5" s="877"/>
      <c r="LK5" s="893"/>
      <c r="LL5" s="870"/>
      <c r="LM5" s="885"/>
      <c r="LN5" s="877"/>
      <c r="LO5" s="886"/>
      <c r="LP5" s="134">
        <f>LM5-LO5</f>
        <v>0</v>
      </c>
      <c r="LQ5" s="359"/>
      <c r="LT5" s="877"/>
      <c r="LU5" s="884"/>
      <c r="LV5" s="870"/>
      <c r="LW5" s="885"/>
      <c r="LX5" s="877"/>
      <c r="LY5" s="886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3" t="s">
        <v>334</v>
      </c>
      <c r="L6" s="892"/>
      <c r="M6" s="890"/>
      <c r="N6" s="890"/>
      <c r="O6" s="890"/>
      <c r="P6" s="890"/>
      <c r="Q6" s="877"/>
      <c r="S6" s="356"/>
      <c r="U6" s="1273" t="s">
        <v>341</v>
      </c>
      <c r="V6" s="892"/>
      <c r="W6" s="890"/>
      <c r="X6" s="890"/>
      <c r="Y6" s="890"/>
      <c r="Z6" s="890"/>
      <c r="AA6" s="877"/>
      <c r="AE6" s="1272" t="s">
        <v>340</v>
      </c>
      <c r="AF6" s="892"/>
      <c r="AG6" s="890"/>
      <c r="AH6" s="890"/>
      <c r="AI6" s="890"/>
      <c r="AJ6" s="890"/>
      <c r="AK6" s="877"/>
      <c r="AO6" s="901" t="s">
        <v>343</v>
      </c>
      <c r="AP6" s="910"/>
      <c r="AQ6" s="890"/>
      <c r="AR6" s="890"/>
      <c r="AS6" s="890"/>
      <c r="AT6" s="890"/>
      <c r="AU6" s="877"/>
      <c r="AW6" s="74"/>
      <c r="AY6" s="901" t="s">
        <v>345</v>
      </c>
      <c r="AZ6" s="892"/>
      <c r="BA6" s="890"/>
      <c r="BB6" s="890"/>
      <c r="BC6" s="890"/>
      <c r="BD6" s="890"/>
      <c r="BE6" s="877"/>
      <c r="BI6" s="901" t="s">
        <v>350</v>
      </c>
      <c r="BJ6" s="892"/>
      <c r="BK6" s="890"/>
      <c r="BL6" s="890"/>
      <c r="BM6" s="890"/>
      <c r="BN6" s="890"/>
      <c r="BO6" s="877"/>
      <c r="BQ6" s="230"/>
      <c r="BS6" s="909" t="s">
        <v>353</v>
      </c>
      <c r="BT6" s="892"/>
      <c r="BU6" s="890"/>
      <c r="BV6" s="890"/>
      <c r="BW6" s="890"/>
      <c r="BX6" s="890"/>
      <c r="BY6" s="877"/>
      <c r="CA6" s="230"/>
      <c r="CB6" s="230"/>
      <c r="CC6" s="902" t="s">
        <v>355</v>
      </c>
      <c r="CD6" s="892"/>
      <c r="CE6" s="890"/>
      <c r="CF6" s="890"/>
      <c r="CG6" s="890"/>
      <c r="CH6" s="890"/>
      <c r="CI6" s="877"/>
      <c r="CK6" s="230"/>
      <c r="CL6" s="230"/>
      <c r="CM6" s="1399">
        <v>11372</v>
      </c>
      <c r="CN6" s="921"/>
      <c r="CO6" s="890"/>
      <c r="CP6" s="890"/>
      <c r="CQ6" s="890"/>
      <c r="CR6" s="890"/>
      <c r="CS6" s="877"/>
      <c r="CU6" s="230"/>
      <c r="CW6" s="1400" t="s">
        <v>360</v>
      </c>
      <c r="CX6" s="892"/>
      <c r="CY6" s="890"/>
      <c r="CZ6" s="890"/>
      <c r="DA6" s="890"/>
      <c r="DB6" s="890"/>
      <c r="DC6" s="877"/>
      <c r="DE6" s="230"/>
      <c r="DG6" s="902" t="s">
        <v>363</v>
      </c>
      <c r="DH6" s="892"/>
      <c r="DI6" s="890"/>
      <c r="DJ6" s="890"/>
      <c r="DK6" s="890"/>
      <c r="DL6" s="890"/>
      <c r="DM6" s="877"/>
      <c r="DO6" s="230"/>
      <c r="DQ6" s="902"/>
      <c r="DR6" s="892"/>
      <c r="DS6" s="890"/>
      <c r="DT6" s="890"/>
      <c r="DU6" s="890"/>
      <c r="DV6" s="890"/>
      <c r="DW6" s="877"/>
      <c r="DY6" s="230"/>
      <c r="EA6" s="914" t="s">
        <v>366</v>
      </c>
      <c r="EB6" s="892"/>
      <c r="EC6" s="890"/>
      <c r="ED6" s="890"/>
      <c r="EE6" s="890"/>
      <c r="EF6" s="890"/>
      <c r="EG6" s="877"/>
      <c r="EI6" s="230"/>
      <c r="EK6" s="915"/>
      <c r="EL6" s="892"/>
      <c r="EM6" s="890"/>
      <c r="EN6" s="890"/>
      <c r="EO6" s="890"/>
      <c r="EP6" s="890"/>
      <c r="EQ6" s="877"/>
      <c r="ES6" s="230"/>
      <c r="EU6" s="915"/>
      <c r="EV6" s="892"/>
      <c r="EW6" s="890"/>
      <c r="EX6" s="890"/>
      <c r="EY6" s="890"/>
      <c r="EZ6" s="890"/>
      <c r="FA6" s="877"/>
      <c r="FC6" s="230"/>
      <c r="FE6" s="915"/>
      <c r="FF6" s="892"/>
      <c r="FG6" s="890"/>
      <c r="FH6" s="890"/>
      <c r="FI6" s="890"/>
      <c r="FJ6" s="890"/>
      <c r="FK6" s="877"/>
      <c r="FM6" s="230"/>
      <c r="FO6" s="915"/>
      <c r="FP6" s="892"/>
      <c r="FQ6" s="890"/>
      <c r="FR6" s="890"/>
      <c r="FS6" s="890"/>
      <c r="FT6" s="890"/>
      <c r="FU6" s="877"/>
      <c r="FW6" s="230"/>
      <c r="FY6" s="914"/>
      <c r="FZ6" s="892"/>
      <c r="GA6" s="890"/>
      <c r="GB6" s="890"/>
      <c r="GC6" s="890"/>
      <c r="GD6" s="890"/>
      <c r="GE6" s="877"/>
      <c r="GG6" s="230"/>
      <c r="GI6" s="909"/>
      <c r="GJ6" s="912"/>
      <c r="GK6" s="890"/>
      <c r="GL6" s="890"/>
      <c r="GM6" s="890"/>
      <c r="GN6" s="890"/>
      <c r="GO6" s="877"/>
      <c r="GQ6" s="230"/>
      <c r="GS6" s="909"/>
      <c r="GT6" s="910"/>
      <c r="GU6" s="890"/>
      <c r="GV6" s="890"/>
      <c r="GW6" s="890"/>
      <c r="GX6" s="890"/>
      <c r="GY6" s="877"/>
      <c r="HA6" s="230"/>
      <c r="HC6" s="908"/>
      <c r="HD6" s="892"/>
      <c r="HE6" s="890"/>
      <c r="HF6" s="890"/>
      <c r="HG6" s="890"/>
      <c r="HH6" s="890"/>
      <c r="HI6" s="877"/>
      <c r="HK6" s="230"/>
      <c r="HM6" s="905"/>
      <c r="HN6" s="892"/>
      <c r="HO6" s="890"/>
      <c r="HP6" s="890"/>
      <c r="HQ6" s="890"/>
      <c r="HR6" s="890"/>
      <c r="HS6" s="877"/>
      <c r="HU6" s="230"/>
      <c r="HW6" s="904"/>
      <c r="HX6" s="890"/>
      <c r="HY6" s="890"/>
      <c r="HZ6" s="890"/>
      <c r="IA6" s="890"/>
      <c r="IB6" s="890"/>
      <c r="IC6" s="877"/>
      <c r="IE6" s="230"/>
      <c r="IG6" s="902"/>
      <c r="IH6" s="892"/>
      <c r="II6" s="890"/>
      <c r="IJ6" s="890"/>
      <c r="IK6" s="890"/>
      <c r="IL6" s="890"/>
      <c r="IM6" s="877"/>
      <c r="IO6" s="230"/>
      <c r="IQ6" s="914"/>
      <c r="IR6" s="892"/>
      <c r="IS6" s="890"/>
      <c r="IT6" s="890"/>
      <c r="IU6" s="890"/>
      <c r="IV6" s="890"/>
      <c r="IW6" s="877"/>
      <c r="IY6" s="230"/>
      <c r="JA6" s="901"/>
      <c r="JB6" s="890"/>
      <c r="JC6" s="890"/>
      <c r="JD6" s="890"/>
      <c r="JE6" s="890"/>
      <c r="JF6" s="890"/>
      <c r="JG6" s="877"/>
      <c r="JI6" s="230"/>
      <c r="JK6" s="899"/>
      <c r="JL6" s="892"/>
      <c r="JM6" s="890"/>
      <c r="JN6" s="890"/>
      <c r="JO6" s="890"/>
      <c r="JP6" s="890"/>
      <c r="JQ6" s="877"/>
      <c r="JS6" s="230"/>
      <c r="JU6" s="888"/>
      <c r="JV6" s="892"/>
      <c r="JW6" s="890"/>
      <c r="JX6" s="890"/>
      <c r="JY6" s="890"/>
      <c r="JZ6" s="890"/>
      <c r="KA6" s="877"/>
      <c r="KC6" s="230"/>
      <c r="KE6" s="888"/>
      <c r="KF6" s="892"/>
      <c r="KG6" s="890"/>
      <c r="KH6" s="890"/>
      <c r="KI6" s="890"/>
      <c r="KJ6" s="890"/>
      <c r="KK6" s="877"/>
      <c r="KM6" s="230"/>
      <c r="KO6" s="891"/>
      <c r="KP6" s="892"/>
      <c r="KQ6" s="890"/>
      <c r="KR6" s="890"/>
      <c r="KS6" s="890"/>
      <c r="KT6" s="890"/>
      <c r="KU6" s="877"/>
      <c r="KW6" s="230"/>
      <c r="KY6" s="888"/>
      <c r="KZ6" s="889"/>
      <c r="LA6" s="890"/>
      <c r="LB6" s="890"/>
      <c r="LC6" s="890"/>
      <c r="LD6" s="890"/>
      <c r="LE6" s="877"/>
      <c r="LG6" s="230"/>
      <c r="LI6" s="923"/>
      <c r="LJ6" s="892"/>
      <c r="LK6" s="890"/>
      <c r="LL6" s="890"/>
      <c r="LM6" s="890"/>
      <c r="LN6" s="890"/>
      <c r="LO6" s="877"/>
      <c r="LS6" s="260"/>
      <c r="LT6" s="214"/>
      <c r="LY6" s="72"/>
      <c r="MA6" s="356"/>
      <c r="MB6" s="356"/>
      <c r="MC6" s="783"/>
      <c r="MD6" s="214"/>
      <c r="MI6" s="72"/>
      <c r="MM6" s="785"/>
      <c r="MN6" s="545"/>
      <c r="MS6" s="72"/>
      <c r="MW6" s="811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30"/>
      <c r="Q8" s="931"/>
      <c r="R8" s="769"/>
      <c r="S8" s="932">
        <f>R8*P8</f>
        <v>0</v>
      </c>
      <c r="U8" s="60"/>
      <c r="V8" s="823"/>
      <c r="W8" s="15">
        <v>1</v>
      </c>
      <c r="X8" s="916">
        <v>934.4</v>
      </c>
      <c r="Y8" s="917"/>
      <c r="Z8" s="916"/>
      <c r="AA8" s="924"/>
      <c r="AB8" s="918"/>
      <c r="AC8" s="230">
        <f>AB8*Z8</f>
        <v>0</v>
      </c>
      <c r="AD8" s="890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4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3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4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900"/>
      <c r="EH8" s="70"/>
      <c r="EI8" s="356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/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6"/>
      <c r="FI8" s="917"/>
      <c r="FJ8" s="916"/>
      <c r="FK8" s="900"/>
      <c r="FL8" s="918"/>
      <c r="FM8" s="230">
        <f>FL8*FJ8</f>
        <v>0</v>
      </c>
      <c r="FO8" s="60"/>
      <c r="FP8" s="315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/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/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7"/>
      <c r="GW8" s="231"/>
      <c r="GX8" s="807"/>
      <c r="GY8" s="94"/>
      <c r="GZ8" s="70"/>
      <c r="HA8" s="356">
        <f>GZ8*GX8</f>
        <v>0</v>
      </c>
      <c r="HC8" s="60"/>
      <c r="HD8" s="823"/>
      <c r="HE8" s="15">
        <v>1</v>
      </c>
      <c r="HF8" s="91"/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/>
      <c r="HQ8" s="231"/>
      <c r="HR8" s="91"/>
      <c r="HS8" s="906"/>
      <c r="HT8" s="70"/>
      <c r="HU8" s="356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900"/>
      <c r="JR8" s="70"/>
      <c r="JS8" s="356">
        <f>JR8*JP8</f>
        <v>0</v>
      </c>
      <c r="JU8" s="60"/>
      <c r="JV8" s="894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30"/>
      <c r="Q9" s="931"/>
      <c r="R9" s="769"/>
      <c r="S9" s="927">
        <f t="shared" ref="S9:S29" si="8">R9*P9</f>
        <v>0</v>
      </c>
      <c r="V9" s="823"/>
      <c r="W9" s="15">
        <v>2</v>
      </c>
      <c r="X9" s="916">
        <v>936.2</v>
      </c>
      <c r="Y9" s="917"/>
      <c r="Z9" s="916"/>
      <c r="AA9" s="924"/>
      <c r="AB9" s="918"/>
      <c r="AC9" s="230">
        <f t="shared" ref="AC9:AC29" si="9">AB9*Z9</f>
        <v>0</v>
      </c>
      <c r="AD9" s="890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4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3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4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900"/>
      <c r="EH9" s="70"/>
      <c r="EI9" s="356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/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6"/>
      <c r="FI9" s="917"/>
      <c r="FJ9" s="916"/>
      <c r="FK9" s="900"/>
      <c r="FL9" s="918"/>
      <c r="FM9" s="230">
        <f t="shared" ref="FM9:FM29" si="21">FL9*FJ9</f>
        <v>0</v>
      </c>
      <c r="FP9" s="315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/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/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/>
      <c r="GW9" s="231"/>
      <c r="GX9" s="282"/>
      <c r="GY9" s="94"/>
      <c r="GZ9" s="70"/>
      <c r="HA9" s="356">
        <f t="shared" ref="HA9:HA28" si="25">GZ9*GX9</f>
        <v>0</v>
      </c>
      <c r="HD9" s="823"/>
      <c r="HE9" s="15">
        <v>2</v>
      </c>
      <c r="HF9" s="91"/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/>
      <c r="HQ9" s="231"/>
      <c r="HR9" s="91"/>
      <c r="HS9" s="906"/>
      <c r="HT9" s="70"/>
      <c r="HU9" s="356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64"/>
      <c r="JR9" s="70"/>
      <c r="JS9" s="356">
        <f t="shared" ref="JS9:JS27" si="31">JR9*JP9</f>
        <v>0</v>
      </c>
      <c r="JV9" s="894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3"/>
      <c r="W10" s="15">
        <v>3</v>
      </c>
      <c r="X10" s="916">
        <v>916.3</v>
      </c>
      <c r="Y10" s="917"/>
      <c r="Z10" s="916"/>
      <c r="AA10" s="924"/>
      <c r="AB10" s="918"/>
      <c r="AC10" s="230">
        <f t="shared" si="9"/>
        <v>0</v>
      </c>
      <c r="AD10" s="890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4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3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4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900"/>
      <c r="EH10" s="70"/>
      <c r="EI10" s="356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/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6"/>
      <c r="FI10" s="917"/>
      <c r="FJ10" s="916"/>
      <c r="FK10" s="900"/>
      <c r="FL10" s="918"/>
      <c r="FM10" s="230">
        <f t="shared" si="21"/>
        <v>0</v>
      </c>
      <c r="FP10" s="315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/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6">
        <f t="shared" si="25"/>
        <v>0</v>
      </c>
      <c r="HD10" s="823"/>
      <c r="HE10" s="15">
        <v>3</v>
      </c>
      <c r="HF10" s="91"/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/>
      <c r="HQ10" s="231"/>
      <c r="HR10" s="91"/>
      <c r="HS10" s="906"/>
      <c r="HT10" s="70"/>
      <c r="HU10" s="356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64"/>
      <c r="JR10" s="70"/>
      <c r="JS10" s="356">
        <f t="shared" si="31"/>
        <v>0</v>
      </c>
      <c r="JV10" s="894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30"/>
      <c r="Q11" s="931"/>
      <c r="R11" s="769"/>
      <c r="S11" s="927">
        <f t="shared" si="8"/>
        <v>0</v>
      </c>
      <c r="U11" s="60"/>
      <c r="V11" s="823"/>
      <c r="W11" s="15">
        <v>4</v>
      </c>
      <c r="X11" s="916">
        <v>890.9</v>
      </c>
      <c r="Y11" s="917"/>
      <c r="Z11" s="916"/>
      <c r="AA11" s="924"/>
      <c r="AB11" s="918"/>
      <c r="AC11" s="230">
        <f t="shared" si="9"/>
        <v>0</v>
      </c>
      <c r="AD11" s="890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4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3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4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900"/>
      <c r="EH11" s="70"/>
      <c r="EI11" s="356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/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6"/>
      <c r="FI11" s="917"/>
      <c r="FJ11" s="916"/>
      <c r="FK11" s="900"/>
      <c r="FL11" s="918"/>
      <c r="FM11" s="230">
        <f t="shared" si="21"/>
        <v>0</v>
      </c>
      <c r="FO11" s="60"/>
      <c r="FP11" s="315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/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/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6">
        <f t="shared" si="25"/>
        <v>0</v>
      </c>
      <c r="HC11" s="60"/>
      <c r="HD11" s="823"/>
      <c r="HE11" s="15">
        <v>4</v>
      </c>
      <c r="HF11" s="91"/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/>
      <c r="HQ11" s="231"/>
      <c r="HR11" s="91"/>
      <c r="HS11" s="906"/>
      <c r="HT11" s="70"/>
      <c r="HU11" s="356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64"/>
      <c r="JR11" s="70"/>
      <c r="JS11" s="356">
        <f t="shared" si="31"/>
        <v>0</v>
      </c>
      <c r="JU11" s="60"/>
      <c r="JV11" s="894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30"/>
      <c r="Q12" s="931"/>
      <c r="R12" s="769"/>
      <c r="S12" s="927">
        <f t="shared" si="8"/>
        <v>0</v>
      </c>
      <c r="V12" s="823"/>
      <c r="W12" s="15">
        <v>5</v>
      </c>
      <c r="X12" s="916">
        <v>888.1</v>
      </c>
      <c r="Y12" s="917"/>
      <c r="Z12" s="916"/>
      <c r="AA12" s="924"/>
      <c r="AB12" s="918"/>
      <c r="AC12" s="230">
        <f t="shared" si="9"/>
        <v>0</v>
      </c>
      <c r="AD12" s="890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4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6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3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900"/>
      <c r="EH12" s="70"/>
      <c r="EI12" s="356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/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6"/>
      <c r="FI12" s="917"/>
      <c r="FJ12" s="916"/>
      <c r="FK12" s="900"/>
      <c r="FL12" s="918"/>
      <c r="FM12" s="230">
        <f t="shared" si="21"/>
        <v>0</v>
      </c>
      <c r="FN12" s="74" t="s">
        <v>41</v>
      </c>
      <c r="FP12" s="315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/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/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6">
        <f t="shared" si="25"/>
        <v>0</v>
      </c>
      <c r="HD12" s="823"/>
      <c r="HE12" s="15">
        <v>5</v>
      </c>
      <c r="HF12" s="91"/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/>
      <c r="HQ12" s="231"/>
      <c r="HR12" s="91"/>
      <c r="HS12" s="906"/>
      <c r="HT12" s="70"/>
      <c r="HU12" s="356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64"/>
      <c r="JR12" s="70"/>
      <c r="JS12" s="356">
        <f t="shared" si="31"/>
        <v>0</v>
      </c>
      <c r="JV12" s="894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3"/>
      <c r="W13" s="15">
        <v>6</v>
      </c>
      <c r="X13" s="916">
        <v>890.9</v>
      </c>
      <c r="Y13" s="917"/>
      <c r="Z13" s="916"/>
      <c r="AA13" s="924"/>
      <c r="AB13" s="918"/>
      <c r="AC13" s="230">
        <f t="shared" si="9"/>
        <v>0</v>
      </c>
      <c r="AD13" s="890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4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6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3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900"/>
      <c r="EH13" s="70"/>
      <c r="EI13" s="356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/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6"/>
      <c r="FI13" s="917"/>
      <c r="FJ13" s="916"/>
      <c r="FK13" s="900"/>
      <c r="FL13" s="918"/>
      <c r="FM13" s="230">
        <f t="shared" si="21"/>
        <v>0</v>
      </c>
      <c r="FP13" s="315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/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6">
        <f t="shared" si="25"/>
        <v>0</v>
      </c>
      <c r="HD13" s="823"/>
      <c r="HE13" s="15">
        <v>6</v>
      </c>
      <c r="HF13" s="91"/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/>
      <c r="HQ13" s="231"/>
      <c r="HR13" s="91"/>
      <c r="HS13" s="906"/>
      <c r="HT13" s="70"/>
      <c r="HU13" s="356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64"/>
      <c r="JR13" s="70"/>
      <c r="JS13" s="356">
        <f t="shared" si="31"/>
        <v>0</v>
      </c>
      <c r="JV13" s="894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30"/>
      <c r="Q14" s="931"/>
      <c r="R14" s="769"/>
      <c r="S14" s="927">
        <f t="shared" si="8"/>
        <v>0</v>
      </c>
      <c r="V14" s="823"/>
      <c r="W14" s="15">
        <v>7</v>
      </c>
      <c r="X14" s="916">
        <v>936.2</v>
      </c>
      <c r="Y14" s="917"/>
      <c r="Z14" s="916"/>
      <c r="AA14" s="924"/>
      <c r="AB14" s="918"/>
      <c r="AC14" s="230">
        <f t="shared" si="9"/>
        <v>0</v>
      </c>
      <c r="AD14" s="890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4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6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3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900"/>
      <c r="EH14" s="70"/>
      <c r="EI14" s="356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/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6"/>
      <c r="FI14" s="917"/>
      <c r="FJ14" s="916"/>
      <c r="FK14" s="900"/>
      <c r="FL14" s="918"/>
      <c r="FM14" s="230">
        <f t="shared" si="21"/>
        <v>0</v>
      </c>
      <c r="FP14" s="315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/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/>
      <c r="HQ14" s="231"/>
      <c r="HR14" s="91"/>
      <c r="HS14" s="906"/>
      <c r="HT14" s="70"/>
      <c r="HU14" s="356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64"/>
      <c r="JR14" s="70"/>
      <c r="JS14" s="356">
        <f t="shared" si="31"/>
        <v>0</v>
      </c>
      <c r="JV14" s="894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3"/>
      <c r="W15" s="15">
        <v>8</v>
      </c>
      <c r="X15" s="916">
        <v>910.8</v>
      </c>
      <c r="Y15" s="917"/>
      <c r="Z15" s="916"/>
      <c r="AA15" s="924"/>
      <c r="AB15" s="918"/>
      <c r="AC15" s="230">
        <f t="shared" si="9"/>
        <v>0</v>
      </c>
      <c r="AD15" s="890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4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6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3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900"/>
      <c r="EH15" s="70"/>
      <c r="EI15" s="356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/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6"/>
      <c r="FI15" s="917"/>
      <c r="FJ15" s="916"/>
      <c r="FK15" s="900"/>
      <c r="FL15" s="918"/>
      <c r="FM15" s="230">
        <f t="shared" si="21"/>
        <v>0</v>
      </c>
      <c r="FP15" s="315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/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/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6">
        <f t="shared" si="25"/>
        <v>0</v>
      </c>
      <c r="HD15" s="823"/>
      <c r="HE15" s="15">
        <v>8</v>
      </c>
      <c r="HF15" s="91"/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/>
      <c r="HQ15" s="231"/>
      <c r="HR15" s="91"/>
      <c r="HS15" s="906"/>
      <c r="HT15" s="70"/>
      <c r="HU15" s="356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64"/>
      <c r="JR15" s="70"/>
      <c r="JS15" s="356">
        <f t="shared" si="31"/>
        <v>0</v>
      </c>
      <c r="JV15" s="894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3"/>
      <c r="W16" s="15">
        <v>9</v>
      </c>
      <c r="X16" s="916">
        <v>889</v>
      </c>
      <c r="Y16" s="917"/>
      <c r="Z16" s="916"/>
      <c r="AA16" s="924"/>
      <c r="AB16" s="918"/>
      <c r="AC16" s="230">
        <f t="shared" si="9"/>
        <v>0</v>
      </c>
      <c r="AD16" s="890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4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6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3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900"/>
      <c r="EH16" s="70"/>
      <c r="EI16" s="356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/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6"/>
      <c r="FI16" s="917"/>
      <c r="FJ16" s="916"/>
      <c r="FK16" s="900"/>
      <c r="FL16" s="918"/>
      <c r="FM16" s="230">
        <f t="shared" si="21"/>
        <v>0</v>
      </c>
      <c r="FP16" s="315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/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/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6">
        <f t="shared" si="25"/>
        <v>0</v>
      </c>
      <c r="HD16" s="823"/>
      <c r="HE16" s="15">
        <v>9</v>
      </c>
      <c r="HF16" s="91"/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/>
      <c r="HQ16" s="231"/>
      <c r="HR16" s="91"/>
      <c r="HS16" s="906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64"/>
      <c r="JR16" s="70"/>
      <c r="JS16" s="356">
        <f t="shared" si="31"/>
        <v>0</v>
      </c>
      <c r="JV16" s="894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934.4</v>
      </c>
      <c r="O17" s="779"/>
      <c r="P17" s="930"/>
      <c r="Q17" s="931"/>
      <c r="R17" s="769"/>
      <c r="S17" s="927">
        <f t="shared" si="8"/>
        <v>0</v>
      </c>
      <c r="V17" s="823"/>
      <c r="W17" s="15">
        <v>10</v>
      </c>
      <c r="X17" s="916">
        <v>935.3</v>
      </c>
      <c r="Y17" s="917"/>
      <c r="Z17" s="916"/>
      <c r="AA17" s="924"/>
      <c r="AB17" s="918"/>
      <c r="AC17" s="230">
        <f t="shared" si="9"/>
        <v>0</v>
      </c>
      <c r="AD17" s="890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4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6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3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900"/>
      <c r="EH17" s="70"/>
      <c r="EI17" s="356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/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6"/>
      <c r="FI17" s="917"/>
      <c r="FJ17" s="916"/>
      <c r="FK17" s="900"/>
      <c r="FL17" s="918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/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/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6">
        <f t="shared" si="25"/>
        <v>0</v>
      </c>
      <c r="HD17" s="823"/>
      <c r="HE17" s="15">
        <v>10</v>
      </c>
      <c r="HF17" s="91"/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/>
      <c r="HQ17" s="231"/>
      <c r="HR17" s="91"/>
      <c r="HS17" s="906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50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64"/>
      <c r="JR17" s="70"/>
      <c r="JS17" s="356">
        <f t="shared" si="31"/>
        <v>0</v>
      </c>
      <c r="JV17" s="894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907.2</v>
      </c>
      <c r="O18" s="779"/>
      <c r="P18" s="930"/>
      <c r="Q18" s="931"/>
      <c r="R18" s="769"/>
      <c r="S18" s="927">
        <f t="shared" si="8"/>
        <v>0</v>
      </c>
      <c r="V18" s="103"/>
      <c r="W18" s="15">
        <v>11</v>
      </c>
      <c r="X18" s="916">
        <v>923.5</v>
      </c>
      <c r="Y18" s="917"/>
      <c r="Z18" s="916"/>
      <c r="AA18" s="924"/>
      <c r="AB18" s="918"/>
      <c r="AC18" s="230">
        <f t="shared" si="9"/>
        <v>0</v>
      </c>
      <c r="AD18" s="890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4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6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3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900"/>
      <c r="EH18" s="70"/>
      <c r="EI18" s="356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/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6"/>
      <c r="FI18" s="917"/>
      <c r="FJ18" s="916"/>
      <c r="FK18" s="900"/>
      <c r="FL18" s="918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/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/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6">
        <f t="shared" si="25"/>
        <v>0</v>
      </c>
      <c r="HD18" s="823"/>
      <c r="HE18" s="15">
        <v>11</v>
      </c>
      <c r="HF18" s="91"/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/>
      <c r="HQ18" s="231"/>
      <c r="HR18" s="91"/>
      <c r="HS18" s="906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64"/>
      <c r="JR18" s="70"/>
      <c r="JS18" s="356">
        <f t="shared" si="31"/>
        <v>0</v>
      </c>
      <c r="JV18" s="895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6">
        <v>903.6</v>
      </c>
      <c r="Y19" s="917"/>
      <c r="Z19" s="916"/>
      <c r="AA19" s="924"/>
      <c r="AB19" s="918"/>
      <c r="AC19" s="230">
        <f t="shared" si="9"/>
        <v>0</v>
      </c>
      <c r="AD19" s="890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5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6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3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900"/>
      <c r="EH19" s="70"/>
      <c r="EI19" s="356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56">
        <f t="shared" si="19"/>
        <v>0</v>
      </c>
      <c r="EV19" s="848"/>
      <c r="EW19" s="15">
        <v>12</v>
      </c>
      <c r="EX19" s="91"/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6"/>
      <c r="FI19" s="917"/>
      <c r="FJ19" s="916"/>
      <c r="FK19" s="900"/>
      <c r="FL19" s="918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/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/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/>
      <c r="HQ19" s="231"/>
      <c r="HR19" s="91"/>
      <c r="HS19" s="906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64"/>
      <c r="JR19" s="70"/>
      <c r="JS19" s="356">
        <f t="shared" si="31"/>
        <v>0</v>
      </c>
      <c r="JV19" s="895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6">
        <v>938</v>
      </c>
      <c r="Y20" s="917"/>
      <c r="Z20" s="916"/>
      <c r="AA20" s="924"/>
      <c r="AB20" s="918"/>
      <c r="AC20" s="230">
        <f t="shared" si="9"/>
        <v>0</v>
      </c>
      <c r="AD20" s="890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5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6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3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900"/>
      <c r="EH20" s="70"/>
      <c r="EI20" s="356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56">
        <f t="shared" si="19"/>
        <v>0</v>
      </c>
      <c r="EV20" s="848"/>
      <c r="EW20" s="15">
        <v>13</v>
      </c>
      <c r="EX20" s="91"/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6"/>
      <c r="FI20" s="917"/>
      <c r="FJ20" s="916"/>
      <c r="FK20" s="900"/>
      <c r="FL20" s="918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/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/>
      <c r="HQ20" s="231"/>
      <c r="HR20" s="91"/>
      <c r="HS20" s="906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64"/>
      <c r="JR20" s="70"/>
      <c r="JS20" s="356">
        <f t="shared" si="31"/>
        <v>0</v>
      </c>
      <c r="JV20" s="895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4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864.5</v>
      </c>
      <c r="O21" s="779"/>
      <c r="P21" s="930"/>
      <c r="Q21" s="931"/>
      <c r="R21" s="769"/>
      <c r="S21" s="927">
        <f t="shared" si="8"/>
        <v>0</v>
      </c>
      <c r="V21" s="103"/>
      <c r="W21" s="15">
        <v>14</v>
      </c>
      <c r="X21" s="916">
        <v>880.9</v>
      </c>
      <c r="Y21" s="917"/>
      <c r="Z21" s="916"/>
      <c r="AA21" s="924"/>
      <c r="AB21" s="918"/>
      <c r="AC21" s="230">
        <f t="shared" si="9"/>
        <v>0</v>
      </c>
      <c r="AD21" s="890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5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3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900"/>
      <c r="EH21" s="70"/>
      <c r="EI21" s="356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56">
        <f t="shared" si="19"/>
        <v>0</v>
      </c>
      <c r="EV21" s="848"/>
      <c r="EW21" s="15">
        <v>14</v>
      </c>
      <c r="EX21" s="91"/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6"/>
      <c r="FI21" s="917"/>
      <c r="FJ21" s="916"/>
      <c r="FK21" s="900"/>
      <c r="FL21" s="918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/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/>
      <c r="HQ21" s="231"/>
      <c r="HR21" s="91"/>
      <c r="HS21" s="906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64"/>
      <c r="JR21" s="70"/>
      <c r="JS21" s="356">
        <f t="shared" si="31"/>
        <v>0</v>
      </c>
      <c r="JV21" s="895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6">
        <v>897.2</v>
      </c>
      <c r="Y22" s="917"/>
      <c r="Z22" s="916"/>
      <c r="AA22" s="924"/>
      <c r="AB22" s="918"/>
      <c r="AC22" s="230">
        <f t="shared" si="9"/>
        <v>0</v>
      </c>
      <c r="AD22" s="890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5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3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900"/>
      <c r="EH22" s="70"/>
      <c r="EI22" s="356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56">
        <f t="shared" si="19"/>
        <v>0</v>
      </c>
      <c r="EV22" s="848"/>
      <c r="EW22" s="15">
        <v>15</v>
      </c>
      <c r="EX22" s="91"/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6"/>
      <c r="FI22" s="917"/>
      <c r="FJ22" s="916"/>
      <c r="FK22" s="900"/>
      <c r="FL22" s="918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/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/>
      <c r="HQ22" s="231"/>
      <c r="HR22" s="91"/>
      <c r="HS22" s="906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64"/>
      <c r="JR22" s="70"/>
      <c r="JS22" s="356">
        <f t="shared" si="31"/>
        <v>0</v>
      </c>
      <c r="JV22" s="895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6">
        <v>911.7</v>
      </c>
      <c r="Y23" s="917"/>
      <c r="Z23" s="916"/>
      <c r="AA23" s="924"/>
      <c r="AB23" s="918"/>
      <c r="AC23" s="230">
        <f t="shared" si="9"/>
        <v>0</v>
      </c>
      <c r="AD23" s="890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5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3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900"/>
      <c r="EH23" s="70"/>
      <c r="EI23" s="356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56">
        <f t="shared" si="19"/>
        <v>0</v>
      </c>
      <c r="EV23" s="848"/>
      <c r="EW23" s="15">
        <v>16</v>
      </c>
      <c r="EX23" s="91"/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6"/>
      <c r="FI23" s="917"/>
      <c r="FJ23" s="916"/>
      <c r="FK23" s="900"/>
      <c r="FL23" s="918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/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/>
      <c r="HQ23" s="231"/>
      <c r="HR23" s="91"/>
      <c r="HS23" s="906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64"/>
      <c r="JR23" s="70"/>
      <c r="JS23" s="356">
        <f t="shared" si="31"/>
        <v>0</v>
      </c>
      <c r="JV23" s="895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6">
        <v>937.1</v>
      </c>
      <c r="Y24" s="917"/>
      <c r="Z24" s="916"/>
      <c r="AA24" s="924"/>
      <c r="AB24" s="918"/>
      <c r="AC24" s="230">
        <f t="shared" si="9"/>
        <v>0</v>
      </c>
      <c r="AD24" s="890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5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3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900"/>
      <c r="EH24" s="70"/>
      <c r="EI24" s="356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56">
        <f t="shared" si="19"/>
        <v>0</v>
      </c>
      <c r="EV24" s="848"/>
      <c r="EW24" s="15">
        <v>17</v>
      </c>
      <c r="EX24" s="91"/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6"/>
      <c r="FI24" s="917"/>
      <c r="FJ24" s="916"/>
      <c r="FK24" s="900"/>
      <c r="FL24" s="918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/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/>
      <c r="HQ24" s="231"/>
      <c r="HR24" s="91"/>
      <c r="HS24" s="906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64"/>
      <c r="JR24" s="70"/>
      <c r="JS24" s="356">
        <f t="shared" si="31"/>
        <v>0</v>
      </c>
      <c r="JV24" s="895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4"/>
      <c r="W25" s="15">
        <v>18</v>
      </c>
      <c r="X25" s="916">
        <v>890.9</v>
      </c>
      <c r="Y25" s="917"/>
      <c r="Z25" s="916"/>
      <c r="AA25" s="924"/>
      <c r="AB25" s="918"/>
      <c r="AC25" s="230">
        <f t="shared" si="9"/>
        <v>0</v>
      </c>
      <c r="AD25" s="890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22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3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900"/>
      <c r="EH25" s="70"/>
      <c r="EI25" s="356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56">
        <f t="shared" si="19"/>
        <v>0</v>
      </c>
      <c r="EV25" s="848"/>
      <c r="EW25" s="15">
        <v>18</v>
      </c>
      <c r="EX25" s="91"/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6"/>
      <c r="FI25" s="917"/>
      <c r="FJ25" s="916"/>
      <c r="FK25" s="900"/>
      <c r="FL25" s="918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/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/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6">
        <f t="shared" si="25"/>
        <v>0</v>
      </c>
      <c r="HD25" s="824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/>
      <c r="HQ25" s="231"/>
      <c r="HR25" s="91"/>
      <c r="HS25" s="906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64"/>
      <c r="JR25" s="70"/>
      <c r="JS25" s="356">
        <f t="shared" si="31"/>
        <v>0</v>
      </c>
      <c r="JV25" s="895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887.2</v>
      </c>
      <c r="O26" s="779"/>
      <c r="P26" s="930"/>
      <c r="Q26" s="931"/>
      <c r="R26" s="769"/>
      <c r="S26" s="932">
        <f t="shared" si="8"/>
        <v>0</v>
      </c>
      <c r="V26" s="103"/>
      <c r="W26" s="15">
        <v>19</v>
      </c>
      <c r="X26" s="916">
        <v>900.8</v>
      </c>
      <c r="Y26" s="917"/>
      <c r="Z26" s="916"/>
      <c r="AA26" s="924"/>
      <c r="AB26" s="918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5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3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900"/>
      <c r="EH26" s="70"/>
      <c r="EI26" s="356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56">
        <f t="shared" si="19"/>
        <v>0</v>
      </c>
      <c r="EV26" s="848"/>
      <c r="EW26" s="15">
        <v>19</v>
      </c>
      <c r="EX26" s="91"/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6"/>
      <c r="FI26" s="917"/>
      <c r="FJ26" s="916"/>
      <c r="FK26" s="900"/>
      <c r="FL26" s="918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/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/>
      <c r="HQ26" s="231"/>
      <c r="HR26" s="91"/>
      <c r="HS26" s="906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64"/>
      <c r="JR26" s="70"/>
      <c r="JS26" s="356">
        <f t="shared" si="31"/>
        <v>0</v>
      </c>
      <c r="JV26" s="895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907.2</v>
      </c>
      <c r="O27" s="779"/>
      <c r="P27" s="930"/>
      <c r="Q27" s="931"/>
      <c r="R27" s="769"/>
      <c r="S27" s="932">
        <f t="shared" si="8"/>
        <v>0</v>
      </c>
      <c r="V27" s="103"/>
      <c r="W27" s="15">
        <v>20</v>
      </c>
      <c r="X27" s="916">
        <v>914.4</v>
      </c>
      <c r="Y27" s="917"/>
      <c r="Z27" s="916"/>
      <c r="AA27" s="924"/>
      <c r="AB27" s="918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5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3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900"/>
      <c r="EH27" s="70"/>
      <c r="EI27" s="356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56">
        <f t="shared" si="19"/>
        <v>0</v>
      </c>
      <c r="EV27" s="848"/>
      <c r="EW27" s="15">
        <v>20</v>
      </c>
      <c r="EX27" s="91"/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6"/>
      <c r="FI27" s="917"/>
      <c r="FJ27" s="916"/>
      <c r="FK27" s="900"/>
      <c r="FL27" s="918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/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/>
      <c r="HQ27" s="231"/>
      <c r="HR27" s="91"/>
      <c r="HS27" s="906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64"/>
      <c r="JR27" s="70"/>
      <c r="JS27" s="356">
        <f t="shared" si="31"/>
        <v>0</v>
      </c>
      <c r="JV27" s="895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6">
        <v>870.9</v>
      </c>
      <c r="Y28" s="917"/>
      <c r="Z28" s="916"/>
      <c r="AA28" s="924"/>
      <c r="AB28" s="918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5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900"/>
      <c r="EH28" s="70"/>
      <c r="EI28" s="356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6"/>
      <c r="FI28" s="917"/>
      <c r="FJ28" s="916"/>
      <c r="FK28" s="900"/>
      <c r="FL28" s="918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/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6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64"/>
      <c r="JR28" s="70"/>
      <c r="JS28" s="356">
        <f>JR28*JP28</f>
        <v>0</v>
      </c>
      <c r="JV28" s="895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6"/>
      <c r="Y29" s="917"/>
      <c r="Z29" s="916"/>
      <c r="AA29" s="924"/>
      <c r="AB29" s="918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5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00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6"/>
      <c r="FI29" s="917"/>
      <c r="FJ29" s="916"/>
      <c r="FK29" s="900"/>
      <c r="FL29" s="918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00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5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80" t="s">
        <v>21</v>
      </c>
      <c r="O33" s="881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283" t="s">
        <v>21</v>
      </c>
      <c r="SB33" s="1284"/>
      <c r="SC33" s="137">
        <f>SUM(SD5-SC32)</f>
        <v>0</v>
      </c>
      <c r="SK33" s="1283" t="s">
        <v>21</v>
      </c>
      <c r="SL33" s="1284"/>
      <c r="SM33" s="137">
        <f>SUM(SN5-SM32)</f>
        <v>0</v>
      </c>
      <c r="SU33" s="1283" t="s">
        <v>21</v>
      </c>
      <c r="SV33" s="1284"/>
      <c r="SW33" s="205">
        <f>SUM(SX5-SW32)</f>
        <v>0</v>
      </c>
      <c r="TE33" s="1283" t="s">
        <v>21</v>
      </c>
      <c r="TF33" s="1284"/>
      <c r="TG33" s="137">
        <f>SUM(TH5-TG32)</f>
        <v>0</v>
      </c>
      <c r="TO33" s="1283" t="s">
        <v>21</v>
      </c>
      <c r="TP33" s="1284"/>
      <c r="TQ33" s="137">
        <f>SUM(TR5-TQ32)</f>
        <v>0</v>
      </c>
      <c r="TY33" s="1283" t="s">
        <v>21</v>
      </c>
      <c r="TZ33" s="1284"/>
      <c r="UA33" s="137">
        <f>SUM(UB5-UA32)</f>
        <v>0</v>
      </c>
      <c r="UH33" s="1283" t="s">
        <v>21</v>
      </c>
      <c r="UI33" s="1284"/>
      <c r="UJ33" s="137">
        <f>SUM(UK5-UJ32)</f>
        <v>0</v>
      </c>
      <c r="UQ33" s="1283" t="s">
        <v>21</v>
      </c>
      <c r="UR33" s="1284"/>
      <c r="US33" s="137">
        <f>SUM(UT5-US32)</f>
        <v>0</v>
      </c>
      <c r="UZ33" s="1283" t="s">
        <v>21</v>
      </c>
      <c r="VA33" s="128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283" t="s">
        <v>21</v>
      </c>
      <c r="WB33" s="1284"/>
      <c r="WC33" s="137">
        <f>WD5-WC32</f>
        <v>-22</v>
      </c>
      <c r="WJ33" s="1283" t="s">
        <v>21</v>
      </c>
      <c r="WK33" s="1284"/>
      <c r="WL33" s="137">
        <f>WM5-WL32</f>
        <v>-22</v>
      </c>
      <c r="WS33" s="1283" t="s">
        <v>21</v>
      </c>
      <c r="WT33" s="1284"/>
      <c r="WU33" s="137">
        <f>WV5-WU32</f>
        <v>-22</v>
      </c>
      <c r="XB33" s="1283" t="s">
        <v>21</v>
      </c>
      <c r="XC33" s="1284"/>
      <c r="XD33" s="137">
        <f>XE5-XD32</f>
        <v>-22</v>
      </c>
      <c r="XK33" s="1283" t="s">
        <v>21</v>
      </c>
      <c r="XL33" s="1284"/>
      <c r="XM33" s="137">
        <f>XN5-XM32</f>
        <v>-22</v>
      </c>
      <c r="XT33" s="1283" t="s">
        <v>21</v>
      </c>
      <c r="XU33" s="1284"/>
      <c r="XV33" s="137">
        <f>XW5-XV32</f>
        <v>-22</v>
      </c>
      <c r="YC33" s="1283" t="s">
        <v>21</v>
      </c>
      <c r="YD33" s="1284"/>
      <c r="YE33" s="137">
        <f>YF5-YE32</f>
        <v>-22</v>
      </c>
      <c r="YL33" s="1283" t="s">
        <v>21</v>
      </c>
      <c r="YM33" s="1284"/>
      <c r="YN33" s="137">
        <f>YO5-YN32</f>
        <v>-22</v>
      </c>
      <c r="YU33" s="1283" t="s">
        <v>21</v>
      </c>
      <c r="YV33" s="1284"/>
      <c r="YW33" s="137">
        <f>YX5-YW32</f>
        <v>-22</v>
      </c>
      <c r="ZD33" s="1283" t="s">
        <v>21</v>
      </c>
      <c r="ZE33" s="1284"/>
      <c r="ZF33" s="137">
        <f>ZG5-ZF32</f>
        <v>-22</v>
      </c>
      <c r="ZM33" s="1283" t="s">
        <v>21</v>
      </c>
      <c r="ZN33" s="1284"/>
      <c r="ZO33" s="137">
        <f>ZP5-ZO32</f>
        <v>-22</v>
      </c>
      <c r="ZV33" s="1283" t="s">
        <v>21</v>
      </c>
      <c r="ZW33" s="1284"/>
      <c r="ZX33" s="137">
        <f>ZY5-ZX32</f>
        <v>-22</v>
      </c>
      <c r="AAE33" s="1283" t="s">
        <v>21</v>
      </c>
      <c r="AAF33" s="1284"/>
      <c r="AAG33" s="137">
        <f>AAH5-AAG32</f>
        <v>-22</v>
      </c>
      <c r="AAN33" s="1283" t="s">
        <v>21</v>
      </c>
      <c r="AAO33" s="1284"/>
      <c r="AAP33" s="137">
        <f>AAQ5-AAP32</f>
        <v>-22</v>
      </c>
      <c r="AAW33" s="1283" t="s">
        <v>21</v>
      </c>
      <c r="AAX33" s="1284"/>
      <c r="AAY33" s="137">
        <f>AAZ5-AAY32</f>
        <v>-22</v>
      </c>
      <c r="ABF33" s="1283" t="s">
        <v>21</v>
      </c>
      <c r="ABG33" s="1284"/>
      <c r="ABH33" s="137">
        <f>ABH32-ABF32</f>
        <v>22</v>
      </c>
      <c r="ABO33" s="1283" t="s">
        <v>21</v>
      </c>
      <c r="ABP33" s="1284"/>
      <c r="ABQ33" s="137">
        <f>ABR5-ABQ32</f>
        <v>-22</v>
      </c>
      <c r="ABX33" s="1283" t="s">
        <v>21</v>
      </c>
      <c r="ABY33" s="1284"/>
      <c r="ABZ33" s="137">
        <f>ACA5-ABZ32</f>
        <v>-22</v>
      </c>
      <c r="ACG33" s="1283" t="s">
        <v>21</v>
      </c>
      <c r="ACH33" s="1284"/>
      <c r="ACI33" s="137">
        <f>ACJ5-ACI32</f>
        <v>-22</v>
      </c>
      <c r="ACP33" s="1283" t="s">
        <v>21</v>
      </c>
      <c r="ACQ33" s="1284"/>
      <c r="ACR33" s="137">
        <f>ACS5-ACR32</f>
        <v>-22</v>
      </c>
      <c r="ACY33" s="1283" t="s">
        <v>21</v>
      </c>
      <c r="ACZ33" s="1284"/>
      <c r="ADA33" s="137">
        <f>ADB5-ADA32</f>
        <v>-22</v>
      </c>
      <c r="ADH33" s="1283" t="s">
        <v>21</v>
      </c>
      <c r="ADI33" s="1284"/>
      <c r="ADJ33" s="137">
        <f>ADK5-ADJ32</f>
        <v>-22</v>
      </c>
      <c r="ADQ33" s="1283" t="s">
        <v>21</v>
      </c>
      <c r="ADR33" s="1284"/>
      <c r="ADS33" s="137">
        <f>ADT5-ADS32</f>
        <v>-22</v>
      </c>
      <c r="ADZ33" s="1283" t="s">
        <v>21</v>
      </c>
      <c r="AEA33" s="1284"/>
      <c r="AEB33" s="137">
        <f>AEC5-AEB32</f>
        <v>-22</v>
      </c>
      <c r="AEI33" s="1283" t="s">
        <v>21</v>
      </c>
      <c r="AEJ33" s="1284"/>
      <c r="AEK33" s="137">
        <f>AEL5-AEK32</f>
        <v>-22</v>
      </c>
      <c r="AER33" s="1283" t="s">
        <v>21</v>
      </c>
      <c r="AES33" s="1284"/>
      <c r="AET33" s="137">
        <f>AEU5-AET32</f>
        <v>-22</v>
      </c>
      <c r="AFA33" s="1283" t="s">
        <v>21</v>
      </c>
      <c r="AFB33" s="128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8" t="s">
        <v>4</v>
      </c>
      <c r="O34" s="879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230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285" t="s">
        <v>4</v>
      </c>
      <c r="SB34" s="1286"/>
      <c r="SC34" s="49"/>
      <c r="SK34" s="1285" t="s">
        <v>4</v>
      </c>
      <c r="SL34" s="1286"/>
      <c r="SM34" s="49"/>
      <c r="SU34" s="1285" t="s">
        <v>4</v>
      </c>
      <c r="SV34" s="1286"/>
      <c r="SW34" s="49"/>
      <c r="TE34" s="1285" t="s">
        <v>4</v>
      </c>
      <c r="TF34" s="1286"/>
      <c r="TG34" s="49"/>
      <c r="TO34" s="1285" t="s">
        <v>4</v>
      </c>
      <c r="TP34" s="1286"/>
      <c r="TQ34" s="49"/>
      <c r="TY34" s="1285" t="s">
        <v>4</v>
      </c>
      <c r="TZ34" s="1286"/>
      <c r="UA34" s="49"/>
      <c r="UH34" s="1285" t="s">
        <v>4</v>
      </c>
      <c r="UI34" s="1286"/>
      <c r="UJ34" s="49"/>
      <c r="UQ34" s="1285" t="s">
        <v>4</v>
      </c>
      <c r="UR34" s="1286"/>
      <c r="US34" s="49"/>
      <c r="UZ34" s="1285" t="s">
        <v>4</v>
      </c>
      <c r="VA34" s="128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285" t="s">
        <v>4</v>
      </c>
      <c r="WB34" s="1286"/>
      <c r="WC34" s="49"/>
      <c r="WJ34" s="1285" t="s">
        <v>4</v>
      </c>
      <c r="WK34" s="1286"/>
      <c r="WL34" s="49"/>
      <c r="WS34" s="1285" t="s">
        <v>4</v>
      </c>
      <c r="WT34" s="1286"/>
      <c r="WU34" s="49"/>
      <c r="XB34" s="1285" t="s">
        <v>4</v>
      </c>
      <c r="XC34" s="1286"/>
      <c r="XD34" s="49"/>
      <c r="XK34" s="1285" t="s">
        <v>4</v>
      </c>
      <c r="XL34" s="1286"/>
      <c r="XM34" s="49"/>
      <c r="XT34" s="1285" t="s">
        <v>4</v>
      </c>
      <c r="XU34" s="1286"/>
      <c r="XV34" s="49"/>
      <c r="YC34" s="1285" t="s">
        <v>4</v>
      </c>
      <c r="YD34" s="1286"/>
      <c r="YE34" s="49"/>
      <c r="YL34" s="1285" t="s">
        <v>4</v>
      </c>
      <c r="YM34" s="1286"/>
      <c r="YN34" s="49"/>
      <c r="YU34" s="1285" t="s">
        <v>4</v>
      </c>
      <c r="YV34" s="1286"/>
      <c r="YW34" s="49"/>
      <c r="ZD34" s="1285" t="s">
        <v>4</v>
      </c>
      <c r="ZE34" s="1286"/>
      <c r="ZF34" s="49"/>
      <c r="ZM34" s="1285" t="s">
        <v>4</v>
      </c>
      <c r="ZN34" s="1286"/>
      <c r="ZO34" s="49"/>
      <c r="ZV34" s="1285" t="s">
        <v>4</v>
      </c>
      <c r="ZW34" s="1286"/>
      <c r="ZX34" s="49"/>
      <c r="AAE34" s="1285" t="s">
        <v>4</v>
      </c>
      <c r="AAF34" s="1286"/>
      <c r="AAG34" s="49"/>
      <c r="AAN34" s="1285" t="s">
        <v>4</v>
      </c>
      <c r="AAO34" s="1286"/>
      <c r="AAP34" s="49"/>
      <c r="AAW34" s="1285" t="s">
        <v>4</v>
      </c>
      <c r="AAX34" s="1286"/>
      <c r="AAY34" s="49"/>
      <c r="ABF34" s="1285" t="s">
        <v>4</v>
      </c>
      <c r="ABG34" s="1286"/>
      <c r="ABH34" s="49"/>
      <c r="ABO34" s="1285" t="s">
        <v>4</v>
      </c>
      <c r="ABP34" s="1286"/>
      <c r="ABQ34" s="49"/>
      <c r="ABX34" s="1285" t="s">
        <v>4</v>
      </c>
      <c r="ABY34" s="1286"/>
      <c r="ABZ34" s="49"/>
      <c r="ACG34" s="1285" t="s">
        <v>4</v>
      </c>
      <c r="ACH34" s="1286"/>
      <c r="ACI34" s="49"/>
      <c r="ACP34" s="1285" t="s">
        <v>4</v>
      </c>
      <c r="ACQ34" s="1286"/>
      <c r="ACR34" s="49"/>
      <c r="ACY34" s="1285" t="s">
        <v>4</v>
      </c>
      <c r="ACZ34" s="1286"/>
      <c r="ADA34" s="49"/>
      <c r="ADH34" s="1285" t="s">
        <v>4</v>
      </c>
      <c r="ADI34" s="1286"/>
      <c r="ADJ34" s="49"/>
      <c r="ADQ34" s="1285" t="s">
        <v>4</v>
      </c>
      <c r="ADR34" s="1286"/>
      <c r="ADS34" s="49"/>
      <c r="ADZ34" s="1285" t="s">
        <v>4</v>
      </c>
      <c r="AEA34" s="1286"/>
      <c r="AEB34" s="49"/>
      <c r="AEI34" s="1285" t="s">
        <v>4</v>
      </c>
      <c r="AEJ34" s="1286"/>
      <c r="AEK34" s="49"/>
      <c r="AER34" s="1285" t="s">
        <v>4</v>
      </c>
      <c r="AES34" s="1286"/>
      <c r="AET34" s="49"/>
      <c r="AFA34" s="1285" t="s">
        <v>4</v>
      </c>
      <c r="AFB34" s="128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295"/>
      <c r="B6" s="1314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295"/>
      <c r="B7" s="1315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83" t="s">
        <v>21</v>
      </c>
      <c r="E43" s="1284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95"/>
      <c r="B5" s="1316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95"/>
      <c r="B6" s="131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3" t="s">
        <v>21</v>
      </c>
      <c r="E31" s="128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8" t="s">
        <v>73</v>
      </c>
      <c r="C4" s="124"/>
      <c r="D4" s="130"/>
      <c r="E4" s="172"/>
      <c r="F4" s="133"/>
      <c r="G4" s="38"/>
    </row>
    <row r="5" spans="1:15" ht="15.75" x14ac:dyDescent="0.25">
      <c r="A5" s="1295"/>
      <c r="B5" s="131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9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9">
        <f t="shared" si="0"/>
        <v>0</v>
      </c>
      <c r="G9" s="900"/>
      <c r="H9" s="918"/>
      <c r="I9" s="1063">
        <f>I8-F9</f>
        <v>0</v>
      </c>
      <c r="J9" s="1064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9">
        <f t="shared" si="0"/>
        <v>0</v>
      </c>
      <c r="G10" s="900"/>
      <c r="H10" s="918"/>
      <c r="I10" s="1063">
        <f t="shared" ref="I10:I27" si="2">I9-F10</f>
        <v>0</v>
      </c>
      <c r="J10" s="1064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9">
        <f t="shared" si="0"/>
        <v>0</v>
      </c>
      <c r="G11" s="900"/>
      <c r="H11" s="918"/>
      <c r="I11" s="1063">
        <f t="shared" si="2"/>
        <v>0</v>
      </c>
      <c r="J11" s="1064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9">
        <f t="shared" si="0"/>
        <v>0</v>
      </c>
      <c r="G12" s="900"/>
      <c r="H12" s="918"/>
      <c r="I12" s="1063">
        <f t="shared" si="2"/>
        <v>0</v>
      </c>
      <c r="J12" s="1064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9">
        <f t="shared" si="0"/>
        <v>0</v>
      </c>
      <c r="G13" s="900"/>
      <c r="H13" s="918"/>
      <c r="I13" s="1065">
        <f t="shared" si="2"/>
        <v>0</v>
      </c>
      <c r="J13" s="1064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9">
        <f t="shared" si="0"/>
        <v>0</v>
      </c>
      <c r="G14" s="900"/>
      <c r="H14" s="918"/>
      <c r="I14" s="1065">
        <f t="shared" si="2"/>
        <v>0</v>
      </c>
      <c r="J14" s="1064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9">
        <f t="shared" si="0"/>
        <v>0</v>
      </c>
      <c r="G15" s="900"/>
      <c r="H15" s="918"/>
      <c r="I15" s="1065">
        <f t="shared" si="2"/>
        <v>0</v>
      </c>
      <c r="J15" s="1064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3" t="s">
        <v>21</v>
      </c>
      <c r="E31" s="128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83" t="s">
        <v>21</v>
      </c>
      <c r="E31" s="128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295" t="s">
        <v>97</v>
      </c>
      <c r="B5" s="1314" t="s">
        <v>98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295"/>
      <c r="B6" s="1315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3" t="s">
        <v>21</v>
      </c>
      <c r="E42" s="1284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19"/>
      <c r="B1" s="1319"/>
      <c r="C1" s="1319"/>
      <c r="D1" s="1319"/>
      <c r="E1" s="1319"/>
      <c r="F1" s="1319"/>
      <c r="G1" s="1319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294" t="s">
        <v>91</v>
      </c>
      <c r="B5" s="1320" t="s">
        <v>108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294"/>
      <c r="B6" s="1320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20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6">
        <f>B9-C10</f>
        <v>0</v>
      </c>
      <c r="C10" s="1059"/>
      <c r="D10" s="929">
        <f>C10*10</f>
        <v>0</v>
      </c>
      <c r="E10" s="850"/>
      <c r="F10" s="916">
        <f t="shared" ref="F10:F86" si="0">D10</f>
        <v>0</v>
      </c>
      <c r="G10" s="900"/>
      <c r="H10" s="918"/>
      <c r="I10" s="230">
        <f>I9-F10</f>
        <v>0</v>
      </c>
      <c r="J10" s="1057">
        <f t="shared" ref="J10:J73" si="1">H10*F10</f>
        <v>0</v>
      </c>
      <c r="K10" s="847"/>
    </row>
    <row r="11" spans="1:11" x14ac:dyDescent="0.25">
      <c r="A11" s="74"/>
      <c r="B11" s="1126">
        <f t="shared" ref="B11:B74" si="2">B10-C11</f>
        <v>0</v>
      </c>
      <c r="C11" s="1059"/>
      <c r="D11" s="929">
        <f t="shared" ref="D11:D86" si="3">C11*10</f>
        <v>0</v>
      </c>
      <c r="E11" s="850"/>
      <c r="F11" s="916">
        <f t="shared" si="0"/>
        <v>0</v>
      </c>
      <c r="G11" s="900"/>
      <c r="H11" s="918"/>
      <c r="I11" s="230">
        <f t="shared" ref="I11:I42" si="4">I10-F11</f>
        <v>0</v>
      </c>
      <c r="J11" s="1057">
        <f t="shared" si="1"/>
        <v>0</v>
      </c>
      <c r="K11" s="847"/>
    </row>
    <row r="12" spans="1:11" x14ac:dyDescent="0.25">
      <c r="A12" s="60"/>
      <c r="B12" s="1126">
        <f t="shared" si="2"/>
        <v>0</v>
      </c>
      <c r="C12" s="1059"/>
      <c r="D12" s="929">
        <f t="shared" si="3"/>
        <v>0</v>
      </c>
      <c r="E12" s="850"/>
      <c r="F12" s="916">
        <f t="shared" si="0"/>
        <v>0</v>
      </c>
      <c r="G12" s="900"/>
      <c r="H12" s="918"/>
      <c r="I12" s="230">
        <f t="shared" si="4"/>
        <v>0</v>
      </c>
      <c r="J12" s="1057">
        <f t="shared" si="1"/>
        <v>0</v>
      </c>
      <c r="K12" s="847"/>
    </row>
    <row r="13" spans="1:11" x14ac:dyDescent="0.25">
      <c r="A13" s="74"/>
      <c r="B13" s="1126">
        <f t="shared" si="2"/>
        <v>0</v>
      </c>
      <c r="C13" s="1059"/>
      <c r="D13" s="929">
        <f t="shared" si="3"/>
        <v>0</v>
      </c>
      <c r="E13" s="850"/>
      <c r="F13" s="916">
        <f t="shared" si="0"/>
        <v>0</v>
      </c>
      <c r="G13" s="900"/>
      <c r="H13" s="918"/>
      <c r="I13" s="230">
        <f t="shared" si="4"/>
        <v>0</v>
      </c>
      <c r="J13" s="1057">
        <f t="shared" si="1"/>
        <v>0</v>
      </c>
      <c r="K13" s="847"/>
    </row>
    <row r="14" spans="1:11" x14ac:dyDescent="0.25">
      <c r="A14" s="74"/>
      <c r="B14" s="1126">
        <f t="shared" si="2"/>
        <v>0</v>
      </c>
      <c r="C14" s="1059"/>
      <c r="D14" s="929">
        <f t="shared" si="3"/>
        <v>0</v>
      </c>
      <c r="E14" s="850"/>
      <c r="F14" s="916">
        <f t="shared" si="0"/>
        <v>0</v>
      </c>
      <c r="G14" s="900"/>
      <c r="H14" s="918"/>
      <c r="I14" s="230">
        <f t="shared" si="4"/>
        <v>0</v>
      </c>
      <c r="J14" s="1057">
        <f t="shared" si="1"/>
        <v>0</v>
      </c>
      <c r="K14" s="847"/>
    </row>
    <row r="15" spans="1:11" x14ac:dyDescent="0.25">
      <c r="A15" s="74"/>
      <c r="B15" s="1126">
        <f t="shared" si="2"/>
        <v>0</v>
      </c>
      <c r="C15" s="1059"/>
      <c r="D15" s="929">
        <f t="shared" si="3"/>
        <v>0</v>
      </c>
      <c r="E15" s="850"/>
      <c r="F15" s="916">
        <f t="shared" si="0"/>
        <v>0</v>
      </c>
      <c r="G15" s="900"/>
      <c r="H15" s="918"/>
      <c r="I15" s="230">
        <f t="shared" si="4"/>
        <v>0</v>
      </c>
      <c r="J15" s="1057">
        <f t="shared" si="1"/>
        <v>0</v>
      </c>
      <c r="K15" s="847"/>
    </row>
    <row r="16" spans="1:11" x14ac:dyDescent="0.25">
      <c r="A16" s="74"/>
      <c r="B16" s="1126">
        <f t="shared" si="2"/>
        <v>0</v>
      </c>
      <c r="C16" s="1059"/>
      <c r="D16" s="929">
        <f t="shared" si="3"/>
        <v>0</v>
      </c>
      <c r="E16" s="850"/>
      <c r="F16" s="916">
        <f t="shared" si="0"/>
        <v>0</v>
      </c>
      <c r="G16" s="900"/>
      <c r="H16" s="918"/>
      <c r="I16" s="230">
        <f t="shared" si="4"/>
        <v>0</v>
      </c>
      <c r="J16" s="1057">
        <f t="shared" si="1"/>
        <v>0</v>
      </c>
      <c r="K16" s="847"/>
    </row>
    <row r="17" spans="1:11" x14ac:dyDescent="0.25">
      <c r="A17" s="74"/>
      <c r="B17" s="1126">
        <f t="shared" si="2"/>
        <v>0</v>
      </c>
      <c r="C17" s="1059"/>
      <c r="D17" s="929">
        <f t="shared" si="3"/>
        <v>0</v>
      </c>
      <c r="E17" s="850"/>
      <c r="F17" s="916">
        <f t="shared" si="0"/>
        <v>0</v>
      </c>
      <c r="G17" s="900"/>
      <c r="H17" s="918"/>
      <c r="I17" s="230">
        <f t="shared" si="4"/>
        <v>0</v>
      </c>
      <c r="J17" s="1057">
        <f t="shared" si="1"/>
        <v>0</v>
      </c>
      <c r="K17" s="847"/>
    </row>
    <row r="18" spans="1:11" x14ac:dyDescent="0.25">
      <c r="A18" s="74"/>
      <c r="B18" s="1126">
        <f t="shared" si="2"/>
        <v>0</v>
      </c>
      <c r="C18" s="1059"/>
      <c r="D18" s="929">
        <f t="shared" si="3"/>
        <v>0</v>
      </c>
      <c r="E18" s="850"/>
      <c r="F18" s="916">
        <f t="shared" si="0"/>
        <v>0</v>
      </c>
      <c r="G18" s="900"/>
      <c r="H18" s="918"/>
      <c r="I18" s="230">
        <f t="shared" si="4"/>
        <v>0</v>
      </c>
      <c r="J18" s="1057">
        <f t="shared" si="1"/>
        <v>0</v>
      </c>
      <c r="K18" s="847"/>
    </row>
    <row r="19" spans="1:11" x14ac:dyDescent="0.25">
      <c r="A19" s="74"/>
      <c r="B19" s="1126">
        <f t="shared" si="2"/>
        <v>0</v>
      </c>
      <c r="C19" s="1059"/>
      <c r="D19" s="929">
        <f t="shared" si="3"/>
        <v>0</v>
      </c>
      <c r="E19" s="850"/>
      <c r="F19" s="916">
        <f t="shared" si="0"/>
        <v>0</v>
      </c>
      <c r="G19" s="900"/>
      <c r="H19" s="918"/>
      <c r="I19" s="230">
        <f t="shared" si="4"/>
        <v>0</v>
      </c>
      <c r="J19" s="1057">
        <f t="shared" si="1"/>
        <v>0</v>
      </c>
      <c r="K19" s="847"/>
    </row>
    <row r="20" spans="1:11" x14ac:dyDescent="0.25">
      <c r="A20" s="74"/>
      <c r="B20" s="1126">
        <f t="shared" si="2"/>
        <v>0</v>
      </c>
      <c r="C20" s="1059"/>
      <c r="D20" s="929">
        <f t="shared" si="3"/>
        <v>0</v>
      </c>
      <c r="E20" s="850"/>
      <c r="F20" s="916">
        <f t="shared" si="0"/>
        <v>0</v>
      </c>
      <c r="G20" s="900"/>
      <c r="H20" s="918"/>
      <c r="I20" s="230">
        <f t="shared" si="4"/>
        <v>0</v>
      </c>
      <c r="J20" s="1057">
        <f t="shared" si="1"/>
        <v>0</v>
      </c>
      <c r="K20" s="847"/>
    </row>
    <row r="21" spans="1:11" x14ac:dyDescent="0.25">
      <c r="A21" s="74"/>
      <c r="B21" s="1126">
        <f t="shared" si="2"/>
        <v>0</v>
      </c>
      <c r="C21" s="1059"/>
      <c r="D21" s="929">
        <f t="shared" si="3"/>
        <v>0</v>
      </c>
      <c r="E21" s="850"/>
      <c r="F21" s="916">
        <f t="shared" si="0"/>
        <v>0</v>
      </c>
      <c r="G21" s="900"/>
      <c r="H21" s="918"/>
      <c r="I21" s="230">
        <f t="shared" si="4"/>
        <v>0</v>
      </c>
      <c r="J21" s="1057">
        <f t="shared" si="1"/>
        <v>0</v>
      </c>
      <c r="K21" s="847"/>
    </row>
    <row r="22" spans="1:11" x14ac:dyDescent="0.25">
      <c r="A22" s="74"/>
      <c r="B22" s="1126">
        <f t="shared" si="2"/>
        <v>0</v>
      </c>
      <c r="C22" s="1059"/>
      <c r="D22" s="929">
        <f t="shared" si="3"/>
        <v>0</v>
      </c>
      <c r="E22" s="850"/>
      <c r="F22" s="916">
        <f t="shared" si="0"/>
        <v>0</v>
      </c>
      <c r="G22" s="900"/>
      <c r="H22" s="918"/>
      <c r="I22" s="230">
        <f t="shared" si="4"/>
        <v>0</v>
      </c>
      <c r="J22" s="1057">
        <f t="shared" si="1"/>
        <v>0</v>
      </c>
      <c r="K22" s="847"/>
    </row>
    <row r="23" spans="1:11" x14ac:dyDescent="0.25">
      <c r="A23" s="74"/>
      <c r="B23" s="1126">
        <f t="shared" si="2"/>
        <v>0</v>
      </c>
      <c r="C23" s="1059"/>
      <c r="D23" s="929">
        <f t="shared" si="3"/>
        <v>0</v>
      </c>
      <c r="E23" s="850"/>
      <c r="F23" s="916">
        <f t="shared" si="0"/>
        <v>0</v>
      </c>
      <c r="G23" s="900"/>
      <c r="H23" s="918"/>
      <c r="I23" s="230">
        <f t="shared" si="4"/>
        <v>0</v>
      </c>
      <c r="J23" s="1057">
        <f t="shared" si="1"/>
        <v>0</v>
      </c>
      <c r="K23" s="847"/>
    </row>
    <row r="24" spans="1:11" x14ac:dyDescent="0.25">
      <c r="A24" s="74"/>
      <c r="B24" s="1126">
        <f t="shared" si="2"/>
        <v>0</v>
      </c>
      <c r="C24" s="1059"/>
      <c r="D24" s="929">
        <f t="shared" si="3"/>
        <v>0</v>
      </c>
      <c r="E24" s="850"/>
      <c r="F24" s="916">
        <f t="shared" si="0"/>
        <v>0</v>
      </c>
      <c r="G24" s="900"/>
      <c r="H24" s="918"/>
      <c r="I24" s="230">
        <f t="shared" si="4"/>
        <v>0</v>
      </c>
      <c r="J24" s="1057">
        <f t="shared" si="1"/>
        <v>0</v>
      </c>
      <c r="K24" s="847"/>
    </row>
    <row r="25" spans="1:11" x14ac:dyDescent="0.25">
      <c r="A25" s="74"/>
      <c r="B25" s="1126">
        <f t="shared" si="2"/>
        <v>0</v>
      </c>
      <c r="C25" s="1059"/>
      <c r="D25" s="929">
        <f t="shared" si="3"/>
        <v>0</v>
      </c>
      <c r="E25" s="850"/>
      <c r="F25" s="916">
        <f t="shared" si="0"/>
        <v>0</v>
      </c>
      <c r="G25" s="900"/>
      <c r="H25" s="918"/>
      <c r="I25" s="230">
        <f t="shared" si="4"/>
        <v>0</v>
      </c>
      <c r="J25" s="1057">
        <f t="shared" si="1"/>
        <v>0</v>
      </c>
      <c r="K25" s="847"/>
    </row>
    <row r="26" spans="1:11" x14ac:dyDescent="0.25">
      <c r="A26" s="74"/>
      <c r="B26" s="1126">
        <f t="shared" si="2"/>
        <v>0</v>
      </c>
      <c r="C26" s="1059"/>
      <c r="D26" s="929">
        <f t="shared" si="3"/>
        <v>0</v>
      </c>
      <c r="E26" s="850"/>
      <c r="F26" s="916">
        <f t="shared" si="0"/>
        <v>0</v>
      </c>
      <c r="G26" s="900"/>
      <c r="H26" s="918"/>
      <c r="I26" s="230">
        <f t="shared" si="4"/>
        <v>0</v>
      </c>
      <c r="J26" s="1057">
        <f t="shared" si="1"/>
        <v>0</v>
      </c>
      <c r="K26" s="847"/>
    </row>
    <row r="27" spans="1:11" x14ac:dyDescent="0.25">
      <c r="A27" s="74"/>
      <c r="B27" s="1126">
        <f t="shared" si="2"/>
        <v>0</v>
      </c>
      <c r="C27" s="1059"/>
      <c r="D27" s="929">
        <f t="shared" si="3"/>
        <v>0</v>
      </c>
      <c r="E27" s="850"/>
      <c r="F27" s="916">
        <f t="shared" si="0"/>
        <v>0</v>
      </c>
      <c r="G27" s="900"/>
      <c r="H27" s="918"/>
      <c r="I27" s="230">
        <f t="shared" si="4"/>
        <v>0</v>
      </c>
      <c r="J27" s="1057">
        <f t="shared" si="1"/>
        <v>0</v>
      </c>
      <c r="K27" s="847"/>
    </row>
    <row r="28" spans="1:11" x14ac:dyDescent="0.25">
      <c r="A28" s="74"/>
      <c r="B28" s="1126">
        <f t="shared" si="2"/>
        <v>0</v>
      </c>
      <c r="C28" s="1059"/>
      <c r="D28" s="929">
        <f t="shared" si="3"/>
        <v>0</v>
      </c>
      <c r="E28" s="850"/>
      <c r="F28" s="916">
        <f t="shared" si="0"/>
        <v>0</v>
      </c>
      <c r="G28" s="900"/>
      <c r="H28" s="918"/>
      <c r="I28" s="230">
        <f t="shared" si="4"/>
        <v>0</v>
      </c>
      <c r="J28" s="1057">
        <f t="shared" si="1"/>
        <v>0</v>
      </c>
      <c r="K28" s="847"/>
    </row>
    <row r="29" spans="1:11" x14ac:dyDescent="0.25">
      <c r="A29" s="74"/>
      <c r="B29" s="1126">
        <f t="shared" si="2"/>
        <v>0</v>
      </c>
      <c r="C29" s="1059"/>
      <c r="D29" s="929">
        <f t="shared" si="3"/>
        <v>0</v>
      </c>
      <c r="E29" s="850"/>
      <c r="F29" s="916">
        <f t="shared" si="0"/>
        <v>0</v>
      </c>
      <c r="G29" s="900"/>
      <c r="H29" s="918"/>
      <c r="I29" s="230">
        <f t="shared" si="4"/>
        <v>0</v>
      </c>
      <c r="J29" s="1057">
        <f t="shared" si="1"/>
        <v>0</v>
      </c>
      <c r="K29" s="847"/>
    </row>
    <row r="30" spans="1:11" x14ac:dyDescent="0.25">
      <c r="A30" s="74"/>
      <c r="B30" s="1126">
        <f t="shared" si="2"/>
        <v>0</v>
      </c>
      <c r="C30" s="1059"/>
      <c r="D30" s="929">
        <f t="shared" si="3"/>
        <v>0</v>
      </c>
      <c r="E30" s="850"/>
      <c r="F30" s="916">
        <f t="shared" si="0"/>
        <v>0</v>
      </c>
      <c r="G30" s="900"/>
      <c r="H30" s="918"/>
      <c r="I30" s="230">
        <f t="shared" si="4"/>
        <v>0</v>
      </c>
      <c r="J30" s="1057">
        <f t="shared" si="1"/>
        <v>0</v>
      </c>
      <c r="K30" s="847"/>
    </row>
    <row r="31" spans="1:11" x14ac:dyDescent="0.25">
      <c r="A31" s="74"/>
      <c r="B31" s="1126">
        <f t="shared" si="2"/>
        <v>0</v>
      </c>
      <c r="C31" s="1059"/>
      <c r="D31" s="929">
        <f t="shared" si="3"/>
        <v>0</v>
      </c>
      <c r="E31" s="850"/>
      <c r="F31" s="916">
        <f t="shared" si="0"/>
        <v>0</v>
      </c>
      <c r="G31" s="900"/>
      <c r="H31" s="918"/>
      <c r="I31" s="230">
        <f t="shared" si="4"/>
        <v>0</v>
      </c>
      <c r="J31" s="1057">
        <f t="shared" si="1"/>
        <v>0</v>
      </c>
      <c r="K31" s="847"/>
    </row>
    <row r="32" spans="1:11" x14ac:dyDescent="0.25">
      <c r="A32" s="74"/>
      <c r="B32" s="1126">
        <f t="shared" si="2"/>
        <v>0</v>
      </c>
      <c r="C32" s="1059"/>
      <c r="D32" s="929">
        <f t="shared" si="3"/>
        <v>0</v>
      </c>
      <c r="E32" s="850"/>
      <c r="F32" s="916">
        <f t="shared" si="0"/>
        <v>0</v>
      </c>
      <c r="G32" s="900"/>
      <c r="H32" s="918"/>
      <c r="I32" s="230">
        <f t="shared" si="4"/>
        <v>0</v>
      </c>
      <c r="J32" s="1057">
        <f t="shared" si="1"/>
        <v>0</v>
      </c>
      <c r="K32" s="847"/>
    </row>
    <row r="33" spans="1:11" ht="15.75" x14ac:dyDescent="0.25">
      <c r="A33" s="74"/>
      <c r="B33" s="1126">
        <f t="shared" si="2"/>
        <v>0</v>
      </c>
      <c r="C33" s="1059"/>
      <c r="D33" s="1188">
        <f t="shared" si="3"/>
        <v>0</v>
      </c>
      <c r="E33" s="1189"/>
      <c r="F33" s="1190">
        <f t="shared" si="0"/>
        <v>0</v>
      </c>
      <c r="G33" s="1191"/>
      <c r="H33" s="1124"/>
      <c r="I33" s="230">
        <f t="shared" si="4"/>
        <v>0</v>
      </c>
      <c r="J33" s="1057">
        <f t="shared" si="1"/>
        <v>0</v>
      </c>
      <c r="K33" s="847"/>
    </row>
    <row r="34" spans="1:11" ht="15.75" x14ac:dyDescent="0.25">
      <c r="A34" s="74"/>
      <c r="B34" s="1126">
        <f t="shared" si="2"/>
        <v>0</v>
      </c>
      <c r="C34" s="1059"/>
      <c r="D34" s="1188">
        <f t="shared" si="3"/>
        <v>0</v>
      </c>
      <c r="E34" s="1189"/>
      <c r="F34" s="1190">
        <f t="shared" si="0"/>
        <v>0</v>
      </c>
      <c r="G34" s="1191"/>
      <c r="H34" s="1124"/>
      <c r="I34" s="230">
        <f t="shared" si="4"/>
        <v>0</v>
      </c>
      <c r="J34" s="1057">
        <f t="shared" si="1"/>
        <v>0</v>
      </c>
      <c r="K34" s="847"/>
    </row>
    <row r="35" spans="1:11" ht="15.75" x14ac:dyDescent="0.25">
      <c r="A35" s="74"/>
      <c r="B35" s="1126">
        <f t="shared" si="2"/>
        <v>0</v>
      </c>
      <c r="C35" s="1059"/>
      <c r="D35" s="1188">
        <f t="shared" si="3"/>
        <v>0</v>
      </c>
      <c r="E35" s="1189"/>
      <c r="F35" s="1190">
        <f t="shared" si="0"/>
        <v>0</v>
      </c>
      <c r="G35" s="1191"/>
      <c r="H35" s="1124"/>
      <c r="I35" s="230">
        <f t="shared" si="4"/>
        <v>0</v>
      </c>
      <c r="J35" s="1057">
        <f t="shared" si="1"/>
        <v>0</v>
      </c>
      <c r="K35" s="847"/>
    </row>
    <row r="36" spans="1:11" ht="15.75" x14ac:dyDescent="0.25">
      <c r="A36" s="74"/>
      <c r="B36" s="1126">
        <f t="shared" si="2"/>
        <v>0</v>
      </c>
      <c r="C36" s="1059"/>
      <c r="D36" s="1188">
        <f t="shared" si="3"/>
        <v>0</v>
      </c>
      <c r="E36" s="1189"/>
      <c r="F36" s="1190">
        <f t="shared" si="0"/>
        <v>0</v>
      </c>
      <c r="G36" s="1191"/>
      <c r="H36" s="1124"/>
      <c r="I36" s="230">
        <f t="shared" si="4"/>
        <v>0</v>
      </c>
      <c r="J36" s="1057">
        <f t="shared" si="1"/>
        <v>0</v>
      </c>
      <c r="K36" s="847"/>
    </row>
    <row r="37" spans="1:11" ht="15.75" x14ac:dyDescent="0.25">
      <c r="A37" s="74"/>
      <c r="B37" s="1126">
        <f t="shared" si="2"/>
        <v>0</v>
      </c>
      <c r="C37" s="1059"/>
      <c r="D37" s="1188">
        <f t="shared" si="3"/>
        <v>0</v>
      </c>
      <c r="E37" s="1189"/>
      <c r="F37" s="1190">
        <f t="shared" si="0"/>
        <v>0</v>
      </c>
      <c r="G37" s="1191"/>
      <c r="H37" s="1124"/>
      <c r="I37" s="230">
        <f t="shared" si="4"/>
        <v>0</v>
      </c>
      <c r="J37" s="1057">
        <f t="shared" si="1"/>
        <v>0</v>
      </c>
      <c r="K37" s="847"/>
    </row>
    <row r="38" spans="1:11" ht="15.75" x14ac:dyDescent="0.25">
      <c r="A38" s="19"/>
      <c r="B38" s="1126">
        <f t="shared" si="2"/>
        <v>0</v>
      </c>
      <c r="C38" s="877"/>
      <c r="D38" s="1188">
        <f t="shared" si="3"/>
        <v>0</v>
      </c>
      <c r="E38" s="1192"/>
      <c r="F38" s="1190">
        <f t="shared" si="0"/>
        <v>0</v>
      </c>
      <c r="G38" s="1191"/>
      <c r="H38" s="1124"/>
      <c r="I38" s="230">
        <f t="shared" si="4"/>
        <v>0</v>
      </c>
      <c r="J38" s="1057">
        <f t="shared" si="1"/>
        <v>0</v>
      </c>
      <c r="K38" s="847"/>
    </row>
    <row r="39" spans="1:11" ht="15.75" x14ac:dyDescent="0.25">
      <c r="A39" s="19"/>
      <c r="B39" s="1126">
        <f t="shared" si="2"/>
        <v>0</v>
      </c>
      <c r="C39" s="877"/>
      <c r="D39" s="1188">
        <f t="shared" si="3"/>
        <v>0</v>
      </c>
      <c r="E39" s="1192"/>
      <c r="F39" s="1190">
        <f t="shared" si="0"/>
        <v>0</v>
      </c>
      <c r="G39" s="1191"/>
      <c r="H39" s="1124"/>
      <c r="I39" s="230">
        <f t="shared" si="4"/>
        <v>0</v>
      </c>
      <c r="J39" s="1057">
        <f t="shared" si="1"/>
        <v>0</v>
      </c>
      <c r="K39" s="847"/>
    </row>
    <row r="40" spans="1:11" ht="15.75" x14ac:dyDescent="0.25">
      <c r="A40" s="19"/>
      <c r="B40" s="1126">
        <f t="shared" si="2"/>
        <v>0</v>
      </c>
      <c r="C40" s="877"/>
      <c r="D40" s="1188">
        <f t="shared" si="3"/>
        <v>0</v>
      </c>
      <c r="E40" s="1192"/>
      <c r="F40" s="1190">
        <f t="shared" si="0"/>
        <v>0</v>
      </c>
      <c r="G40" s="1191"/>
      <c r="H40" s="1124"/>
      <c r="I40" s="230">
        <f t="shared" si="4"/>
        <v>0</v>
      </c>
      <c r="J40" s="1057">
        <f t="shared" si="1"/>
        <v>0</v>
      </c>
      <c r="K40" s="847"/>
    </row>
    <row r="41" spans="1:11" ht="15.75" x14ac:dyDescent="0.25">
      <c r="A41" s="19"/>
      <c r="B41" s="1126">
        <f t="shared" si="2"/>
        <v>0</v>
      </c>
      <c r="C41" s="1059"/>
      <c r="D41" s="1188">
        <f t="shared" si="3"/>
        <v>0</v>
      </c>
      <c r="E41" s="1192"/>
      <c r="F41" s="1190">
        <f t="shared" si="0"/>
        <v>0</v>
      </c>
      <c r="G41" s="1191"/>
      <c r="H41" s="1124"/>
      <c r="I41" s="230">
        <f t="shared" si="4"/>
        <v>0</v>
      </c>
      <c r="J41" s="1057">
        <f t="shared" si="1"/>
        <v>0</v>
      </c>
      <c r="K41" s="847"/>
    </row>
    <row r="42" spans="1:11" ht="15.75" x14ac:dyDescent="0.25">
      <c r="A42" s="19"/>
      <c r="B42" s="1126">
        <f t="shared" si="2"/>
        <v>0</v>
      </c>
      <c r="C42" s="1059"/>
      <c r="D42" s="1188">
        <f t="shared" si="3"/>
        <v>0</v>
      </c>
      <c r="E42" s="1192"/>
      <c r="F42" s="1190">
        <f t="shared" si="0"/>
        <v>0</v>
      </c>
      <c r="G42" s="1191"/>
      <c r="H42" s="1124"/>
      <c r="I42" s="230">
        <f t="shared" si="4"/>
        <v>0</v>
      </c>
      <c r="J42" s="1057">
        <f t="shared" si="1"/>
        <v>0</v>
      </c>
      <c r="K42" s="847"/>
    </row>
    <row r="43" spans="1:11" ht="15.75" x14ac:dyDescent="0.25">
      <c r="A43" s="19"/>
      <c r="B43" s="1126">
        <f t="shared" si="2"/>
        <v>0</v>
      </c>
      <c r="C43" s="1059"/>
      <c r="D43" s="1188">
        <f t="shared" si="3"/>
        <v>0</v>
      </c>
      <c r="E43" s="1192"/>
      <c r="F43" s="1190">
        <f t="shared" si="0"/>
        <v>0</v>
      </c>
      <c r="G43" s="1191"/>
      <c r="H43" s="1124"/>
      <c r="I43" s="230">
        <f t="shared" ref="I43:I85" si="5">I42-F43</f>
        <v>0</v>
      </c>
      <c r="J43" s="1057">
        <f t="shared" ref="J43:J67" si="6">H43*F43</f>
        <v>0</v>
      </c>
      <c r="K43" s="847"/>
    </row>
    <row r="44" spans="1:11" ht="15.75" x14ac:dyDescent="0.25">
      <c r="A44" s="19"/>
      <c r="B44" s="1126">
        <f t="shared" si="2"/>
        <v>0</v>
      </c>
      <c r="C44" s="1059"/>
      <c r="D44" s="1188">
        <f t="shared" si="3"/>
        <v>0</v>
      </c>
      <c r="E44" s="1192"/>
      <c r="F44" s="1190">
        <f t="shared" si="0"/>
        <v>0</v>
      </c>
      <c r="G44" s="1191"/>
      <c r="H44" s="1124"/>
      <c r="I44" s="230">
        <f t="shared" si="5"/>
        <v>0</v>
      </c>
      <c r="J44" s="1057">
        <f t="shared" si="6"/>
        <v>0</v>
      </c>
      <c r="K44" s="847"/>
    </row>
    <row r="45" spans="1:11" ht="15.75" x14ac:dyDescent="0.25">
      <c r="A45" s="19"/>
      <c r="B45" s="1126">
        <f t="shared" si="2"/>
        <v>0</v>
      </c>
      <c r="C45" s="1059"/>
      <c r="D45" s="1188">
        <f t="shared" si="3"/>
        <v>0</v>
      </c>
      <c r="E45" s="1192"/>
      <c r="F45" s="1190">
        <f t="shared" si="0"/>
        <v>0</v>
      </c>
      <c r="G45" s="1191"/>
      <c r="H45" s="1124"/>
      <c r="I45" s="230">
        <f t="shared" si="5"/>
        <v>0</v>
      </c>
      <c r="J45" s="1057">
        <f t="shared" si="6"/>
        <v>0</v>
      </c>
      <c r="K45" s="847"/>
    </row>
    <row r="46" spans="1:11" ht="15.75" x14ac:dyDescent="0.25">
      <c r="A46" s="19"/>
      <c r="B46" s="1126">
        <f t="shared" si="2"/>
        <v>0</v>
      </c>
      <c r="C46" s="1059"/>
      <c r="D46" s="1188">
        <f t="shared" si="3"/>
        <v>0</v>
      </c>
      <c r="E46" s="1192"/>
      <c r="F46" s="1190">
        <f t="shared" si="0"/>
        <v>0</v>
      </c>
      <c r="G46" s="1191"/>
      <c r="H46" s="1124"/>
      <c r="I46" s="230">
        <f t="shared" si="5"/>
        <v>0</v>
      </c>
      <c r="J46" s="1057">
        <f t="shared" si="6"/>
        <v>0</v>
      </c>
      <c r="K46" s="847"/>
    </row>
    <row r="47" spans="1:11" ht="15.75" x14ac:dyDescent="0.25">
      <c r="A47" s="19"/>
      <c r="B47" s="1126">
        <f t="shared" si="2"/>
        <v>0</v>
      </c>
      <c r="C47" s="1059"/>
      <c r="D47" s="1188">
        <f t="shared" si="3"/>
        <v>0</v>
      </c>
      <c r="E47" s="1192"/>
      <c r="F47" s="1190">
        <f t="shared" si="0"/>
        <v>0</v>
      </c>
      <c r="G47" s="1191"/>
      <c r="H47" s="1124"/>
      <c r="I47" s="230">
        <f t="shared" si="5"/>
        <v>0</v>
      </c>
      <c r="J47" s="1057">
        <f t="shared" si="6"/>
        <v>0</v>
      </c>
      <c r="K47" s="847"/>
    </row>
    <row r="48" spans="1:11" ht="15.75" x14ac:dyDescent="0.25">
      <c r="A48" s="19"/>
      <c r="B48" s="1126">
        <f t="shared" si="2"/>
        <v>0</v>
      </c>
      <c r="C48" s="1059"/>
      <c r="D48" s="1188">
        <f t="shared" si="3"/>
        <v>0</v>
      </c>
      <c r="E48" s="1192"/>
      <c r="F48" s="1190">
        <f t="shared" si="0"/>
        <v>0</v>
      </c>
      <c r="G48" s="1191"/>
      <c r="H48" s="1124"/>
      <c r="I48" s="230">
        <f t="shared" si="5"/>
        <v>0</v>
      </c>
      <c r="J48" s="1057">
        <f t="shared" si="6"/>
        <v>0</v>
      </c>
      <c r="K48" s="847"/>
    </row>
    <row r="49" spans="1:11" ht="15.75" x14ac:dyDescent="0.25">
      <c r="A49" s="19"/>
      <c r="B49" s="1126">
        <f t="shared" si="2"/>
        <v>0</v>
      </c>
      <c r="C49" s="1059"/>
      <c r="D49" s="1188">
        <f t="shared" si="3"/>
        <v>0</v>
      </c>
      <c r="E49" s="1192"/>
      <c r="F49" s="1190">
        <f t="shared" si="0"/>
        <v>0</v>
      </c>
      <c r="G49" s="1191"/>
      <c r="H49" s="1124"/>
      <c r="I49" s="230">
        <f t="shared" si="5"/>
        <v>0</v>
      </c>
      <c r="J49" s="1057">
        <f t="shared" si="6"/>
        <v>0</v>
      </c>
      <c r="K49" s="847"/>
    </row>
    <row r="50" spans="1:11" ht="15.75" x14ac:dyDescent="0.25">
      <c r="A50" s="19"/>
      <c r="B50" s="1126">
        <f t="shared" si="2"/>
        <v>0</v>
      </c>
      <c r="C50" s="1059"/>
      <c r="D50" s="1188">
        <f t="shared" si="3"/>
        <v>0</v>
      </c>
      <c r="E50" s="1192"/>
      <c r="F50" s="1190">
        <f t="shared" si="0"/>
        <v>0</v>
      </c>
      <c r="G50" s="1191"/>
      <c r="H50" s="1124"/>
      <c r="I50" s="230">
        <f t="shared" si="5"/>
        <v>0</v>
      </c>
      <c r="J50" s="1057">
        <f t="shared" si="6"/>
        <v>0</v>
      </c>
      <c r="K50" s="847"/>
    </row>
    <row r="51" spans="1:11" ht="15.75" x14ac:dyDescent="0.25">
      <c r="A51" s="19"/>
      <c r="B51" s="1126">
        <f t="shared" si="2"/>
        <v>0</v>
      </c>
      <c r="C51" s="1059"/>
      <c r="D51" s="1188">
        <f t="shared" si="3"/>
        <v>0</v>
      </c>
      <c r="E51" s="1192"/>
      <c r="F51" s="1190">
        <f t="shared" si="0"/>
        <v>0</v>
      </c>
      <c r="G51" s="1191"/>
      <c r="H51" s="1124"/>
      <c r="I51" s="230">
        <f t="shared" si="5"/>
        <v>0</v>
      </c>
      <c r="J51" s="1057">
        <f t="shared" si="6"/>
        <v>0</v>
      </c>
      <c r="K51" s="847"/>
    </row>
    <row r="52" spans="1:11" ht="15.75" x14ac:dyDescent="0.25">
      <c r="A52" s="19"/>
      <c r="B52" s="1126">
        <f t="shared" si="2"/>
        <v>0</v>
      </c>
      <c r="C52" s="1059"/>
      <c r="D52" s="1188">
        <f t="shared" si="3"/>
        <v>0</v>
      </c>
      <c r="E52" s="1192"/>
      <c r="F52" s="1190">
        <f t="shared" si="0"/>
        <v>0</v>
      </c>
      <c r="G52" s="1191"/>
      <c r="H52" s="1124"/>
      <c r="I52" s="230">
        <f t="shared" si="5"/>
        <v>0</v>
      </c>
      <c r="J52" s="1057">
        <f t="shared" si="6"/>
        <v>0</v>
      </c>
      <c r="K52" s="847"/>
    </row>
    <row r="53" spans="1:11" ht="15.75" x14ac:dyDescent="0.25">
      <c r="A53" s="19"/>
      <c r="B53" s="1126">
        <f t="shared" si="2"/>
        <v>0</v>
      </c>
      <c r="C53" s="1059"/>
      <c r="D53" s="1188">
        <f t="shared" si="3"/>
        <v>0</v>
      </c>
      <c r="E53" s="1192"/>
      <c r="F53" s="1190">
        <f t="shared" si="0"/>
        <v>0</v>
      </c>
      <c r="G53" s="1191"/>
      <c r="H53" s="1124"/>
      <c r="I53" s="230">
        <f t="shared" si="5"/>
        <v>0</v>
      </c>
      <c r="J53" s="1057">
        <f t="shared" si="6"/>
        <v>0</v>
      </c>
      <c r="K53" s="847"/>
    </row>
    <row r="54" spans="1:11" ht="15.75" x14ac:dyDescent="0.25">
      <c r="A54" s="19"/>
      <c r="B54" s="1126">
        <f t="shared" si="2"/>
        <v>0</v>
      </c>
      <c r="C54" s="1059"/>
      <c r="D54" s="1188">
        <f t="shared" si="3"/>
        <v>0</v>
      </c>
      <c r="E54" s="1192"/>
      <c r="F54" s="1190">
        <f t="shared" si="0"/>
        <v>0</v>
      </c>
      <c r="G54" s="1191"/>
      <c r="H54" s="1124"/>
      <c r="I54" s="230">
        <f t="shared" si="5"/>
        <v>0</v>
      </c>
      <c r="J54" s="1057">
        <f t="shared" si="6"/>
        <v>0</v>
      </c>
      <c r="K54" s="847"/>
    </row>
    <row r="55" spans="1:11" ht="15.75" x14ac:dyDescent="0.25">
      <c r="A55" s="19"/>
      <c r="B55" s="1126">
        <f t="shared" si="2"/>
        <v>0</v>
      </c>
      <c r="C55" s="1059"/>
      <c r="D55" s="1188">
        <f t="shared" si="3"/>
        <v>0</v>
      </c>
      <c r="E55" s="1192"/>
      <c r="F55" s="1190">
        <f t="shared" si="0"/>
        <v>0</v>
      </c>
      <c r="G55" s="1191"/>
      <c r="H55" s="1124"/>
      <c r="I55" s="230">
        <f t="shared" si="5"/>
        <v>0</v>
      </c>
      <c r="J55" s="1057">
        <f t="shared" si="6"/>
        <v>0</v>
      </c>
      <c r="K55" s="847"/>
    </row>
    <row r="56" spans="1:11" ht="15.75" x14ac:dyDescent="0.25">
      <c r="A56" s="19"/>
      <c r="B56" s="1126">
        <f t="shared" si="2"/>
        <v>0</v>
      </c>
      <c r="C56" s="1059"/>
      <c r="D56" s="1188">
        <f t="shared" si="3"/>
        <v>0</v>
      </c>
      <c r="E56" s="1192"/>
      <c r="F56" s="1190">
        <f t="shared" si="0"/>
        <v>0</v>
      </c>
      <c r="G56" s="1191"/>
      <c r="H56" s="1124"/>
      <c r="I56" s="230">
        <f t="shared" si="5"/>
        <v>0</v>
      </c>
      <c r="J56" s="1057">
        <f t="shared" si="6"/>
        <v>0</v>
      </c>
      <c r="K56" s="847"/>
    </row>
    <row r="57" spans="1:11" ht="15.75" x14ac:dyDescent="0.25">
      <c r="A57" s="19"/>
      <c r="B57" s="1126">
        <f t="shared" si="2"/>
        <v>0</v>
      </c>
      <c r="C57" s="1059"/>
      <c r="D57" s="1188">
        <f t="shared" si="3"/>
        <v>0</v>
      </c>
      <c r="E57" s="1192"/>
      <c r="F57" s="1190">
        <f t="shared" si="0"/>
        <v>0</v>
      </c>
      <c r="G57" s="1191"/>
      <c r="H57" s="1124"/>
      <c r="I57" s="230">
        <f t="shared" si="5"/>
        <v>0</v>
      </c>
      <c r="J57" s="1057">
        <f t="shared" si="6"/>
        <v>0</v>
      </c>
      <c r="K57" s="847"/>
    </row>
    <row r="58" spans="1:11" ht="15.75" x14ac:dyDescent="0.25">
      <c r="A58" s="19"/>
      <c r="B58" s="1126">
        <f t="shared" si="2"/>
        <v>0</v>
      </c>
      <c r="C58" s="1059"/>
      <c r="D58" s="1188">
        <f t="shared" si="3"/>
        <v>0</v>
      </c>
      <c r="E58" s="1192"/>
      <c r="F58" s="1190">
        <f t="shared" si="0"/>
        <v>0</v>
      </c>
      <c r="G58" s="1191"/>
      <c r="H58" s="1124"/>
      <c r="I58" s="230">
        <f t="shared" si="5"/>
        <v>0</v>
      </c>
      <c r="J58" s="1057">
        <f t="shared" si="6"/>
        <v>0</v>
      </c>
      <c r="K58" s="847"/>
    </row>
    <row r="59" spans="1:11" ht="15.75" x14ac:dyDescent="0.25">
      <c r="A59" s="19"/>
      <c r="B59" s="1126">
        <f t="shared" si="2"/>
        <v>0</v>
      </c>
      <c r="C59" s="1059"/>
      <c r="D59" s="1188">
        <f t="shared" si="3"/>
        <v>0</v>
      </c>
      <c r="E59" s="1192"/>
      <c r="F59" s="1190">
        <f t="shared" si="0"/>
        <v>0</v>
      </c>
      <c r="G59" s="1191"/>
      <c r="H59" s="1124"/>
      <c r="I59" s="230">
        <f t="shared" si="5"/>
        <v>0</v>
      </c>
      <c r="J59" s="1057">
        <f t="shared" si="6"/>
        <v>0</v>
      </c>
      <c r="K59" s="847"/>
    </row>
    <row r="60" spans="1:11" ht="15.75" x14ac:dyDescent="0.25">
      <c r="A60" s="19"/>
      <c r="B60" s="1126">
        <f t="shared" si="2"/>
        <v>0</v>
      </c>
      <c r="C60" s="1059"/>
      <c r="D60" s="1188">
        <f t="shared" si="3"/>
        <v>0</v>
      </c>
      <c r="E60" s="1192"/>
      <c r="F60" s="1190">
        <f t="shared" si="0"/>
        <v>0</v>
      </c>
      <c r="G60" s="1191"/>
      <c r="H60" s="1124"/>
      <c r="I60" s="230">
        <f t="shared" si="5"/>
        <v>0</v>
      </c>
      <c r="J60" s="1057">
        <f t="shared" si="6"/>
        <v>0</v>
      </c>
      <c r="K60" s="847"/>
    </row>
    <row r="61" spans="1:11" ht="15.75" x14ac:dyDescent="0.25">
      <c r="A61" s="19"/>
      <c r="B61" s="1126">
        <f t="shared" si="2"/>
        <v>0</v>
      </c>
      <c r="C61" s="1059"/>
      <c r="D61" s="1188">
        <f t="shared" si="3"/>
        <v>0</v>
      </c>
      <c r="E61" s="1192"/>
      <c r="F61" s="1190">
        <f t="shared" si="0"/>
        <v>0</v>
      </c>
      <c r="G61" s="1191"/>
      <c r="H61" s="1124"/>
      <c r="I61" s="230">
        <f t="shared" si="5"/>
        <v>0</v>
      </c>
      <c r="J61" s="1057">
        <f t="shared" si="6"/>
        <v>0</v>
      </c>
      <c r="K61" s="847"/>
    </row>
    <row r="62" spans="1:11" ht="15.75" x14ac:dyDescent="0.25">
      <c r="A62" s="19"/>
      <c r="B62" s="1126">
        <f t="shared" si="2"/>
        <v>0</v>
      </c>
      <c r="C62" s="1059"/>
      <c r="D62" s="1188">
        <f t="shared" si="3"/>
        <v>0</v>
      </c>
      <c r="E62" s="1192"/>
      <c r="F62" s="1190">
        <f t="shared" si="0"/>
        <v>0</v>
      </c>
      <c r="G62" s="1191"/>
      <c r="H62" s="1124"/>
      <c r="I62" s="230">
        <f t="shared" si="5"/>
        <v>0</v>
      </c>
      <c r="J62" s="1057">
        <f t="shared" si="6"/>
        <v>0</v>
      </c>
      <c r="K62" s="847"/>
    </row>
    <row r="63" spans="1:11" ht="15.75" x14ac:dyDescent="0.25">
      <c r="A63" s="19"/>
      <c r="B63" s="1126">
        <f t="shared" si="2"/>
        <v>0</v>
      </c>
      <c r="C63" s="1059"/>
      <c r="D63" s="1188">
        <f t="shared" si="3"/>
        <v>0</v>
      </c>
      <c r="E63" s="1192"/>
      <c r="F63" s="1190">
        <f t="shared" si="0"/>
        <v>0</v>
      </c>
      <c r="G63" s="1191"/>
      <c r="H63" s="1124"/>
      <c r="I63" s="230">
        <f t="shared" si="5"/>
        <v>0</v>
      </c>
      <c r="J63" s="1057">
        <f t="shared" si="6"/>
        <v>0</v>
      </c>
      <c r="K63" s="847"/>
    </row>
    <row r="64" spans="1:11" ht="15.75" x14ac:dyDescent="0.25">
      <c r="A64" s="19"/>
      <c r="B64" s="1126">
        <f t="shared" si="2"/>
        <v>0</v>
      </c>
      <c r="C64" s="1059"/>
      <c r="D64" s="1188">
        <f t="shared" si="3"/>
        <v>0</v>
      </c>
      <c r="E64" s="1192"/>
      <c r="F64" s="1190">
        <f t="shared" si="0"/>
        <v>0</v>
      </c>
      <c r="G64" s="1191"/>
      <c r="H64" s="1124"/>
      <c r="I64" s="230">
        <f t="shared" si="5"/>
        <v>0</v>
      </c>
      <c r="J64" s="1057">
        <f t="shared" si="6"/>
        <v>0</v>
      </c>
      <c r="K64" s="847"/>
    </row>
    <row r="65" spans="1:11" ht="15.75" x14ac:dyDescent="0.25">
      <c r="A65" s="19"/>
      <c r="B65" s="1126">
        <f t="shared" si="2"/>
        <v>0</v>
      </c>
      <c r="C65" s="1059"/>
      <c r="D65" s="1188">
        <f t="shared" si="3"/>
        <v>0</v>
      </c>
      <c r="E65" s="1192"/>
      <c r="F65" s="1190">
        <f t="shared" si="0"/>
        <v>0</v>
      </c>
      <c r="G65" s="1191"/>
      <c r="H65" s="1124"/>
      <c r="I65" s="230">
        <f t="shared" si="5"/>
        <v>0</v>
      </c>
      <c r="J65" s="1057">
        <f t="shared" si="6"/>
        <v>0</v>
      </c>
      <c r="K65" s="847"/>
    </row>
    <row r="66" spans="1:11" ht="15.75" x14ac:dyDescent="0.25">
      <c r="A66" s="19"/>
      <c r="B66" s="1126">
        <f t="shared" si="2"/>
        <v>0</v>
      </c>
      <c r="C66" s="1059"/>
      <c r="D66" s="1188">
        <f t="shared" si="3"/>
        <v>0</v>
      </c>
      <c r="E66" s="1192"/>
      <c r="F66" s="1190">
        <f t="shared" si="0"/>
        <v>0</v>
      </c>
      <c r="G66" s="1191"/>
      <c r="H66" s="1124"/>
      <c r="I66" s="230">
        <f t="shared" si="5"/>
        <v>0</v>
      </c>
      <c r="J66" s="1057">
        <f t="shared" si="6"/>
        <v>0</v>
      </c>
      <c r="K66" s="847"/>
    </row>
    <row r="67" spans="1:11" ht="15.75" x14ac:dyDescent="0.25">
      <c r="A67" s="19"/>
      <c r="B67" s="1126">
        <f t="shared" si="2"/>
        <v>0</v>
      </c>
      <c r="C67" s="1059"/>
      <c r="D67" s="1188">
        <f t="shared" si="3"/>
        <v>0</v>
      </c>
      <c r="E67" s="1192"/>
      <c r="F67" s="1190">
        <f t="shared" si="0"/>
        <v>0</v>
      </c>
      <c r="G67" s="1191"/>
      <c r="H67" s="1124"/>
      <c r="I67" s="230">
        <f t="shared" si="5"/>
        <v>0</v>
      </c>
      <c r="J67" s="1057">
        <f t="shared" si="6"/>
        <v>0</v>
      </c>
      <c r="K67" s="847"/>
    </row>
    <row r="68" spans="1:11" ht="15.75" x14ac:dyDescent="0.25">
      <c r="B68" s="1126">
        <f t="shared" si="2"/>
        <v>0</v>
      </c>
      <c r="C68" s="1059"/>
      <c r="D68" s="1188">
        <f t="shared" si="3"/>
        <v>0</v>
      </c>
      <c r="E68" s="1192"/>
      <c r="F68" s="1190">
        <f t="shared" si="0"/>
        <v>0</v>
      </c>
      <c r="G68" s="1191"/>
      <c r="H68" s="1124"/>
      <c r="I68" s="230">
        <f t="shared" si="5"/>
        <v>0</v>
      </c>
      <c r="J68" s="1057">
        <f t="shared" si="1"/>
        <v>0</v>
      </c>
      <c r="K68" s="847"/>
    </row>
    <row r="69" spans="1:11" ht="15.75" x14ac:dyDescent="0.25">
      <c r="B69" s="1126">
        <f t="shared" si="2"/>
        <v>0</v>
      </c>
      <c r="C69" s="1059"/>
      <c r="D69" s="1188">
        <f t="shared" si="3"/>
        <v>0</v>
      </c>
      <c r="E69" s="1192"/>
      <c r="F69" s="1190">
        <f t="shared" si="0"/>
        <v>0</v>
      </c>
      <c r="G69" s="1191"/>
      <c r="H69" s="1124"/>
      <c r="I69" s="230">
        <f t="shared" si="5"/>
        <v>0</v>
      </c>
      <c r="J69" s="1057">
        <f t="shared" si="1"/>
        <v>0</v>
      </c>
      <c r="K69" s="847"/>
    </row>
    <row r="70" spans="1:11" ht="15.75" x14ac:dyDescent="0.25">
      <c r="B70" s="1126">
        <f t="shared" si="2"/>
        <v>0</v>
      </c>
      <c r="C70" s="1059"/>
      <c r="D70" s="1188">
        <f t="shared" si="3"/>
        <v>0</v>
      </c>
      <c r="E70" s="1192"/>
      <c r="F70" s="1190">
        <f t="shared" si="0"/>
        <v>0</v>
      </c>
      <c r="G70" s="1191"/>
      <c r="H70" s="1124"/>
      <c r="I70" s="230">
        <f t="shared" si="5"/>
        <v>0</v>
      </c>
      <c r="J70" s="1057">
        <f t="shared" si="1"/>
        <v>0</v>
      </c>
      <c r="K70" s="847"/>
    </row>
    <row r="71" spans="1:11" ht="15.75" x14ac:dyDescent="0.25">
      <c r="B71" s="1126">
        <f t="shared" si="2"/>
        <v>0</v>
      </c>
      <c r="C71" s="1059"/>
      <c r="D71" s="1188">
        <f t="shared" si="3"/>
        <v>0</v>
      </c>
      <c r="E71" s="1192"/>
      <c r="F71" s="1190">
        <f t="shared" si="0"/>
        <v>0</v>
      </c>
      <c r="G71" s="1191"/>
      <c r="H71" s="1124"/>
      <c r="I71" s="230">
        <f t="shared" si="5"/>
        <v>0</v>
      </c>
      <c r="J71" s="1057">
        <f t="shared" si="1"/>
        <v>0</v>
      </c>
      <c r="K71" s="847"/>
    </row>
    <row r="72" spans="1:11" ht="15.75" x14ac:dyDescent="0.25">
      <c r="B72" s="1126">
        <f t="shared" si="2"/>
        <v>0</v>
      </c>
      <c r="C72" s="1059"/>
      <c r="D72" s="1188">
        <f t="shared" si="3"/>
        <v>0</v>
      </c>
      <c r="E72" s="1192"/>
      <c r="F72" s="1190">
        <f t="shared" si="0"/>
        <v>0</v>
      </c>
      <c r="G72" s="1191"/>
      <c r="H72" s="1124"/>
      <c r="I72" s="230">
        <f t="shared" si="5"/>
        <v>0</v>
      </c>
      <c r="J72" s="1057">
        <f t="shared" si="1"/>
        <v>0</v>
      </c>
      <c r="K72" s="847"/>
    </row>
    <row r="73" spans="1:11" ht="15.75" x14ac:dyDescent="0.25">
      <c r="B73" s="1126">
        <f t="shared" si="2"/>
        <v>0</v>
      </c>
      <c r="C73" s="1059"/>
      <c r="D73" s="1188">
        <f t="shared" si="3"/>
        <v>0</v>
      </c>
      <c r="E73" s="1192"/>
      <c r="F73" s="1190">
        <f t="shared" si="0"/>
        <v>0</v>
      </c>
      <c r="G73" s="1191"/>
      <c r="H73" s="1124"/>
      <c r="I73" s="230">
        <f t="shared" si="5"/>
        <v>0</v>
      </c>
      <c r="J73" s="1057">
        <f t="shared" si="1"/>
        <v>0</v>
      </c>
      <c r="K73" s="847"/>
    </row>
    <row r="74" spans="1:11" ht="15.75" x14ac:dyDescent="0.25">
      <c r="B74" s="1126">
        <f t="shared" si="2"/>
        <v>0</v>
      </c>
      <c r="C74" s="1059"/>
      <c r="D74" s="1188">
        <f t="shared" si="3"/>
        <v>0</v>
      </c>
      <c r="E74" s="1192"/>
      <c r="F74" s="1190">
        <f t="shared" si="0"/>
        <v>0</v>
      </c>
      <c r="G74" s="1191"/>
      <c r="H74" s="1124"/>
      <c r="I74" s="230">
        <f t="shared" si="5"/>
        <v>0</v>
      </c>
      <c r="J74" s="1057">
        <f t="shared" ref="J74:J85" si="7">H74*F74</f>
        <v>0</v>
      </c>
      <c r="K74" s="847"/>
    </row>
    <row r="75" spans="1:11" ht="15.75" x14ac:dyDescent="0.25">
      <c r="B75" s="1126">
        <f t="shared" ref="B75:B86" si="8">B74-C75</f>
        <v>0</v>
      </c>
      <c r="C75" s="1059"/>
      <c r="D75" s="1188">
        <f t="shared" si="3"/>
        <v>0</v>
      </c>
      <c r="E75" s="1192"/>
      <c r="F75" s="1190">
        <f t="shared" si="0"/>
        <v>0</v>
      </c>
      <c r="G75" s="1191"/>
      <c r="H75" s="1124"/>
      <c r="I75" s="230">
        <f t="shared" si="5"/>
        <v>0</v>
      </c>
      <c r="J75" s="1057">
        <f t="shared" si="7"/>
        <v>0</v>
      </c>
      <c r="K75" s="847"/>
    </row>
    <row r="76" spans="1:11" ht="15.75" x14ac:dyDescent="0.25">
      <c r="B76" s="1126">
        <f t="shared" si="8"/>
        <v>0</v>
      </c>
      <c r="C76" s="1059"/>
      <c r="D76" s="1188">
        <f t="shared" si="3"/>
        <v>0</v>
      </c>
      <c r="E76" s="1192"/>
      <c r="F76" s="1190">
        <f t="shared" si="0"/>
        <v>0</v>
      </c>
      <c r="G76" s="1191"/>
      <c r="H76" s="1124"/>
      <c r="I76" s="230">
        <f t="shared" si="5"/>
        <v>0</v>
      </c>
      <c r="J76" s="1057">
        <f t="shared" si="7"/>
        <v>0</v>
      </c>
      <c r="K76" s="847"/>
    </row>
    <row r="77" spans="1:11" ht="15.75" x14ac:dyDescent="0.25">
      <c r="B77" s="1126">
        <f t="shared" si="8"/>
        <v>0</v>
      </c>
      <c r="C77" s="1059"/>
      <c r="D77" s="1188">
        <f t="shared" si="3"/>
        <v>0</v>
      </c>
      <c r="E77" s="1192"/>
      <c r="F77" s="1190">
        <f t="shared" si="0"/>
        <v>0</v>
      </c>
      <c r="G77" s="1191"/>
      <c r="H77" s="1124"/>
      <c r="I77" s="230">
        <f t="shared" si="5"/>
        <v>0</v>
      </c>
      <c r="J77" s="1057">
        <f t="shared" si="7"/>
        <v>0</v>
      </c>
      <c r="K77" s="847"/>
    </row>
    <row r="78" spans="1:11" ht="15.75" x14ac:dyDescent="0.25">
      <c r="B78" s="1126">
        <f t="shared" si="8"/>
        <v>0</v>
      </c>
      <c r="C78" s="1059"/>
      <c r="D78" s="1188">
        <f t="shared" si="3"/>
        <v>0</v>
      </c>
      <c r="E78" s="1192"/>
      <c r="F78" s="1190">
        <f t="shared" si="0"/>
        <v>0</v>
      </c>
      <c r="G78" s="1191"/>
      <c r="H78" s="1124"/>
      <c r="I78" s="230">
        <f t="shared" si="5"/>
        <v>0</v>
      </c>
      <c r="J78" s="1057">
        <f t="shared" si="7"/>
        <v>0</v>
      </c>
      <c r="K78" s="847"/>
    </row>
    <row r="79" spans="1:11" ht="15.75" x14ac:dyDescent="0.25">
      <c r="B79" s="1126">
        <f t="shared" si="8"/>
        <v>0</v>
      </c>
      <c r="C79" s="1059"/>
      <c r="D79" s="1188">
        <f t="shared" si="3"/>
        <v>0</v>
      </c>
      <c r="E79" s="1192"/>
      <c r="F79" s="1190">
        <f t="shared" si="0"/>
        <v>0</v>
      </c>
      <c r="G79" s="1191"/>
      <c r="H79" s="1124"/>
      <c r="I79" s="230">
        <f t="shared" si="5"/>
        <v>0</v>
      </c>
      <c r="J79" s="1057">
        <f t="shared" si="7"/>
        <v>0</v>
      </c>
      <c r="K79" s="847"/>
    </row>
    <row r="80" spans="1:11" ht="15.75" x14ac:dyDescent="0.25">
      <c r="B80" s="1126">
        <f t="shared" si="8"/>
        <v>0</v>
      </c>
      <c r="C80" s="1059"/>
      <c r="D80" s="1188">
        <f t="shared" si="3"/>
        <v>0</v>
      </c>
      <c r="E80" s="1192"/>
      <c r="F80" s="1190">
        <f t="shared" si="0"/>
        <v>0</v>
      </c>
      <c r="G80" s="1191"/>
      <c r="H80" s="1124"/>
      <c r="I80" s="230">
        <f t="shared" si="5"/>
        <v>0</v>
      </c>
      <c r="J80" s="1057">
        <f t="shared" si="7"/>
        <v>0</v>
      </c>
      <c r="K80" s="847"/>
    </row>
    <row r="81" spans="1:11" ht="15.75" x14ac:dyDescent="0.25">
      <c r="B81" s="1126">
        <f t="shared" si="8"/>
        <v>0</v>
      </c>
      <c r="C81" s="1059"/>
      <c r="D81" s="1188">
        <f t="shared" si="3"/>
        <v>0</v>
      </c>
      <c r="E81" s="1192"/>
      <c r="F81" s="1190">
        <f t="shared" si="0"/>
        <v>0</v>
      </c>
      <c r="G81" s="1191"/>
      <c r="H81" s="1124"/>
      <c r="I81" s="230">
        <f t="shared" si="5"/>
        <v>0</v>
      </c>
      <c r="J81" s="1057">
        <f t="shared" si="7"/>
        <v>0</v>
      </c>
      <c r="K81" s="847"/>
    </row>
    <row r="82" spans="1:11" ht="15.75" x14ac:dyDescent="0.25">
      <c r="B82" s="1126">
        <f t="shared" si="8"/>
        <v>0</v>
      </c>
      <c r="C82" s="1059"/>
      <c r="D82" s="1188">
        <f t="shared" si="3"/>
        <v>0</v>
      </c>
      <c r="E82" s="1192"/>
      <c r="F82" s="1190">
        <f t="shared" si="0"/>
        <v>0</v>
      </c>
      <c r="G82" s="1191"/>
      <c r="H82" s="1124"/>
      <c r="I82" s="230">
        <f t="shared" si="5"/>
        <v>0</v>
      </c>
      <c r="J82" s="1057">
        <f t="shared" si="7"/>
        <v>0</v>
      </c>
      <c r="K82" s="847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93">
        <f t="shared" si="0"/>
        <v>0</v>
      </c>
      <c r="G83" s="1194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93">
        <f t="shared" si="0"/>
        <v>0</v>
      </c>
      <c r="G84" s="1194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93">
        <f t="shared" si="0"/>
        <v>0</v>
      </c>
      <c r="G85" s="1194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283" t="s">
        <v>21</v>
      </c>
      <c r="E89" s="1284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7" t="s">
        <v>215</v>
      </c>
      <c r="B1" s="1287"/>
      <c r="C1" s="1287"/>
      <c r="D1" s="1287"/>
      <c r="E1" s="1287"/>
      <c r="F1" s="1287"/>
      <c r="G1" s="128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294"/>
      <c r="B5" s="1321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294"/>
      <c r="B6" s="1321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3" t="s">
        <v>21</v>
      </c>
      <c r="E32" s="128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83" t="s">
        <v>21</v>
      </c>
      <c r="E29" s="128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2" t="s">
        <v>323</v>
      </c>
      <c r="B1" s="1322"/>
      <c r="C1" s="1322"/>
      <c r="D1" s="1322"/>
      <c r="E1" s="1322"/>
      <c r="F1" s="1322"/>
      <c r="G1" s="132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294" t="s">
        <v>91</v>
      </c>
      <c r="B5" s="1321" t="s">
        <v>109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294"/>
      <c r="B6" s="1321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21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130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132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144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145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146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147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151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152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154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157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158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161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162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166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9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30">
        <v>45173</v>
      </c>
      <c r="F26" s="595">
        <f t="shared" si="1"/>
        <v>10</v>
      </c>
      <c r="G26" s="509" t="s">
        <v>180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30">
        <v>45177</v>
      </c>
      <c r="F27" s="595">
        <f t="shared" si="1"/>
        <v>200</v>
      </c>
      <c r="G27" s="509" t="s">
        <v>184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30">
        <v>45178</v>
      </c>
      <c r="F28" s="595">
        <f t="shared" si="1"/>
        <v>10</v>
      </c>
      <c r="G28" s="509" t="s">
        <v>186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30">
        <v>45178</v>
      </c>
      <c r="F29" s="595">
        <f t="shared" si="1"/>
        <v>300</v>
      </c>
      <c r="G29" s="509" t="s">
        <v>187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30">
        <v>45178</v>
      </c>
      <c r="F30" s="595">
        <f t="shared" si="1"/>
        <v>30</v>
      </c>
      <c r="G30" s="509" t="s">
        <v>188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30">
        <v>45180</v>
      </c>
      <c r="F31" s="595">
        <f t="shared" si="1"/>
        <v>10</v>
      </c>
      <c r="G31" s="509" t="s">
        <v>189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30">
        <v>45180</v>
      </c>
      <c r="F32" s="595">
        <f t="shared" si="1"/>
        <v>100</v>
      </c>
      <c r="G32" s="509" t="s">
        <v>190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30">
        <v>45182</v>
      </c>
      <c r="F33" s="595">
        <f t="shared" si="1"/>
        <v>40</v>
      </c>
      <c r="G33" s="509" t="s">
        <v>191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30">
        <v>45187</v>
      </c>
      <c r="F34" s="595">
        <f t="shared" si="1"/>
        <v>60</v>
      </c>
      <c r="G34" s="509" t="s">
        <v>195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30">
        <v>45188</v>
      </c>
      <c r="F35" s="595">
        <f t="shared" si="1"/>
        <v>10</v>
      </c>
      <c r="G35" s="509" t="s">
        <v>197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30">
        <v>45191</v>
      </c>
      <c r="F36" s="595">
        <f t="shared" si="1"/>
        <v>100</v>
      </c>
      <c r="G36" s="509" t="s">
        <v>200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30">
        <v>45192</v>
      </c>
      <c r="F37" s="595">
        <f t="shared" si="1"/>
        <v>50</v>
      </c>
      <c r="G37" s="509" t="s">
        <v>203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30">
        <v>45194</v>
      </c>
      <c r="F38" s="595">
        <f t="shared" si="1"/>
        <v>20</v>
      </c>
      <c r="G38" s="509" t="s">
        <v>199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30">
        <v>45194</v>
      </c>
      <c r="F39" s="595">
        <f t="shared" si="1"/>
        <v>500</v>
      </c>
      <c r="G39" s="509" t="s">
        <v>202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30">
        <v>45194</v>
      </c>
      <c r="F40" s="595">
        <f t="shared" si="1"/>
        <v>200</v>
      </c>
      <c r="G40" s="509" t="s">
        <v>202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30">
        <v>45195</v>
      </c>
      <c r="F41" s="595">
        <f t="shared" si="1"/>
        <v>20</v>
      </c>
      <c r="G41" s="509" t="s">
        <v>204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30">
        <v>45194</v>
      </c>
      <c r="F42" s="595">
        <f t="shared" si="1"/>
        <v>100</v>
      </c>
      <c r="G42" s="509" t="s">
        <v>205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30">
        <v>45195</v>
      </c>
      <c r="F43" s="595">
        <f t="shared" si="1"/>
        <v>50</v>
      </c>
      <c r="G43" s="509" t="s">
        <v>206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30">
        <v>45197</v>
      </c>
      <c r="F44" s="595">
        <f t="shared" si="1"/>
        <v>20</v>
      </c>
      <c r="G44" s="509" t="s">
        <v>209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30">
        <v>45199</v>
      </c>
      <c r="F45" s="595">
        <f t="shared" si="1"/>
        <v>20</v>
      </c>
      <c r="G45" s="509" t="s">
        <v>212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30">
        <v>45199</v>
      </c>
      <c r="F46" s="595">
        <f t="shared" si="1"/>
        <v>60</v>
      </c>
      <c r="G46" s="509" t="s">
        <v>213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30">
        <v>45201</v>
      </c>
      <c r="F47" s="595">
        <f t="shared" si="1"/>
        <v>80</v>
      </c>
      <c r="G47" s="509" t="s">
        <v>214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30"/>
      <c r="F48" s="595">
        <f t="shared" si="1"/>
        <v>0</v>
      </c>
      <c r="G48" s="509"/>
      <c r="H48" s="351"/>
      <c r="I48" s="1066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5">
        <v>45202</v>
      </c>
      <c r="F49" s="775">
        <f t="shared" si="1"/>
        <v>300</v>
      </c>
      <c r="G49" s="721" t="s">
        <v>231</v>
      </c>
      <c r="H49" s="722">
        <v>35</v>
      </c>
      <c r="I49" s="1096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5">
        <v>45205</v>
      </c>
      <c r="F50" s="775">
        <f t="shared" si="1"/>
        <v>80</v>
      </c>
      <c r="G50" s="721" t="s">
        <v>236</v>
      </c>
      <c r="H50" s="722">
        <v>0</v>
      </c>
      <c r="I50" s="1096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5">
        <v>45206</v>
      </c>
      <c r="F51" s="775">
        <f t="shared" si="1"/>
        <v>70</v>
      </c>
      <c r="G51" s="721" t="s">
        <v>239</v>
      </c>
      <c r="H51" s="722">
        <v>0</v>
      </c>
      <c r="I51" s="1096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5">
        <v>45208</v>
      </c>
      <c r="F52" s="775">
        <f t="shared" si="1"/>
        <v>60</v>
      </c>
      <c r="G52" s="721" t="s">
        <v>249</v>
      </c>
      <c r="H52" s="722">
        <v>0</v>
      </c>
      <c r="I52" s="1096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5">
        <v>45211</v>
      </c>
      <c r="F53" s="775">
        <f t="shared" si="1"/>
        <v>70</v>
      </c>
      <c r="G53" s="721" t="s">
        <v>254</v>
      </c>
      <c r="H53" s="722">
        <v>0</v>
      </c>
      <c r="I53" s="1096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7">
        <v>45212</v>
      </c>
      <c r="F54" s="747">
        <f t="shared" si="1"/>
        <v>60</v>
      </c>
      <c r="G54" s="748" t="s">
        <v>260</v>
      </c>
      <c r="H54" s="749">
        <v>0</v>
      </c>
      <c r="I54" s="1096">
        <f t="shared" si="4"/>
        <v>9180</v>
      </c>
      <c r="J54" s="59">
        <f t="shared" si="2"/>
        <v>0</v>
      </c>
    </row>
    <row r="55" spans="1:10" ht="15.75" x14ac:dyDescent="0.25">
      <c r="A55" s="1155" t="s">
        <v>259</v>
      </c>
      <c r="B55" s="1156">
        <f t="shared" si="3"/>
        <v>888</v>
      </c>
      <c r="C55" s="872">
        <v>30</v>
      </c>
      <c r="D55" s="1157">
        <f t="shared" si="5"/>
        <v>300</v>
      </c>
      <c r="E55" s="1158">
        <v>45214</v>
      </c>
      <c r="F55" s="1157">
        <f t="shared" si="1"/>
        <v>300</v>
      </c>
      <c r="G55" s="1159" t="s">
        <v>261</v>
      </c>
      <c r="H55" s="749">
        <v>36</v>
      </c>
      <c r="I55" s="1096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7">
        <v>45213</v>
      </c>
      <c r="F56" s="747">
        <f t="shared" si="1"/>
        <v>70</v>
      </c>
      <c r="G56" s="748" t="s">
        <v>262</v>
      </c>
      <c r="H56" s="749">
        <v>0</v>
      </c>
      <c r="I56" s="1096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7">
        <v>45215</v>
      </c>
      <c r="F57" s="747">
        <f t="shared" si="1"/>
        <v>10</v>
      </c>
      <c r="G57" s="748" t="s">
        <v>267</v>
      </c>
      <c r="H57" s="749">
        <v>48</v>
      </c>
      <c r="I57" s="1096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7">
        <v>45215</v>
      </c>
      <c r="F58" s="747">
        <f t="shared" si="1"/>
        <v>100</v>
      </c>
      <c r="G58" s="748" t="s">
        <v>268</v>
      </c>
      <c r="H58" s="749">
        <v>0</v>
      </c>
      <c r="I58" s="1096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7">
        <v>45215</v>
      </c>
      <c r="F59" s="747">
        <f t="shared" si="1"/>
        <v>300</v>
      </c>
      <c r="G59" s="748" t="s">
        <v>269</v>
      </c>
      <c r="H59" s="749">
        <v>36</v>
      </c>
      <c r="I59" s="1096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7">
        <v>45216</v>
      </c>
      <c r="F60" s="747">
        <f t="shared" si="1"/>
        <v>100</v>
      </c>
      <c r="G60" s="748" t="s">
        <v>271</v>
      </c>
      <c r="H60" s="749">
        <v>47</v>
      </c>
      <c r="I60" s="1096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7">
        <v>45218</v>
      </c>
      <c r="F61" s="747">
        <f t="shared" si="1"/>
        <v>50</v>
      </c>
      <c r="G61" s="748" t="s">
        <v>275</v>
      </c>
      <c r="H61" s="749">
        <v>48</v>
      </c>
      <c r="I61" s="1096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7">
        <v>45218</v>
      </c>
      <c r="F62" s="747">
        <f t="shared" si="1"/>
        <v>100</v>
      </c>
      <c r="G62" s="748" t="s">
        <v>277</v>
      </c>
      <c r="H62" s="749">
        <v>0</v>
      </c>
      <c r="I62" s="1096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7">
        <v>45218</v>
      </c>
      <c r="F63" s="747">
        <f t="shared" si="1"/>
        <v>100</v>
      </c>
      <c r="G63" s="748" t="s">
        <v>278</v>
      </c>
      <c r="H63" s="749">
        <v>35</v>
      </c>
      <c r="I63" s="1096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7">
        <v>45218</v>
      </c>
      <c r="F64" s="747">
        <f t="shared" si="1"/>
        <v>1000</v>
      </c>
      <c r="G64" s="748" t="s">
        <v>279</v>
      </c>
      <c r="H64" s="749">
        <v>35</v>
      </c>
      <c r="I64" s="1096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7">
        <v>45220</v>
      </c>
      <c r="F65" s="747">
        <f t="shared" si="1"/>
        <v>50</v>
      </c>
      <c r="G65" s="748" t="s">
        <v>283</v>
      </c>
      <c r="H65" s="749">
        <v>0</v>
      </c>
      <c r="I65" s="1096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7">
        <v>45220</v>
      </c>
      <c r="F66" s="747">
        <f t="shared" si="1"/>
        <v>20</v>
      </c>
      <c r="G66" s="748" t="s">
        <v>286</v>
      </c>
      <c r="H66" s="749">
        <v>48</v>
      </c>
      <c r="I66" s="1096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5">
        <v>45222</v>
      </c>
      <c r="F67" s="775">
        <f t="shared" si="1"/>
        <v>70</v>
      </c>
      <c r="G67" s="721" t="s">
        <v>291</v>
      </c>
      <c r="H67" s="722">
        <v>0</v>
      </c>
      <c r="I67" s="1096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5">
        <v>45224</v>
      </c>
      <c r="F68" s="775">
        <f t="shared" si="1"/>
        <v>50</v>
      </c>
      <c r="G68" s="721" t="s">
        <v>300</v>
      </c>
      <c r="H68" s="722">
        <v>48</v>
      </c>
      <c r="I68" s="1096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5">
        <v>45224</v>
      </c>
      <c r="F69" s="775">
        <f t="shared" si="1"/>
        <v>50</v>
      </c>
      <c r="G69" s="721" t="s">
        <v>301</v>
      </c>
      <c r="H69" s="722">
        <v>0</v>
      </c>
      <c r="I69" s="1096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5">
        <v>45225</v>
      </c>
      <c r="F70" s="775">
        <f t="shared" si="1"/>
        <v>50</v>
      </c>
      <c r="G70" s="721" t="s">
        <v>307</v>
      </c>
      <c r="H70" s="722">
        <v>0</v>
      </c>
      <c r="I70" s="1096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5">
        <v>45226</v>
      </c>
      <c r="F71" s="775">
        <f t="shared" si="1"/>
        <v>60</v>
      </c>
      <c r="G71" s="721" t="s">
        <v>311</v>
      </c>
      <c r="H71" s="722">
        <v>0</v>
      </c>
      <c r="I71" s="1096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5">
        <v>45226</v>
      </c>
      <c r="F72" s="775">
        <f t="shared" si="1"/>
        <v>300</v>
      </c>
      <c r="G72" s="721" t="s">
        <v>289</v>
      </c>
      <c r="H72" s="722">
        <v>35</v>
      </c>
      <c r="I72" s="1096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5"/>
      <c r="F73" s="775"/>
      <c r="G73" s="721"/>
      <c r="H73" s="722"/>
      <c r="I73" s="1174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95"/>
      <c r="E74" s="1196"/>
      <c r="F74" s="1195"/>
      <c r="G74" s="1197"/>
      <c r="H74" s="1198"/>
      <c r="I74" s="1199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95"/>
      <c r="E75" s="1196"/>
      <c r="F75" s="1195"/>
      <c r="G75" s="1197"/>
      <c r="H75" s="1198"/>
      <c r="I75" s="1199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95"/>
      <c r="E76" s="1196"/>
      <c r="F76" s="1195"/>
      <c r="G76" s="1197"/>
      <c r="H76" s="1198"/>
      <c r="I76" s="1199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95"/>
      <c r="E77" s="1196"/>
      <c r="F77" s="1195"/>
      <c r="G77" s="1197"/>
      <c r="H77" s="1198"/>
      <c r="I77" s="1199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95"/>
      <c r="E78" s="1196"/>
      <c r="F78" s="1195"/>
      <c r="G78" s="1197"/>
      <c r="H78" s="1198"/>
      <c r="I78" s="1199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95"/>
      <c r="E79" s="1196"/>
      <c r="F79" s="1195"/>
      <c r="G79" s="1197"/>
      <c r="H79" s="1198"/>
      <c r="I79" s="1199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95"/>
      <c r="E80" s="1196"/>
      <c r="F80" s="1195"/>
      <c r="G80" s="1197"/>
      <c r="H80" s="1198"/>
      <c r="I80" s="1199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95"/>
      <c r="E81" s="1196"/>
      <c r="F81" s="1195"/>
      <c r="G81" s="1197"/>
      <c r="H81" s="1198"/>
      <c r="I81" s="1199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95"/>
      <c r="E82" s="1196"/>
      <c r="F82" s="1195"/>
      <c r="G82" s="1197"/>
      <c r="H82" s="1198"/>
      <c r="I82" s="1199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95"/>
      <c r="E83" s="1196"/>
      <c r="F83" s="1195"/>
      <c r="G83" s="1197"/>
      <c r="H83" s="1198"/>
      <c r="I83" s="1199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95"/>
      <c r="E84" s="1196"/>
      <c r="F84" s="1195"/>
      <c r="G84" s="1197"/>
      <c r="H84" s="1198"/>
      <c r="I84" s="1199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95"/>
      <c r="E85" s="1196"/>
      <c r="F85" s="1195"/>
      <c r="G85" s="1197"/>
      <c r="H85" s="1198"/>
      <c r="I85" s="1199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95"/>
      <c r="E86" s="1196"/>
      <c r="F86" s="1195"/>
      <c r="G86" s="1197"/>
      <c r="H86" s="1198"/>
      <c r="I86" s="1199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95"/>
      <c r="E87" s="1196"/>
      <c r="F87" s="1195"/>
      <c r="G87" s="1197"/>
      <c r="H87" s="1198"/>
      <c r="I87" s="1199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95"/>
      <c r="E88" s="1196"/>
      <c r="F88" s="1195"/>
      <c r="G88" s="1197"/>
      <c r="H88" s="1198"/>
      <c r="I88" s="1199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95"/>
      <c r="E89" s="1196"/>
      <c r="F89" s="1195"/>
      <c r="G89" s="1197"/>
      <c r="H89" s="1198"/>
      <c r="I89" s="1199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95"/>
      <c r="E90" s="1196"/>
      <c r="F90" s="1195"/>
      <c r="G90" s="1197"/>
      <c r="H90" s="1198"/>
      <c r="I90" s="1199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95"/>
      <c r="E91" s="1196"/>
      <c r="F91" s="1195"/>
      <c r="G91" s="1197"/>
      <c r="H91" s="1198"/>
      <c r="I91" s="1199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95"/>
      <c r="E92" s="1196"/>
      <c r="F92" s="1195"/>
      <c r="G92" s="1197"/>
      <c r="H92" s="1198"/>
      <c r="I92" s="1199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95"/>
      <c r="E93" s="1196"/>
      <c r="F93" s="1195"/>
      <c r="G93" s="1197"/>
      <c r="H93" s="1198"/>
      <c r="I93" s="1199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95"/>
      <c r="E94" s="1196"/>
      <c r="F94" s="1195"/>
      <c r="G94" s="1197"/>
      <c r="H94" s="1198"/>
      <c r="I94" s="1199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95"/>
      <c r="E95" s="1196"/>
      <c r="F95" s="1195"/>
      <c r="G95" s="1197"/>
      <c r="H95" s="1198"/>
      <c r="I95" s="1199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283" t="s">
        <v>21</v>
      </c>
      <c r="E99" s="1284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2" t="s">
        <v>324</v>
      </c>
      <c r="B1" s="1322"/>
      <c r="C1" s="1322"/>
      <c r="D1" s="1322"/>
      <c r="E1" s="1322"/>
      <c r="F1" s="1322"/>
      <c r="G1" s="132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323" t="s">
        <v>95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294" t="s">
        <v>91</v>
      </c>
      <c r="B5" s="1323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294"/>
      <c r="B6" s="132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23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103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104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105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106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107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110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111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112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113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114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116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115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117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119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120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121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123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126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127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129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131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135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149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148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156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159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160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167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31">
        <f t="shared" si="3"/>
        <v>50</v>
      </c>
      <c r="E46" s="832">
        <v>45176</v>
      </c>
      <c r="F46" s="833">
        <f t="shared" si="0"/>
        <v>50</v>
      </c>
      <c r="G46" s="834" t="s">
        <v>182</v>
      </c>
      <c r="H46" s="835">
        <v>52</v>
      </c>
      <c r="I46" s="836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31">
        <f t="shared" si="3"/>
        <v>30</v>
      </c>
      <c r="E47" s="832">
        <v>45178</v>
      </c>
      <c r="F47" s="833">
        <f t="shared" si="0"/>
        <v>30</v>
      </c>
      <c r="G47" s="834" t="s">
        <v>185</v>
      </c>
      <c r="H47" s="835">
        <v>52</v>
      </c>
      <c r="I47" s="836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31">
        <f t="shared" si="3"/>
        <v>50</v>
      </c>
      <c r="E48" s="832">
        <v>45180</v>
      </c>
      <c r="F48" s="833">
        <f t="shared" si="0"/>
        <v>50</v>
      </c>
      <c r="G48" s="834" t="s">
        <v>190</v>
      </c>
      <c r="H48" s="835">
        <v>52</v>
      </c>
      <c r="I48" s="836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31">
        <f t="shared" si="3"/>
        <v>80</v>
      </c>
      <c r="E49" s="832">
        <v>45187</v>
      </c>
      <c r="F49" s="833">
        <f t="shared" si="0"/>
        <v>80</v>
      </c>
      <c r="G49" s="834" t="s">
        <v>195</v>
      </c>
      <c r="H49" s="835">
        <v>52</v>
      </c>
      <c r="I49" s="836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31">
        <f t="shared" si="3"/>
        <v>50</v>
      </c>
      <c r="E50" s="832">
        <v>45199</v>
      </c>
      <c r="F50" s="833">
        <f t="shared" si="0"/>
        <v>50</v>
      </c>
      <c r="G50" s="834" t="s">
        <v>210</v>
      </c>
      <c r="H50" s="835">
        <v>52</v>
      </c>
      <c r="I50" s="836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31">
        <f t="shared" si="3"/>
        <v>0</v>
      </c>
      <c r="E51" s="832"/>
      <c r="F51" s="833">
        <f t="shared" si="0"/>
        <v>0</v>
      </c>
      <c r="G51" s="834"/>
      <c r="H51" s="835"/>
      <c r="I51" s="1067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236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249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254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268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271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277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278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279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300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301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307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6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200">
        <f t="shared" si="3"/>
        <v>0</v>
      </c>
      <c r="E64" s="1201"/>
      <c r="F64" s="1195">
        <f t="shared" si="0"/>
        <v>0</v>
      </c>
      <c r="G64" s="1197"/>
      <c r="H64" s="1198"/>
      <c r="I64" s="1199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200">
        <f t="shared" si="3"/>
        <v>0</v>
      </c>
      <c r="E65" s="1201"/>
      <c r="F65" s="1195">
        <f t="shared" si="0"/>
        <v>0</v>
      </c>
      <c r="G65" s="1197"/>
      <c r="H65" s="1198"/>
      <c r="I65" s="1199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200">
        <f t="shared" si="3"/>
        <v>0</v>
      </c>
      <c r="E66" s="1201"/>
      <c r="F66" s="1195">
        <f t="shared" si="0"/>
        <v>0</v>
      </c>
      <c r="G66" s="1197"/>
      <c r="H66" s="1198"/>
      <c r="I66" s="1199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200">
        <f t="shared" si="3"/>
        <v>0</v>
      </c>
      <c r="E67" s="1201"/>
      <c r="F67" s="1195">
        <f t="shared" si="0"/>
        <v>0</v>
      </c>
      <c r="G67" s="1197"/>
      <c r="H67" s="1198"/>
      <c r="I67" s="1199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200">
        <f t="shared" si="3"/>
        <v>0</v>
      </c>
      <c r="E68" s="1201"/>
      <c r="F68" s="1195">
        <f t="shared" si="0"/>
        <v>0</v>
      </c>
      <c r="G68" s="1197"/>
      <c r="H68" s="1198"/>
      <c r="I68" s="1199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200">
        <f t="shared" si="3"/>
        <v>0</v>
      </c>
      <c r="E69" s="1201"/>
      <c r="F69" s="1195">
        <f t="shared" si="0"/>
        <v>0</v>
      </c>
      <c r="G69" s="1197"/>
      <c r="H69" s="1198"/>
      <c r="I69" s="1199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200">
        <f t="shared" si="3"/>
        <v>0</v>
      </c>
      <c r="E70" s="1201"/>
      <c r="F70" s="1195">
        <f t="shared" si="0"/>
        <v>0</v>
      </c>
      <c r="G70" s="1197"/>
      <c r="H70" s="1198"/>
      <c r="I70" s="1199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200">
        <f t="shared" si="3"/>
        <v>0</v>
      </c>
      <c r="E71" s="1201"/>
      <c r="F71" s="1195">
        <f t="shared" si="0"/>
        <v>0</v>
      </c>
      <c r="G71" s="1197"/>
      <c r="H71" s="1198"/>
      <c r="I71" s="1199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200">
        <f t="shared" si="3"/>
        <v>0</v>
      </c>
      <c r="E72" s="1201"/>
      <c r="F72" s="1195">
        <f t="shared" si="0"/>
        <v>0</v>
      </c>
      <c r="G72" s="1197"/>
      <c r="H72" s="1198"/>
      <c r="I72" s="1199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200">
        <f t="shared" si="3"/>
        <v>0</v>
      </c>
      <c r="E73" s="1201"/>
      <c r="F73" s="1195">
        <f t="shared" si="0"/>
        <v>0</v>
      </c>
      <c r="G73" s="1197"/>
      <c r="H73" s="1198"/>
      <c r="I73" s="1199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202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283" t="s">
        <v>21</v>
      </c>
      <c r="E77" s="1284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294"/>
      <c r="B5" s="1291"/>
      <c r="C5" s="355"/>
      <c r="D5" s="130"/>
      <c r="E5" s="698"/>
      <c r="F5" s="61"/>
      <c r="G5" s="5"/>
    </row>
    <row r="6" spans="1:9" x14ac:dyDescent="0.25">
      <c r="A6" s="1294"/>
      <c r="B6" s="129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2" t="s">
        <v>11</v>
      </c>
      <c r="D83" s="129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290"/>
      <c r="B1" s="1290"/>
      <c r="C1" s="1290"/>
      <c r="D1" s="1290"/>
      <c r="E1" s="1290"/>
      <c r="F1" s="1290"/>
      <c r="G1" s="1290"/>
      <c r="H1" s="129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7"/>
      <c r="D4" s="1068"/>
      <c r="E4" s="1069"/>
      <c r="F4" s="373"/>
      <c r="G4" s="877"/>
      <c r="H4" s="38"/>
    </row>
    <row r="5" spans="1:11" ht="15" customHeight="1" x14ac:dyDescent="0.25">
      <c r="A5" s="553"/>
      <c r="B5" s="72"/>
      <c r="C5" s="877"/>
      <c r="D5" s="1068"/>
      <c r="E5" s="1070"/>
      <c r="F5" s="373"/>
      <c r="G5" s="877"/>
      <c r="H5" s="38"/>
    </row>
    <row r="6" spans="1:11" ht="15" customHeight="1" x14ac:dyDescent="0.25">
      <c r="A6" s="1072"/>
      <c r="B6" s="72"/>
      <c r="C6" s="877"/>
      <c r="D6" s="1068"/>
      <c r="E6" s="1070"/>
      <c r="F6" s="373"/>
      <c r="G6" s="877"/>
      <c r="H6" s="38"/>
    </row>
    <row r="7" spans="1:11" ht="15.75" customHeight="1" x14ac:dyDescent="0.25">
      <c r="A7" s="1072"/>
      <c r="B7" s="859"/>
      <c r="C7" s="891"/>
      <c r="D7" s="1068"/>
      <c r="E7" s="1070"/>
      <c r="F7" s="373"/>
      <c r="G7" s="877"/>
      <c r="H7" s="87">
        <f>G32</f>
        <v>0</v>
      </c>
      <c r="I7" s="150">
        <f>F4+F5+F6+F7+F8+F9</f>
        <v>0</v>
      </c>
    </row>
    <row r="8" spans="1:11" ht="16.5" thickBot="1" x14ac:dyDescent="0.3">
      <c r="A8" s="1073"/>
      <c r="B8" s="859"/>
      <c r="C8" s="891"/>
      <c r="D8" s="1068"/>
      <c r="E8" s="1070"/>
      <c r="F8" s="373"/>
      <c r="G8" s="877"/>
      <c r="H8" s="321"/>
    </row>
    <row r="9" spans="1:11" ht="15.75" thickBot="1" x14ac:dyDescent="0.3">
      <c r="B9" s="860"/>
      <c r="C9" s="891"/>
      <c r="D9" s="1068"/>
      <c r="E9" s="1071"/>
      <c r="F9" s="373"/>
      <c r="G9" s="877"/>
    </row>
    <row r="10" spans="1:11" ht="17.25" thickTop="1" thickBot="1" x14ac:dyDescent="0.3">
      <c r="B10" s="377"/>
      <c r="C10" s="377" t="s">
        <v>7</v>
      </c>
      <c r="D10" s="862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3"/>
      <c r="E11" s="807"/>
      <c r="F11" s="384"/>
      <c r="G11" s="385">
        <f>E11</f>
        <v>0</v>
      </c>
      <c r="H11" s="803"/>
      <c r="I11" s="70"/>
      <c r="J11" s="806">
        <f>F4+F7+F8+F9-G11+F6+F5</f>
        <v>0</v>
      </c>
      <c r="K11" s="788">
        <f>I11*G11</f>
        <v>0</v>
      </c>
    </row>
    <row r="12" spans="1:11" ht="16.5" thickTop="1" thickBot="1" x14ac:dyDescent="0.3">
      <c r="B12" s="798">
        <f>B11-D12</f>
        <v>0</v>
      </c>
      <c r="C12" s="174"/>
      <c r="D12" s="863"/>
      <c r="E12" s="861"/>
      <c r="F12" s="805"/>
      <c r="G12" s="801">
        <f>E12</f>
        <v>0</v>
      </c>
      <c r="H12" s="803"/>
      <c r="I12" s="800"/>
      <c r="J12" s="806">
        <f>J11-G12</f>
        <v>0</v>
      </c>
      <c r="K12" s="788">
        <f t="shared" ref="K12:K30" si="0">I12*G12</f>
        <v>0</v>
      </c>
    </row>
    <row r="13" spans="1:11" ht="16.5" thickTop="1" thickBot="1" x14ac:dyDescent="0.3">
      <c r="B13" s="798">
        <f t="shared" ref="B13:B21" si="1">B12-D13</f>
        <v>0</v>
      </c>
      <c r="C13" s="174"/>
      <c r="D13" s="863"/>
      <c r="E13" s="861"/>
      <c r="F13" s="805"/>
      <c r="G13" s="801">
        <f t="shared" ref="G13:G31" si="2">E13</f>
        <v>0</v>
      </c>
      <c r="H13" s="803"/>
      <c r="I13" s="800"/>
      <c r="J13" s="806">
        <f t="shared" ref="J13:J21" si="3">J12-G13</f>
        <v>0</v>
      </c>
      <c r="K13" s="788">
        <f t="shared" si="0"/>
        <v>0</v>
      </c>
    </row>
    <row r="14" spans="1:11" ht="16.5" thickTop="1" thickBot="1" x14ac:dyDescent="0.3">
      <c r="A14" s="54" t="s">
        <v>33</v>
      </c>
      <c r="B14" s="798">
        <f t="shared" si="1"/>
        <v>0</v>
      </c>
      <c r="C14" s="174"/>
      <c r="D14" s="863"/>
      <c r="E14" s="861"/>
      <c r="F14" s="805"/>
      <c r="G14" s="801">
        <f t="shared" si="2"/>
        <v>0</v>
      </c>
      <c r="H14" s="803"/>
      <c r="I14" s="800"/>
      <c r="J14" s="806">
        <f t="shared" si="3"/>
        <v>0</v>
      </c>
      <c r="K14" s="788">
        <f t="shared" si="0"/>
        <v>0</v>
      </c>
    </row>
    <row r="15" spans="1:11" ht="16.5" thickTop="1" thickBot="1" x14ac:dyDescent="0.3">
      <c r="B15" s="798">
        <f t="shared" si="1"/>
        <v>0</v>
      </c>
      <c r="C15" s="174"/>
      <c r="D15" s="863"/>
      <c r="E15" s="861"/>
      <c r="F15" s="805"/>
      <c r="G15" s="801">
        <f t="shared" si="2"/>
        <v>0</v>
      </c>
      <c r="H15" s="803"/>
      <c r="I15" s="800"/>
      <c r="J15" s="806">
        <f t="shared" si="3"/>
        <v>0</v>
      </c>
      <c r="K15" s="788">
        <f t="shared" si="0"/>
        <v>0</v>
      </c>
    </row>
    <row r="16" spans="1:11" ht="16.5" thickTop="1" thickBot="1" x14ac:dyDescent="0.3">
      <c r="A16" s="19"/>
      <c r="B16" s="798">
        <f t="shared" si="1"/>
        <v>0</v>
      </c>
      <c r="C16" s="174"/>
      <c r="D16" s="863"/>
      <c r="E16" s="861"/>
      <c r="F16" s="805"/>
      <c r="G16" s="1074">
        <f t="shared" si="2"/>
        <v>0</v>
      </c>
      <c r="H16" s="1075"/>
      <c r="I16" s="1076"/>
      <c r="J16" s="1077">
        <f t="shared" si="3"/>
        <v>0</v>
      </c>
      <c r="K16" s="998">
        <f t="shared" si="0"/>
        <v>0</v>
      </c>
    </row>
    <row r="17" spans="1:11" ht="15.75" thickTop="1" x14ac:dyDescent="0.25">
      <c r="B17" s="798">
        <f t="shared" si="1"/>
        <v>0</v>
      </c>
      <c r="C17" s="174"/>
      <c r="D17" s="863"/>
      <c r="E17" s="861"/>
      <c r="F17" s="805"/>
      <c r="G17" s="1074">
        <f t="shared" si="2"/>
        <v>0</v>
      </c>
      <c r="H17" s="1075"/>
      <c r="I17" s="1076"/>
      <c r="J17" s="1077">
        <f t="shared" si="3"/>
        <v>0</v>
      </c>
      <c r="K17" s="977">
        <f t="shared" si="0"/>
        <v>0</v>
      </c>
    </row>
    <row r="18" spans="1:11" x14ac:dyDescent="0.25">
      <c r="B18" s="798">
        <f t="shared" si="1"/>
        <v>0</v>
      </c>
      <c r="C18" s="174"/>
      <c r="D18" s="863"/>
      <c r="E18" s="861"/>
      <c r="F18" s="805"/>
      <c r="G18" s="1074">
        <f t="shared" si="2"/>
        <v>0</v>
      </c>
      <c r="H18" s="1078"/>
      <c r="I18" s="1076"/>
      <c r="J18" s="1077">
        <f t="shared" si="3"/>
        <v>0</v>
      </c>
      <c r="K18" s="977">
        <f t="shared" si="0"/>
        <v>0</v>
      </c>
    </row>
    <row r="19" spans="1:11" x14ac:dyDescent="0.25">
      <c r="B19" s="798">
        <f t="shared" si="1"/>
        <v>0</v>
      </c>
      <c r="C19" s="174"/>
      <c r="D19" s="863"/>
      <c r="E19" s="861"/>
      <c r="F19" s="805"/>
      <c r="G19" s="1074">
        <f t="shared" si="2"/>
        <v>0</v>
      </c>
      <c r="H19" s="1078"/>
      <c r="I19" s="1076"/>
      <c r="J19" s="1077">
        <f t="shared" si="3"/>
        <v>0</v>
      </c>
      <c r="K19" s="977">
        <f t="shared" si="0"/>
        <v>0</v>
      </c>
    </row>
    <row r="20" spans="1:11" x14ac:dyDescent="0.25">
      <c r="B20" s="798">
        <f t="shared" si="1"/>
        <v>0</v>
      </c>
      <c r="C20" s="174"/>
      <c r="D20" s="863"/>
      <c r="E20" s="861"/>
      <c r="F20" s="805"/>
      <c r="G20" s="1074">
        <f t="shared" si="2"/>
        <v>0</v>
      </c>
      <c r="H20" s="1078"/>
      <c r="I20" s="1076"/>
      <c r="J20" s="1077">
        <f t="shared" si="3"/>
        <v>0</v>
      </c>
      <c r="K20" s="977">
        <f t="shared" si="0"/>
        <v>0</v>
      </c>
    </row>
    <row r="21" spans="1:11" x14ac:dyDescent="0.25">
      <c r="B21" s="798">
        <f t="shared" si="1"/>
        <v>0</v>
      </c>
      <c r="C21" s="174"/>
      <c r="D21" s="863"/>
      <c r="E21" s="861"/>
      <c r="F21" s="805"/>
      <c r="G21" s="1074">
        <f t="shared" si="2"/>
        <v>0</v>
      </c>
      <c r="H21" s="1078"/>
      <c r="I21" s="1076"/>
      <c r="J21" s="1077">
        <f t="shared" si="3"/>
        <v>0</v>
      </c>
      <c r="K21" s="998">
        <f t="shared" si="0"/>
        <v>0</v>
      </c>
    </row>
    <row r="22" spans="1:11" x14ac:dyDescent="0.25">
      <c r="B22" s="88"/>
      <c r="C22" s="88"/>
      <c r="D22" s="863"/>
      <c r="E22" s="861"/>
      <c r="F22" s="805"/>
      <c r="G22" s="1074">
        <f t="shared" si="2"/>
        <v>0</v>
      </c>
      <c r="H22" s="1078"/>
      <c r="I22" s="1076"/>
      <c r="J22" s="1077">
        <f>J21-G22</f>
        <v>0</v>
      </c>
      <c r="K22" s="998">
        <f t="shared" si="0"/>
        <v>0</v>
      </c>
    </row>
    <row r="23" spans="1:11" x14ac:dyDescent="0.25">
      <c r="B23" s="88"/>
      <c r="C23" s="88"/>
      <c r="D23" s="863"/>
      <c r="E23" s="861"/>
      <c r="F23" s="805"/>
      <c r="G23" s="1074">
        <f t="shared" si="2"/>
        <v>0</v>
      </c>
      <c r="H23" s="1078"/>
      <c r="I23" s="1076"/>
      <c r="J23" s="1077">
        <f t="shared" ref="J23:J30" si="4">J22-G23</f>
        <v>0</v>
      </c>
      <c r="K23" s="998">
        <f t="shared" si="0"/>
        <v>0</v>
      </c>
    </row>
    <row r="24" spans="1:11" x14ac:dyDescent="0.25">
      <c r="B24" s="88"/>
      <c r="C24" s="88"/>
      <c r="D24" s="863"/>
      <c r="E24" s="861"/>
      <c r="F24" s="805"/>
      <c r="G24" s="1074">
        <f t="shared" si="2"/>
        <v>0</v>
      </c>
      <c r="H24" s="1078"/>
      <c r="I24" s="1076"/>
      <c r="J24" s="1077">
        <f t="shared" si="4"/>
        <v>0</v>
      </c>
      <c r="K24" s="998">
        <f t="shared" si="0"/>
        <v>0</v>
      </c>
    </row>
    <row r="25" spans="1:11" x14ac:dyDescent="0.25">
      <c r="B25" s="88"/>
      <c r="C25" s="88"/>
      <c r="D25" s="863"/>
      <c r="E25" s="861"/>
      <c r="F25" s="805"/>
      <c r="G25" s="1074">
        <f t="shared" si="2"/>
        <v>0</v>
      </c>
      <c r="H25" s="1078"/>
      <c r="I25" s="1076"/>
      <c r="J25" s="1077">
        <f t="shared" si="4"/>
        <v>0</v>
      </c>
      <c r="K25" s="998">
        <f t="shared" si="0"/>
        <v>0</v>
      </c>
    </row>
    <row r="26" spans="1:11" x14ac:dyDescent="0.25">
      <c r="B26" s="88"/>
      <c r="C26" s="88"/>
      <c r="D26" s="863"/>
      <c r="E26" s="861"/>
      <c r="F26" s="805"/>
      <c r="G26" s="1074">
        <f t="shared" si="2"/>
        <v>0</v>
      </c>
      <c r="H26" s="1078"/>
      <c r="I26" s="1076"/>
      <c r="J26" s="1077">
        <f t="shared" si="4"/>
        <v>0</v>
      </c>
      <c r="K26" s="998">
        <f t="shared" si="0"/>
        <v>0</v>
      </c>
    </row>
    <row r="27" spans="1:11" x14ac:dyDescent="0.25">
      <c r="B27" s="88"/>
      <c r="C27" s="88"/>
      <c r="D27" s="863"/>
      <c r="E27" s="861"/>
      <c r="F27" s="805"/>
      <c r="G27" s="801">
        <f t="shared" si="2"/>
        <v>0</v>
      </c>
      <c r="H27" s="804"/>
      <c r="I27" s="800"/>
      <c r="J27" s="806">
        <f t="shared" si="4"/>
        <v>0</v>
      </c>
      <c r="K27" s="788">
        <f t="shared" si="0"/>
        <v>0</v>
      </c>
    </row>
    <row r="28" spans="1:11" x14ac:dyDescent="0.25">
      <c r="B28" s="88"/>
      <c r="C28" s="88"/>
      <c r="D28" s="863"/>
      <c r="E28" s="861"/>
      <c r="F28" s="805"/>
      <c r="G28" s="801">
        <f t="shared" si="2"/>
        <v>0</v>
      </c>
      <c r="H28" s="804"/>
      <c r="I28" s="800"/>
      <c r="J28" s="806">
        <f t="shared" si="4"/>
        <v>0</v>
      </c>
      <c r="K28" s="788">
        <f t="shared" si="0"/>
        <v>0</v>
      </c>
    </row>
    <row r="29" spans="1:11" x14ac:dyDescent="0.25">
      <c r="B29" s="88"/>
      <c r="C29" s="88"/>
      <c r="D29" s="863"/>
      <c r="E29" s="861"/>
      <c r="F29" s="805"/>
      <c r="G29" s="801">
        <f t="shared" si="2"/>
        <v>0</v>
      </c>
      <c r="H29" s="804"/>
      <c r="I29" s="800"/>
      <c r="J29" s="806">
        <f t="shared" si="4"/>
        <v>0</v>
      </c>
      <c r="K29" s="788">
        <f t="shared" si="0"/>
        <v>0</v>
      </c>
    </row>
    <row r="30" spans="1:11" x14ac:dyDescent="0.25">
      <c r="B30" s="88"/>
      <c r="C30" s="88"/>
      <c r="D30" s="318"/>
      <c r="E30" s="799"/>
      <c r="F30" s="805"/>
      <c r="G30" s="801">
        <f t="shared" si="2"/>
        <v>0</v>
      </c>
      <c r="H30" s="804"/>
      <c r="I30" s="800"/>
      <c r="J30" s="806">
        <f t="shared" si="4"/>
        <v>0</v>
      </c>
      <c r="K30" s="788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2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283" t="s">
        <v>21</v>
      </c>
      <c r="F34" s="1284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290" t="s">
        <v>318</v>
      </c>
      <c r="B1" s="1290"/>
      <c r="C1" s="1290"/>
      <c r="D1" s="1290"/>
      <c r="E1" s="1290"/>
      <c r="F1" s="1290"/>
      <c r="G1" s="129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295" t="s">
        <v>338</v>
      </c>
      <c r="B5" s="1324" t="s">
        <v>102</v>
      </c>
      <c r="C5" s="152">
        <v>25</v>
      </c>
      <c r="D5" s="145">
        <v>45237</v>
      </c>
      <c r="E5" s="72">
        <v>3645.5</v>
      </c>
      <c r="F5" s="72">
        <v>4</v>
      </c>
      <c r="G5" s="87">
        <f>F30</f>
        <v>0</v>
      </c>
      <c r="H5" s="150">
        <f>E5-G5+E6</f>
        <v>3645.5</v>
      </c>
    </row>
    <row r="6" spans="1:11" ht="15.75" x14ac:dyDescent="0.25">
      <c r="A6" s="1295"/>
      <c r="B6" s="1324"/>
      <c r="C6" s="152"/>
      <c r="D6" s="145"/>
      <c r="E6" s="176"/>
      <c r="F6" s="72"/>
      <c r="G6" s="321"/>
    </row>
    <row r="7" spans="1:11" ht="15.75" thickBot="1" x14ac:dyDescent="0.3">
      <c r="B7" s="1325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2"/>
      <c r="D9" s="383"/>
      <c r="E9" s="384"/>
      <c r="F9" s="385">
        <f>D9</f>
        <v>0</v>
      </c>
      <c r="G9" s="803"/>
      <c r="H9" s="70"/>
      <c r="I9" s="806">
        <f>E4+E5+E6+E7-F9</f>
        <v>7338.18</v>
      </c>
      <c r="J9" s="788">
        <f>H9*F9</f>
        <v>0</v>
      </c>
    </row>
    <row r="10" spans="1:11" x14ac:dyDescent="0.25">
      <c r="B10" s="798">
        <f>B9-C10</f>
        <v>8</v>
      </c>
      <c r="C10" s="318"/>
      <c r="D10" s="799"/>
      <c r="E10" s="805"/>
      <c r="F10" s="801">
        <f>D10</f>
        <v>0</v>
      </c>
      <c r="G10" s="804"/>
      <c r="H10" s="800"/>
      <c r="I10" s="806">
        <f>I9-F10</f>
        <v>7338.18</v>
      </c>
      <c r="J10" s="788">
        <f t="shared" ref="J10:J28" si="0">H10*F10</f>
        <v>0</v>
      </c>
    </row>
    <row r="11" spans="1:11" x14ac:dyDescent="0.25">
      <c r="B11" s="798">
        <f t="shared" ref="B11:B19" si="1">B10-C11</f>
        <v>8</v>
      </c>
      <c r="C11" s="318"/>
      <c r="D11" s="799"/>
      <c r="E11" s="805"/>
      <c r="F11" s="801">
        <f t="shared" ref="F11:F29" si="2">D11</f>
        <v>0</v>
      </c>
      <c r="G11" s="804"/>
      <c r="H11" s="800"/>
      <c r="I11" s="806">
        <f t="shared" ref="I11:I19" si="3">I10-F11</f>
        <v>7338.18</v>
      </c>
      <c r="J11" s="788">
        <f t="shared" si="0"/>
        <v>0</v>
      </c>
    </row>
    <row r="12" spans="1:11" x14ac:dyDescent="0.25">
      <c r="A12" s="54" t="s">
        <v>33</v>
      </c>
      <c r="B12" s="798">
        <f t="shared" si="1"/>
        <v>8</v>
      </c>
      <c r="C12" s="318"/>
      <c r="D12" s="799"/>
      <c r="E12" s="805"/>
      <c r="F12" s="1074">
        <f t="shared" si="2"/>
        <v>0</v>
      </c>
      <c r="G12" s="1078"/>
      <c r="H12" s="1076"/>
      <c r="I12" s="1077">
        <f t="shared" si="3"/>
        <v>7338.18</v>
      </c>
      <c r="J12" s="998">
        <f t="shared" si="0"/>
        <v>0</v>
      </c>
      <c r="K12" s="847"/>
    </row>
    <row r="13" spans="1:11" x14ac:dyDescent="0.25">
      <c r="B13" s="798">
        <f t="shared" si="1"/>
        <v>8</v>
      </c>
      <c r="C13" s="318"/>
      <c r="D13" s="799"/>
      <c r="E13" s="805"/>
      <c r="F13" s="1074">
        <f t="shared" si="2"/>
        <v>0</v>
      </c>
      <c r="G13" s="1078"/>
      <c r="H13" s="1076"/>
      <c r="I13" s="1077">
        <f t="shared" si="3"/>
        <v>7338.18</v>
      </c>
      <c r="J13" s="998">
        <f t="shared" si="0"/>
        <v>0</v>
      </c>
      <c r="K13" s="847"/>
    </row>
    <row r="14" spans="1:11" x14ac:dyDescent="0.25">
      <c r="A14" s="19"/>
      <c r="B14" s="798">
        <f t="shared" si="1"/>
        <v>8</v>
      </c>
      <c r="C14" s="318"/>
      <c r="D14" s="799"/>
      <c r="E14" s="805"/>
      <c r="F14" s="1074">
        <f t="shared" si="2"/>
        <v>0</v>
      </c>
      <c r="G14" s="1078"/>
      <c r="H14" s="1076"/>
      <c r="I14" s="1077">
        <f t="shared" si="3"/>
        <v>7338.18</v>
      </c>
      <c r="J14" s="998">
        <f t="shared" si="0"/>
        <v>0</v>
      </c>
      <c r="K14" s="847"/>
    </row>
    <row r="15" spans="1:11" x14ac:dyDescent="0.25">
      <c r="B15" s="798">
        <f t="shared" si="1"/>
        <v>8</v>
      </c>
      <c r="C15" s="318"/>
      <c r="D15" s="799"/>
      <c r="E15" s="805"/>
      <c r="F15" s="1074">
        <f t="shared" si="2"/>
        <v>0</v>
      </c>
      <c r="G15" s="1078"/>
      <c r="H15" s="1076"/>
      <c r="I15" s="1077">
        <f t="shared" si="3"/>
        <v>7338.18</v>
      </c>
      <c r="J15" s="977">
        <f t="shared" si="0"/>
        <v>0</v>
      </c>
      <c r="K15" s="847"/>
    </row>
    <row r="16" spans="1:11" x14ac:dyDescent="0.25">
      <c r="B16" s="798">
        <f t="shared" si="1"/>
        <v>8</v>
      </c>
      <c r="C16" s="318"/>
      <c r="D16" s="799"/>
      <c r="E16" s="805"/>
      <c r="F16" s="1074">
        <f t="shared" si="2"/>
        <v>0</v>
      </c>
      <c r="G16" s="1078"/>
      <c r="H16" s="1076"/>
      <c r="I16" s="1077">
        <f t="shared" si="3"/>
        <v>7338.18</v>
      </c>
      <c r="J16" s="977">
        <f t="shared" si="0"/>
        <v>0</v>
      </c>
      <c r="K16" s="847"/>
    </row>
    <row r="17" spans="1:11" x14ac:dyDescent="0.25">
      <c r="B17" s="798">
        <f t="shared" si="1"/>
        <v>8</v>
      </c>
      <c r="C17" s="318"/>
      <c r="D17" s="799"/>
      <c r="E17" s="805"/>
      <c r="F17" s="1074">
        <f t="shared" si="2"/>
        <v>0</v>
      </c>
      <c r="G17" s="1078"/>
      <c r="H17" s="1076"/>
      <c r="I17" s="1077">
        <f t="shared" si="3"/>
        <v>7338.18</v>
      </c>
      <c r="J17" s="977">
        <f t="shared" si="0"/>
        <v>0</v>
      </c>
      <c r="K17" s="847"/>
    </row>
    <row r="18" spans="1:11" x14ac:dyDescent="0.25">
      <c r="B18" s="798">
        <f t="shared" si="1"/>
        <v>8</v>
      </c>
      <c r="C18" s="318"/>
      <c r="D18" s="799"/>
      <c r="E18" s="805"/>
      <c r="F18" s="1074">
        <f t="shared" si="2"/>
        <v>0</v>
      </c>
      <c r="G18" s="1078"/>
      <c r="H18" s="1076"/>
      <c r="I18" s="1077">
        <f t="shared" si="3"/>
        <v>7338.18</v>
      </c>
      <c r="J18" s="977">
        <f t="shared" si="0"/>
        <v>0</v>
      </c>
      <c r="K18" s="847"/>
    </row>
    <row r="19" spans="1:11" x14ac:dyDescent="0.25">
      <c r="B19" s="798">
        <f t="shared" si="1"/>
        <v>8</v>
      </c>
      <c r="C19" s="318"/>
      <c r="D19" s="799"/>
      <c r="E19" s="805"/>
      <c r="F19" s="1074">
        <f t="shared" si="2"/>
        <v>0</v>
      </c>
      <c r="G19" s="1078"/>
      <c r="H19" s="1076"/>
      <c r="I19" s="1077">
        <f t="shared" si="3"/>
        <v>7338.18</v>
      </c>
      <c r="J19" s="998">
        <f t="shared" si="0"/>
        <v>0</v>
      </c>
      <c r="K19" s="847"/>
    </row>
    <row r="20" spans="1:11" x14ac:dyDescent="0.25">
      <c r="B20" s="88"/>
      <c r="C20" s="318"/>
      <c r="D20" s="799"/>
      <c r="E20" s="805"/>
      <c r="F20" s="1074">
        <f t="shared" si="2"/>
        <v>0</v>
      </c>
      <c r="G20" s="1078"/>
      <c r="H20" s="1076"/>
      <c r="I20" s="1077">
        <f>I19-F20</f>
        <v>7338.18</v>
      </c>
      <c r="J20" s="998">
        <f t="shared" si="0"/>
        <v>0</v>
      </c>
      <c r="K20" s="847"/>
    </row>
    <row r="21" spans="1:11" x14ac:dyDescent="0.25">
      <c r="B21" s="88"/>
      <c r="C21" s="318"/>
      <c r="D21" s="799"/>
      <c r="E21" s="805"/>
      <c r="F21" s="1074">
        <f t="shared" si="2"/>
        <v>0</v>
      </c>
      <c r="G21" s="1078"/>
      <c r="H21" s="1076"/>
      <c r="I21" s="1077">
        <f t="shared" ref="I21:I28" si="4">I20-F21</f>
        <v>7338.18</v>
      </c>
      <c r="J21" s="998">
        <f t="shared" si="0"/>
        <v>0</v>
      </c>
      <c r="K21" s="847"/>
    </row>
    <row r="22" spans="1:11" x14ac:dyDescent="0.25">
      <c r="B22" s="88"/>
      <c r="C22" s="318"/>
      <c r="D22" s="799"/>
      <c r="E22" s="805"/>
      <c r="F22" s="1074">
        <f t="shared" si="2"/>
        <v>0</v>
      </c>
      <c r="G22" s="1078"/>
      <c r="H22" s="1076"/>
      <c r="I22" s="1077">
        <f t="shared" si="4"/>
        <v>7338.18</v>
      </c>
      <c r="J22" s="998">
        <f t="shared" si="0"/>
        <v>0</v>
      </c>
      <c r="K22" s="847"/>
    </row>
    <row r="23" spans="1:11" x14ac:dyDescent="0.25">
      <c r="B23" s="88"/>
      <c r="C23" s="318"/>
      <c r="D23" s="799"/>
      <c r="E23" s="805"/>
      <c r="F23" s="801">
        <f t="shared" si="2"/>
        <v>0</v>
      </c>
      <c r="G23" s="804"/>
      <c r="H23" s="800"/>
      <c r="I23" s="806">
        <f t="shared" si="4"/>
        <v>7338.18</v>
      </c>
      <c r="J23" s="788">
        <f t="shared" si="0"/>
        <v>0</v>
      </c>
    </row>
    <row r="24" spans="1:11" x14ac:dyDescent="0.25">
      <c r="B24" s="88"/>
      <c r="C24" s="318"/>
      <c r="D24" s="799"/>
      <c r="E24" s="805"/>
      <c r="F24" s="801">
        <f t="shared" si="2"/>
        <v>0</v>
      </c>
      <c r="G24" s="804"/>
      <c r="H24" s="800"/>
      <c r="I24" s="806">
        <f t="shared" si="4"/>
        <v>7338.18</v>
      </c>
      <c r="J24" s="788">
        <f t="shared" si="0"/>
        <v>0</v>
      </c>
    </row>
    <row r="25" spans="1:11" x14ac:dyDescent="0.25">
      <c r="B25" s="88"/>
      <c r="C25" s="318"/>
      <c r="D25" s="799"/>
      <c r="E25" s="805"/>
      <c r="F25" s="801">
        <f t="shared" si="2"/>
        <v>0</v>
      </c>
      <c r="G25" s="804"/>
      <c r="H25" s="800"/>
      <c r="I25" s="806">
        <f t="shared" si="4"/>
        <v>7338.18</v>
      </c>
      <c r="J25" s="788">
        <f t="shared" si="0"/>
        <v>0</v>
      </c>
    </row>
    <row r="26" spans="1:11" x14ac:dyDescent="0.25">
      <c r="B26" s="88"/>
      <c r="C26" s="318"/>
      <c r="D26" s="799"/>
      <c r="E26" s="805"/>
      <c r="F26" s="801">
        <f t="shared" si="2"/>
        <v>0</v>
      </c>
      <c r="G26" s="804"/>
      <c r="H26" s="800"/>
      <c r="I26" s="806">
        <f t="shared" si="4"/>
        <v>7338.18</v>
      </c>
      <c r="J26" s="788">
        <f t="shared" si="0"/>
        <v>0</v>
      </c>
    </row>
    <row r="27" spans="1:11" x14ac:dyDescent="0.25">
      <c r="B27" s="88"/>
      <c r="C27" s="318"/>
      <c r="D27" s="799"/>
      <c r="E27" s="805"/>
      <c r="F27" s="801">
        <f t="shared" si="2"/>
        <v>0</v>
      </c>
      <c r="G27" s="804"/>
      <c r="H27" s="800"/>
      <c r="I27" s="806">
        <f t="shared" si="4"/>
        <v>7338.18</v>
      </c>
      <c r="J27" s="788">
        <f t="shared" si="0"/>
        <v>0</v>
      </c>
    </row>
    <row r="28" spans="1:11" x14ac:dyDescent="0.25">
      <c r="B28" s="88"/>
      <c r="C28" s="318"/>
      <c r="D28" s="799"/>
      <c r="E28" s="805"/>
      <c r="F28" s="801">
        <f t="shared" si="2"/>
        <v>0</v>
      </c>
      <c r="G28" s="804"/>
      <c r="H28" s="800"/>
      <c r="I28" s="806">
        <f t="shared" si="4"/>
        <v>7338.18</v>
      </c>
      <c r="J28" s="788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2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283" t="s">
        <v>21</v>
      </c>
      <c r="E32" s="1284"/>
      <c r="F32" s="137">
        <f>E5-F30+E6+E7+E4</f>
        <v>7338.18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298" t="s">
        <v>322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09"/>
      <c r="D4" s="130"/>
      <c r="E4" s="426">
        <v>2.09</v>
      </c>
      <c r="F4" s="72"/>
      <c r="G4" s="151"/>
      <c r="H4" s="151"/>
    </row>
    <row r="5" spans="1:9" ht="15" customHeight="1" x14ac:dyDescent="0.25">
      <c r="A5" s="1326" t="s">
        <v>78</v>
      </c>
      <c r="B5" s="1327" t="s">
        <v>226</v>
      </c>
      <c r="C5" s="809">
        <v>82</v>
      </c>
      <c r="D5" s="130">
        <v>45224</v>
      </c>
      <c r="E5" s="652">
        <v>1011.1</v>
      </c>
      <c r="F5" s="72">
        <v>33</v>
      </c>
      <c r="G5" s="224"/>
    </row>
    <row r="6" spans="1:9" ht="15.75" customHeight="1" x14ac:dyDescent="0.25">
      <c r="A6" s="1326"/>
      <c r="B6" s="1327"/>
      <c r="C6" s="810"/>
      <c r="D6" s="130"/>
      <c r="E6" s="808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5"/>
      <c r="C7" s="812"/>
      <c r="D7" s="813"/>
      <c r="E7" s="814"/>
      <c r="F7" s="815"/>
      <c r="G7" s="816"/>
    </row>
    <row r="8" spans="1:9" ht="30" customHeight="1" thickTop="1" thickBot="1" x14ac:dyDescent="0.3">
      <c r="B8" s="817" t="s">
        <v>7</v>
      </c>
      <c r="C8" s="818" t="s">
        <v>8</v>
      </c>
      <c r="D8" s="819" t="s">
        <v>17</v>
      </c>
      <c r="E8" s="820" t="s">
        <v>2</v>
      </c>
      <c r="F8" s="821" t="s">
        <v>18</v>
      </c>
      <c r="G8" s="820" t="s">
        <v>15</v>
      </c>
      <c r="H8" s="822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314</v>
      </c>
      <c r="H10" s="70">
        <v>83</v>
      </c>
      <c r="I10" s="128">
        <f>I9-F10</f>
        <v>746.2</v>
      </c>
    </row>
    <row r="11" spans="1:9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1">I10-F11</f>
        <v>746.2</v>
      </c>
    </row>
    <row r="12" spans="1:9" x14ac:dyDescent="0.25">
      <c r="A12" s="54" t="s">
        <v>33</v>
      </c>
      <c r="B12" s="1079">
        <f t="shared" ref="B12:B14" si="2">B11-C12</f>
        <v>24</v>
      </c>
      <c r="C12" s="877"/>
      <c r="D12" s="1203">
        <v>0</v>
      </c>
      <c r="E12" s="1060"/>
      <c r="F12" s="1204">
        <f t="shared" si="0"/>
        <v>0</v>
      </c>
      <c r="G12" s="1061"/>
      <c r="H12" s="1062"/>
      <c r="I12" s="898">
        <f t="shared" si="1"/>
        <v>746.2</v>
      </c>
    </row>
    <row r="13" spans="1:9" x14ac:dyDescent="0.25">
      <c r="B13" s="1079">
        <f t="shared" si="2"/>
        <v>24</v>
      </c>
      <c r="C13" s="877"/>
      <c r="D13" s="1203">
        <v>0</v>
      </c>
      <c r="E13" s="1060"/>
      <c r="F13" s="1204">
        <f t="shared" si="0"/>
        <v>0</v>
      </c>
      <c r="G13" s="1061"/>
      <c r="H13" s="1062"/>
      <c r="I13" s="898">
        <f t="shared" si="1"/>
        <v>746.2</v>
      </c>
    </row>
    <row r="14" spans="1:9" x14ac:dyDescent="0.25">
      <c r="A14" s="19"/>
      <c r="B14" s="1079">
        <f t="shared" si="2"/>
        <v>24</v>
      </c>
      <c r="C14" s="877"/>
      <c r="D14" s="1203">
        <v>0</v>
      </c>
      <c r="E14" s="1060"/>
      <c r="F14" s="1204">
        <f t="shared" si="0"/>
        <v>0</v>
      </c>
      <c r="G14" s="1061"/>
      <c r="H14" s="1062"/>
      <c r="I14" s="898">
        <f t="shared" si="1"/>
        <v>746.2</v>
      </c>
    </row>
    <row r="15" spans="1:9" x14ac:dyDescent="0.25">
      <c r="B15" s="1079">
        <f>B14-C15</f>
        <v>24</v>
      </c>
      <c r="C15" s="877"/>
      <c r="D15" s="1203">
        <v>0</v>
      </c>
      <c r="E15" s="1060"/>
      <c r="F15" s="1204">
        <f t="shared" si="0"/>
        <v>0</v>
      </c>
      <c r="G15" s="1061"/>
      <c r="H15" s="1062"/>
      <c r="I15" s="898">
        <f t="shared" si="1"/>
        <v>746.2</v>
      </c>
    </row>
    <row r="16" spans="1:9" x14ac:dyDescent="0.25">
      <c r="B16" s="1079">
        <f t="shared" ref="B16:B38" si="3">B15-C16</f>
        <v>24</v>
      </c>
      <c r="C16" s="877"/>
      <c r="D16" s="1203">
        <v>0</v>
      </c>
      <c r="E16" s="1060"/>
      <c r="F16" s="1204">
        <f t="shared" si="0"/>
        <v>0</v>
      </c>
      <c r="G16" s="1061"/>
      <c r="H16" s="1062"/>
      <c r="I16" s="898">
        <f t="shared" si="1"/>
        <v>746.2</v>
      </c>
    </row>
    <row r="17" spans="2:9" x14ac:dyDescent="0.25">
      <c r="B17" s="1079">
        <f t="shared" si="3"/>
        <v>24</v>
      </c>
      <c r="C17" s="877"/>
      <c r="D17" s="1203">
        <v>0</v>
      </c>
      <c r="E17" s="1060"/>
      <c r="F17" s="1204">
        <f t="shared" si="0"/>
        <v>0</v>
      </c>
      <c r="G17" s="1061"/>
      <c r="H17" s="1062"/>
      <c r="I17" s="898">
        <f t="shared" si="1"/>
        <v>746.2</v>
      </c>
    </row>
    <row r="18" spans="2:9" x14ac:dyDescent="0.25">
      <c r="B18" s="1079">
        <f t="shared" si="3"/>
        <v>24</v>
      </c>
      <c r="C18" s="877"/>
      <c r="D18" s="1203">
        <v>0</v>
      </c>
      <c r="E18" s="1060"/>
      <c r="F18" s="1204">
        <f t="shared" si="0"/>
        <v>0</v>
      </c>
      <c r="G18" s="1061"/>
      <c r="H18" s="1062"/>
      <c r="I18" s="898">
        <f t="shared" si="1"/>
        <v>746.2</v>
      </c>
    </row>
    <row r="19" spans="2:9" x14ac:dyDescent="0.25">
      <c r="B19" s="1079">
        <f t="shared" si="3"/>
        <v>24</v>
      </c>
      <c r="C19" s="877"/>
      <c r="D19" s="1203">
        <v>0</v>
      </c>
      <c r="E19" s="1060"/>
      <c r="F19" s="1204">
        <f t="shared" si="0"/>
        <v>0</v>
      </c>
      <c r="G19" s="1061"/>
      <c r="H19" s="1062"/>
      <c r="I19" s="898">
        <f t="shared" si="1"/>
        <v>746.2</v>
      </c>
    </row>
    <row r="20" spans="2:9" x14ac:dyDescent="0.25">
      <c r="B20" s="1079">
        <f t="shared" si="3"/>
        <v>24</v>
      </c>
      <c r="C20" s="877"/>
      <c r="D20" s="1203">
        <v>0</v>
      </c>
      <c r="E20" s="1060"/>
      <c r="F20" s="1204">
        <f t="shared" si="0"/>
        <v>0</v>
      </c>
      <c r="G20" s="1061"/>
      <c r="H20" s="1062"/>
      <c r="I20" s="898">
        <f t="shared" si="1"/>
        <v>746.2</v>
      </c>
    </row>
    <row r="21" spans="2:9" x14ac:dyDescent="0.25">
      <c r="B21" s="1079">
        <f t="shared" si="3"/>
        <v>24</v>
      </c>
      <c r="C21" s="877"/>
      <c r="D21" s="1203">
        <v>0</v>
      </c>
      <c r="E21" s="1060"/>
      <c r="F21" s="1204">
        <f t="shared" si="0"/>
        <v>0</v>
      </c>
      <c r="G21" s="1061"/>
      <c r="H21" s="1062"/>
      <c r="I21" s="898">
        <f t="shared" si="1"/>
        <v>746.2</v>
      </c>
    </row>
    <row r="22" spans="2:9" x14ac:dyDescent="0.25">
      <c r="B22" s="1079">
        <f t="shared" si="3"/>
        <v>24</v>
      </c>
      <c r="C22" s="877"/>
      <c r="D22" s="1203">
        <v>0</v>
      </c>
      <c r="E22" s="1060"/>
      <c r="F22" s="1204">
        <f t="shared" si="0"/>
        <v>0</v>
      </c>
      <c r="G22" s="1061"/>
      <c r="H22" s="1062"/>
      <c r="I22" s="898">
        <f t="shared" si="1"/>
        <v>746.2</v>
      </c>
    </row>
    <row r="23" spans="2:9" x14ac:dyDescent="0.25">
      <c r="B23" s="1079">
        <f t="shared" si="3"/>
        <v>24</v>
      </c>
      <c r="C23" s="877"/>
      <c r="D23" s="1203">
        <v>0</v>
      </c>
      <c r="E23" s="1060"/>
      <c r="F23" s="1204">
        <f t="shared" si="0"/>
        <v>0</v>
      </c>
      <c r="G23" s="1061"/>
      <c r="H23" s="1062"/>
      <c r="I23" s="898">
        <f t="shared" si="1"/>
        <v>746.2</v>
      </c>
    </row>
    <row r="24" spans="2:9" x14ac:dyDescent="0.25">
      <c r="B24" s="1079">
        <f t="shared" si="3"/>
        <v>24</v>
      </c>
      <c r="C24" s="877"/>
      <c r="D24" s="1203">
        <v>0</v>
      </c>
      <c r="E24" s="1060"/>
      <c r="F24" s="1204">
        <f t="shared" si="0"/>
        <v>0</v>
      </c>
      <c r="G24" s="1061"/>
      <c r="H24" s="1062"/>
      <c r="I24" s="898">
        <f t="shared" si="1"/>
        <v>746.2</v>
      </c>
    </row>
    <row r="25" spans="2:9" x14ac:dyDescent="0.25">
      <c r="B25" s="1079">
        <f t="shared" si="3"/>
        <v>24</v>
      </c>
      <c r="C25" s="877"/>
      <c r="D25" s="1203">
        <v>0</v>
      </c>
      <c r="E25" s="1060"/>
      <c r="F25" s="1204">
        <f t="shared" si="0"/>
        <v>0</v>
      </c>
      <c r="G25" s="1061"/>
      <c r="H25" s="1062"/>
      <c r="I25" s="898">
        <f t="shared" si="1"/>
        <v>746.2</v>
      </c>
    </row>
    <row r="26" spans="2:9" x14ac:dyDescent="0.25">
      <c r="B26" s="1079">
        <f t="shared" si="3"/>
        <v>24</v>
      </c>
      <c r="C26" s="877"/>
      <c r="D26" s="929">
        <v>0</v>
      </c>
      <c r="E26" s="925"/>
      <c r="F26" s="1049">
        <f t="shared" si="0"/>
        <v>0</v>
      </c>
      <c r="G26" s="928"/>
      <c r="H26" s="926"/>
      <c r="I26" s="898">
        <f t="shared" si="1"/>
        <v>746.2</v>
      </c>
    </row>
    <row r="27" spans="2:9" x14ac:dyDescent="0.25">
      <c r="B27" s="1079">
        <f t="shared" si="3"/>
        <v>24</v>
      </c>
      <c r="C27" s="877"/>
      <c r="D27" s="929">
        <v>0</v>
      </c>
      <c r="E27" s="925"/>
      <c r="F27" s="1049">
        <f t="shared" si="0"/>
        <v>0</v>
      </c>
      <c r="G27" s="928"/>
      <c r="H27" s="926"/>
      <c r="I27" s="898">
        <f t="shared" si="1"/>
        <v>746.2</v>
      </c>
    </row>
    <row r="28" spans="2:9" x14ac:dyDescent="0.25">
      <c r="B28" s="1079">
        <f t="shared" si="3"/>
        <v>24</v>
      </c>
      <c r="C28" s="877"/>
      <c r="D28" s="929">
        <v>0</v>
      </c>
      <c r="E28" s="925"/>
      <c r="F28" s="1049">
        <f t="shared" si="0"/>
        <v>0</v>
      </c>
      <c r="G28" s="928"/>
      <c r="H28" s="926"/>
      <c r="I28" s="898">
        <f t="shared" si="1"/>
        <v>746.2</v>
      </c>
    </row>
    <row r="29" spans="2:9" x14ac:dyDescent="0.25">
      <c r="B29" s="1079">
        <f t="shared" si="3"/>
        <v>24</v>
      </c>
      <c r="C29" s="877"/>
      <c r="D29" s="929">
        <v>0</v>
      </c>
      <c r="E29" s="925"/>
      <c r="F29" s="1049">
        <f t="shared" si="0"/>
        <v>0</v>
      </c>
      <c r="G29" s="928"/>
      <c r="H29" s="926"/>
      <c r="I29" s="898">
        <f t="shared" si="1"/>
        <v>746.2</v>
      </c>
    </row>
    <row r="30" spans="2:9" x14ac:dyDescent="0.25">
      <c r="B30" s="1079">
        <f t="shared" si="3"/>
        <v>24</v>
      </c>
      <c r="C30" s="877"/>
      <c r="D30" s="929">
        <v>0</v>
      </c>
      <c r="E30" s="925"/>
      <c r="F30" s="1049">
        <f t="shared" si="0"/>
        <v>0</v>
      </c>
      <c r="G30" s="928"/>
      <c r="H30" s="926"/>
      <c r="I30" s="898">
        <f t="shared" si="1"/>
        <v>746.2</v>
      </c>
    </row>
    <row r="31" spans="2:9" x14ac:dyDescent="0.25">
      <c r="B31" s="1079">
        <f t="shared" si="3"/>
        <v>24</v>
      </c>
      <c r="C31" s="877"/>
      <c r="D31" s="929">
        <v>0</v>
      </c>
      <c r="E31" s="925"/>
      <c r="F31" s="1049">
        <f t="shared" si="0"/>
        <v>0</v>
      </c>
      <c r="G31" s="928"/>
      <c r="H31" s="926"/>
      <c r="I31" s="898">
        <f t="shared" si="1"/>
        <v>746.2</v>
      </c>
    </row>
    <row r="32" spans="2:9" x14ac:dyDescent="0.25">
      <c r="B32" s="1079">
        <f t="shared" si="3"/>
        <v>24</v>
      </c>
      <c r="C32" s="877"/>
      <c r="D32" s="929">
        <v>0</v>
      </c>
      <c r="E32" s="925"/>
      <c r="F32" s="1049">
        <f t="shared" si="0"/>
        <v>0</v>
      </c>
      <c r="G32" s="928"/>
      <c r="H32" s="926"/>
      <c r="I32" s="898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79"/>
      <c r="F33" s="1049">
        <f t="shared" si="0"/>
        <v>0</v>
      </c>
      <c r="G33" s="768"/>
      <c r="H33" s="769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79"/>
      <c r="F34" s="1049">
        <f t="shared" si="0"/>
        <v>0</v>
      </c>
      <c r="G34" s="768"/>
      <c r="H34" s="769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79"/>
      <c r="F35" s="1049">
        <f t="shared" si="0"/>
        <v>0</v>
      </c>
      <c r="G35" s="768"/>
      <c r="H35" s="769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79"/>
      <c r="F36" s="1049">
        <f t="shared" si="0"/>
        <v>0</v>
      </c>
      <c r="G36" s="768"/>
      <c r="H36" s="769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79"/>
      <c r="F37" s="1049">
        <f t="shared" si="0"/>
        <v>0</v>
      </c>
      <c r="G37" s="768"/>
      <c r="H37" s="769"/>
      <c r="I37" s="128">
        <f t="shared" si="1"/>
        <v>746.2</v>
      </c>
    </row>
    <row r="38" spans="1:9" ht="15.75" thickBot="1" x14ac:dyDescent="0.3">
      <c r="A38" s="117"/>
      <c r="B38" s="635">
        <f t="shared" si="3"/>
        <v>24</v>
      </c>
      <c r="C38" s="37"/>
      <c r="D38" s="68">
        <v>0</v>
      </c>
      <c r="E38" s="780"/>
      <c r="F38" s="1049">
        <f t="shared" si="0"/>
        <v>0</v>
      </c>
      <c r="G38" s="781"/>
      <c r="H38" s="782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283" t="s">
        <v>21</v>
      </c>
      <c r="E41" s="1284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295"/>
      <c r="B6" s="1328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295"/>
      <c r="B7" s="1329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83" t="s">
        <v>21</v>
      </c>
      <c r="E30" s="128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11" sqref="E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30"/>
      <c r="B5" s="1308" t="s">
        <v>172</v>
      </c>
      <c r="C5" s="65"/>
      <c r="D5" s="130"/>
      <c r="E5" s="426"/>
      <c r="F5" s="72"/>
      <c r="G5" s="176">
        <f>F32</f>
        <v>0</v>
      </c>
    </row>
    <row r="6" spans="1:9" x14ac:dyDescent="0.25">
      <c r="A6" s="1330"/>
      <c r="B6" s="1308"/>
      <c r="D6" s="65"/>
      <c r="E6" s="102"/>
      <c r="F6" s="123"/>
      <c r="G6" s="72"/>
      <c r="H6" s="7">
        <f>E6-G6+E5+E7+E4</f>
        <v>0</v>
      </c>
    </row>
    <row r="7" spans="1:9" ht="19.5" thickBot="1" x14ac:dyDescent="0.3">
      <c r="A7" s="920"/>
      <c r="B7" s="1331"/>
      <c r="C7" s="864"/>
      <c r="D7" s="546"/>
      <c r="E7" s="865"/>
      <c r="F7" s="845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>D9</f>
        <v>0</v>
      </c>
      <c r="G9" s="69"/>
      <c r="H9" s="70"/>
      <c r="I9" s="128">
        <f>E5+E6+E7-F9+E4</f>
        <v>0</v>
      </c>
    </row>
    <row r="10" spans="1:9" x14ac:dyDescent="0.25">
      <c r="B10" s="1079">
        <f>B9-C10</f>
        <v>0</v>
      </c>
      <c r="C10" s="877"/>
      <c r="D10" s="929"/>
      <c r="E10" s="917"/>
      <c r="F10" s="1049">
        <f>D10</f>
        <v>0</v>
      </c>
      <c r="G10" s="900"/>
      <c r="H10" s="918"/>
      <c r="I10" s="898">
        <f>I9-F10</f>
        <v>0</v>
      </c>
    </row>
    <row r="11" spans="1:9" x14ac:dyDescent="0.25">
      <c r="A11" s="54" t="s">
        <v>33</v>
      </c>
      <c r="B11" s="1079">
        <f>B10-C11</f>
        <v>0</v>
      </c>
      <c r="C11" s="877"/>
      <c r="D11" s="1182"/>
      <c r="E11" s="925"/>
      <c r="F11" s="1081">
        <f>D11</f>
        <v>0</v>
      </c>
      <c r="G11" s="928"/>
      <c r="H11" s="926"/>
      <c r="I11" s="898">
        <f t="shared" ref="I11:I31" si="0">I10-F11</f>
        <v>0</v>
      </c>
    </row>
    <row r="12" spans="1:9" ht="15.75" x14ac:dyDescent="0.25">
      <c r="A12" s="74"/>
      <c r="B12" s="1079">
        <f t="shared" ref="B12:B14" si="1">B11-C12</f>
        <v>0</v>
      </c>
      <c r="C12" s="1179"/>
      <c r="D12" s="1182"/>
      <c r="E12" s="925"/>
      <c r="F12" s="1081">
        <f>D12</f>
        <v>0</v>
      </c>
      <c r="G12" s="928"/>
      <c r="H12" s="926"/>
      <c r="I12" s="898">
        <f t="shared" si="0"/>
        <v>0</v>
      </c>
    </row>
    <row r="13" spans="1:9" x14ac:dyDescent="0.25">
      <c r="B13" s="1079">
        <f t="shared" si="1"/>
        <v>0</v>
      </c>
      <c r="C13" s="877"/>
      <c r="D13" s="1182"/>
      <c r="E13" s="925"/>
      <c r="F13" s="1081">
        <f>D13</f>
        <v>0</v>
      </c>
      <c r="G13" s="928"/>
      <c r="H13" s="926"/>
      <c r="I13" s="898">
        <f t="shared" si="0"/>
        <v>0</v>
      </c>
    </row>
    <row r="14" spans="1:9" x14ac:dyDescent="0.25">
      <c r="A14" s="19"/>
      <c r="B14" s="1079">
        <f t="shared" si="1"/>
        <v>0</v>
      </c>
      <c r="C14" s="877"/>
      <c r="D14" s="1182"/>
      <c r="E14" s="925"/>
      <c r="F14" s="1081">
        <f t="shared" ref="F14:F31" si="2">D14</f>
        <v>0</v>
      </c>
      <c r="G14" s="928"/>
      <c r="H14" s="926"/>
      <c r="I14" s="898">
        <f t="shared" si="0"/>
        <v>0</v>
      </c>
    </row>
    <row r="15" spans="1:9" x14ac:dyDescent="0.25">
      <c r="B15" s="1079">
        <f>B14-C15</f>
        <v>0</v>
      </c>
      <c r="C15" s="877"/>
      <c r="D15" s="1182"/>
      <c r="E15" s="925"/>
      <c r="F15" s="1081">
        <f t="shared" si="2"/>
        <v>0</v>
      </c>
      <c r="G15" s="928"/>
      <c r="H15" s="926"/>
      <c r="I15" s="898">
        <f t="shared" si="0"/>
        <v>0</v>
      </c>
    </row>
    <row r="16" spans="1:9" x14ac:dyDescent="0.25">
      <c r="B16" s="1079">
        <f t="shared" ref="B16:B30" si="3">B15-C16</f>
        <v>0</v>
      </c>
      <c r="C16" s="877"/>
      <c r="D16" s="1182"/>
      <c r="E16" s="925"/>
      <c r="F16" s="1081">
        <f t="shared" si="2"/>
        <v>0</v>
      </c>
      <c r="G16" s="928"/>
      <c r="H16" s="926"/>
      <c r="I16" s="898">
        <f t="shared" si="0"/>
        <v>0</v>
      </c>
    </row>
    <row r="17" spans="1:9" x14ac:dyDescent="0.25">
      <c r="B17" s="1079">
        <f t="shared" si="3"/>
        <v>0</v>
      </c>
      <c r="C17" s="877"/>
      <c r="D17" s="1182"/>
      <c r="E17" s="925"/>
      <c r="F17" s="1081">
        <f t="shared" si="2"/>
        <v>0</v>
      </c>
      <c r="G17" s="928"/>
      <c r="H17" s="926"/>
      <c r="I17" s="898">
        <f t="shared" si="0"/>
        <v>0</v>
      </c>
    </row>
    <row r="18" spans="1:9" x14ac:dyDescent="0.25">
      <c r="B18" s="1079">
        <f t="shared" si="3"/>
        <v>0</v>
      </c>
      <c r="C18" s="877"/>
      <c r="D18" s="1182"/>
      <c r="E18" s="925"/>
      <c r="F18" s="1081">
        <f t="shared" si="2"/>
        <v>0</v>
      </c>
      <c r="G18" s="928"/>
      <c r="H18" s="926"/>
      <c r="I18" s="898">
        <f t="shared" si="0"/>
        <v>0</v>
      </c>
    </row>
    <row r="19" spans="1:9" x14ac:dyDescent="0.25">
      <c r="B19" s="1079">
        <f t="shared" si="3"/>
        <v>0</v>
      </c>
      <c r="C19" s="877"/>
      <c r="D19" s="1182"/>
      <c r="E19" s="925"/>
      <c r="F19" s="1081">
        <f t="shared" si="2"/>
        <v>0</v>
      </c>
      <c r="G19" s="928"/>
      <c r="H19" s="926"/>
      <c r="I19" s="898">
        <f t="shared" si="0"/>
        <v>0</v>
      </c>
    </row>
    <row r="20" spans="1:9" x14ac:dyDescent="0.25">
      <c r="B20" s="1079">
        <f t="shared" si="3"/>
        <v>0</v>
      </c>
      <c r="C20" s="877"/>
      <c r="D20" s="1182"/>
      <c r="E20" s="925"/>
      <c r="F20" s="1081">
        <f t="shared" si="2"/>
        <v>0</v>
      </c>
      <c r="G20" s="928"/>
      <c r="H20" s="926"/>
      <c r="I20" s="898">
        <f t="shared" si="0"/>
        <v>0</v>
      </c>
    </row>
    <row r="21" spans="1:9" x14ac:dyDescent="0.25">
      <c r="B21" s="1079">
        <f t="shared" si="3"/>
        <v>0</v>
      </c>
      <c r="C21" s="877"/>
      <c r="D21" s="1182"/>
      <c r="E21" s="925"/>
      <c r="F21" s="1081">
        <f t="shared" si="2"/>
        <v>0</v>
      </c>
      <c r="G21" s="928"/>
      <c r="H21" s="926"/>
      <c r="I21" s="898">
        <f t="shared" si="0"/>
        <v>0</v>
      </c>
    </row>
    <row r="22" spans="1:9" x14ac:dyDescent="0.25">
      <c r="B22" s="1079">
        <f t="shared" si="3"/>
        <v>0</v>
      </c>
      <c r="C22" s="877"/>
      <c r="D22" s="1182"/>
      <c r="E22" s="925"/>
      <c r="F22" s="1081">
        <f t="shared" si="2"/>
        <v>0</v>
      </c>
      <c r="G22" s="928"/>
      <c r="H22" s="926"/>
      <c r="I22" s="898">
        <f t="shared" si="0"/>
        <v>0</v>
      </c>
    </row>
    <row r="23" spans="1:9" x14ac:dyDescent="0.25">
      <c r="B23" s="1079">
        <f t="shared" si="3"/>
        <v>0</v>
      </c>
      <c r="C23" s="1059"/>
      <c r="D23" s="1182"/>
      <c r="E23" s="925"/>
      <c r="F23" s="1081">
        <f t="shared" si="2"/>
        <v>0</v>
      </c>
      <c r="G23" s="928"/>
      <c r="H23" s="926"/>
      <c r="I23" s="898">
        <f t="shared" si="0"/>
        <v>0</v>
      </c>
    </row>
    <row r="24" spans="1:9" x14ac:dyDescent="0.25">
      <c r="B24" s="1079">
        <f t="shared" si="3"/>
        <v>0</v>
      </c>
      <c r="C24" s="1059"/>
      <c r="D24" s="1182"/>
      <c r="E24" s="925"/>
      <c r="F24" s="1081">
        <f t="shared" si="2"/>
        <v>0</v>
      </c>
      <c r="G24" s="928"/>
      <c r="H24" s="926"/>
      <c r="I24" s="898">
        <f t="shared" si="0"/>
        <v>0</v>
      </c>
    </row>
    <row r="25" spans="1:9" x14ac:dyDescent="0.25">
      <c r="B25" s="1079">
        <f t="shared" si="3"/>
        <v>0</v>
      </c>
      <c r="C25" s="1059"/>
      <c r="D25" s="1182"/>
      <c r="E25" s="925"/>
      <c r="F25" s="1081">
        <f t="shared" si="2"/>
        <v>0</v>
      </c>
      <c r="G25" s="928"/>
      <c r="H25" s="926"/>
      <c r="I25" s="898">
        <f t="shared" si="0"/>
        <v>0</v>
      </c>
    </row>
    <row r="26" spans="1:9" x14ac:dyDescent="0.25">
      <c r="B26" s="1079">
        <f t="shared" si="3"/>
        <v>0</v>
      </c>
      <c r="C26" s="1059"/>
      <c r="D26" s="1182"/>
      <c r="E26" s="925"/>
      <c r="F26" s="1081">
        <f t="shared" si="2"/>
        <v>0</v>
      </c>
      <c r="G26" s="928"/>
      <c r="H26" s="926"/>
      <c r="I26" s="898">
        <f t="shared" si="0"/>
        <v>0</v>
      </c>
    </row>
    <row r="27" spans="1:9" x14ac:dyDescent="0.25">
      <c r="B27" s="1079">
        <f t="shared" si="3"/>
        <v>0</v>
      </c>
      <c r="C27" s="1059"/>
      <c r="D27" s="1182"/>
      <c r="E27" s="925"/>
      <c r="F27" s="1081"/>
      <c r="G27" s="928"/>
      <c r="H27" s="926"/>
      <c r="I27" s="898">
        <f t="shared" si="0"/>
        <v>0</v>
      </c>
    </row>
    <row r="28" spans="1:9" x14ac:dyDescent="0.25">
      <c r="B28" s="1079">
        <f t="shared" si="3"/>
        <v>0</v>
      </c>
      <c r="C28" s="1059"/>
      <c r="D28" s="1182"/>
      <c r="E28" s="925"/>
      <c r="F28" s="1081"/>
      <c r="G28" s="928"/>
      <c r="H28" s="926"/>
      <c r="I28" s="898">
        <f t="shared" si="0"/>
        <v>0</v>
      </c>
    </row>
    <row r="29" spans="1:9" x14ac:dyDescent="0.25">
      <c r="B29" s="1079">
        <f t="shared" si="3"/>
        <v>0</v>
      </c>
      <c r="C29" s="1059"/>
      <c r="D29" s="1182"/>
      <c r="E29" s="925"/>
      <c r="F29" s="1081"/>
      <c r="G29" s="928"/>
      <c r="H29" s="926"/>
      <c r="I29" s="898">
        <f t="shared" si="0"/>
        <v>0</v>
      </c>
    </row>
    <row r="30" spans="1:9" x14ac:dyDescent="0.25">
      <c r="B30" s="1079">
        <f t="shared" si="3"/>
        <v>0</v>
      </c>
      <c r="C30" s="1059"/>
      <c r="D30" s="1182"/>
      <c r="E30" s="925"/>
      <c r="F30" s="1081"/>
      <c r="G30" s="928"/>
      <c r="H30" s="926"/>
      <c r="I30" s="898">
        <f t="shared" si="0"/>
        <v>0</v>
      </c>
    </row>
    <row r="31" spans="1:9" ht="15.75" thickBot="1" x14ac:dyDescent="0.3">
      <c r="A31" s="117"/>
      <c r="B31" s="1205">
        <f>B25-C31</f>
        <v>0</v>
      </c>
      <c r="C31" s="1206"/>
      <c r="D31" s="929">
        <v>0</v>
      </c>
      <c r="E31" s="1207"/>
      <c r="F31" s="1208">
        <f t="shared" si="2"/>
        <v>0</v>
      </c>
      <c r="G31" s="1209"/>
      <c r="H31" s="1210"/>
      <c r="I31" s="898">
        <f t="shared" si="0"/>
        <v>0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283" t="s">
        <v>21</v>
      </c>
      <c r="E34" s="1284"/>
      <c r="F34" s="137">
        <f>E5+E6-F32+E7+E4</f>
        <v>0</v>
      </c>
    </row>
    <row r="35" spans="1:6" ht="15.75" thickBot="1" x14ac:dyDescent="0.3">
      <c r="A35" s="121"/>
      <c r="D35" s="843" t="s">
        <v>4</v>
      </c>
      <c r="E35" s="844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332" t="s">
        <v>325</v>
      </c>
      <c r="B1" s="1332"/>
      <c r="C1" s="1332"/>
      <c r="D1" s="1332"/>
      <c r="E1" s="1332"/>
      <c r="F1" s="1332"/>
      <c r="G1" s="1332"/>
      <c r="H1" s="1332"/>
      <c r="I1" s="1332"/>
      <c r="J1" s="1332"/>
      <c r="K1" s="427">
        <v>1</v>
      </c>
      <c r="M1" s="1409" t="s">
        <v>318</v>
      </c>
      <c r="N1" s="1410"/>
      <c r="O1" s="1410"/>
      <c r="P1" s="1410"/>
      <c r="Q1" s="1410"/>
      <c r="R1" s="1410"/>
      <c r="S1" s="1410"/>
      <c r="T1" s="1410"/>
      <c r="U1" s="1410"/>
      <c r="V1" s="1411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333" t="s">
        <v>141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3" t="s">
        <v>219</v>
      </c>
      <c r="M5" s="1333" t="s">
        <v>141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3" t="s">
        <v>219</v>
      </c>
    </row>
    <row r="6" spans="1:23" ht="15.75" customHeight="1" x14ac:dyDescent="0.25">
      <c r="A6" s="1326"/>
      <c r="B6" s="530" t="s">
        <v>83</v>
      </c>
      <c r="C6" s="152">
        <v>83.5</v>
      </c>
      <c r="D6" s="131">
        <v>45208</v>
      </c>
      <c r="E6" s="203">
        <v>2722</v>
      </c>
      <c r="F6" s="140">
        <v>100</v>
      </c>
      <c r="I6" s="1108" t="s">
        <v>170</v>
      </c>
      <c r="M6" s="1326"/>
      <c r="N6" s="530" t="s">
        <v>83</v>
      </c>
      <c r="O6" s="152"/>
      <c r="P6" s="131"/>
      <c r="Q6" s="203"/>
      <c r="R6" s="140"/>
      <c r="U6" s="1108" t="s">
        <v>170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81" t="s">
        <v>58</v>
      </c>
      <c r="J8" s="881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69" t="s">
        <v>58</v>
      </c>
      <c r="V8" s="126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9">
        <v>24</v>
      </c>
      <c r="D9" s="929">
        <f t="shared" ref="D9:D72" si="0">C9*B9</f>
        <v>653.28</v>
      </c>
      <c r="E9" s="1087">
        <v>45209</v>
      </c>
      <c r="F9" s="929">
        <f t="shared" ref="F9:F72" si="1">D9</f>
        <v>653.28</v>
      </c>
      <c r="G9" s="900" t="s">
        <v>245</v>
      </c>
      <c r="H9" s="918">
        <v>0</v>
      </c>
      <c r="I9" s="1099">
        <f>E5-F9+E4+E6+E7</f>
        <v>17856.32</v>
      </c>
      <c r="J9" s="1100">
        <f>F5-C9+F4+F6+F7</f>
        <v>656</v>
      </c>
      <c r="K9" s="1101">
        <f>F9*H9</f>
        <v>0</v>
      </c>
      <c r="M9" s="54" t="s">
        <v>32</v>
      </c>
      <c r="N9">
        <v>27.22</v>
      </c>
      <c r="O9" s="1059"/>
      <c r="P9" s="929">
        <f t="shared" ref="P9:P72" si="2">O9*N9</f>
        <v>0</v>
      </c>
      <c r="Q9" s="1087"/>
      <c r="R9" s="929">
        <f t="shared" ref="R9:R72" si="3">P9</f>
        <v>0</v>
      </c>
      <c r="S9" s="900"/>
      <c r="T9" s="918"/>
      <c r="U9" s="1099">
        <f>Q5-R9+Q4+Q6+Q7</f>
        <v>9064.26</v>
      </c>
      <c r="V9" s="1100">
        <f>R5-O9+R4+R6+R7</f>
        <v>333</v>
      </c>
      <c r="W9" s="1101">
        <f>R9*T9</f>
        <v>0</v>
      </c>
    </row>
    <row r="10" spans="1:23" x14ac:dyDescent="0.25">
      <c r="A10" s="479"/>
      <c r="B10">
        <v>27.22</v>
      </c>
      <c r="C10" s="1059">
        <v>32</v>
      </c>
      <c r="D10" s="929">
        <f t="shared" si="0"/>
        <v>871.04</v>
      </c>
      <c r="E10" s="1087">
        <v>45209</v>
      </c>
      <c r="F10" s="929">
        <f t="shared" si="1"/>
        <v>871.04</v>
      </c>
      <c r="G10" s="900" t="s">
        <v>252</v>
      </c>
      <c r="H10" s="918">
        <v>0</v>
      </c>
      <c r="I10" s="1105">
        <f>I9-F10</f>
        <v>16985.28</v>
      </c>
      <c r="J10" s="1102">
        <f>J9-C10</f>
        <v>624</v>
      </c>
      <c r="K10" s="1103">
        <f t="shared" ref="K10:K73" si="4">F10*H10</f>
        <v>0</v>
      </c>
      <c r="M10" s="1404"/>
      <c r="N10" s="847">
        <v>27.22</v>
      </c>
      <c r="O10" s="1059"/>
      <c r="P10" s="929">
        <f t="shared" si="2"/>
        <v>0</v>
      </c>
      <c r="Q10" s="1087"/>
      <c r="R10" s="929">
        <f t="shared" si="3"/>
        <v>0</v>
      </c>
      <c r="S10" s="900"/>
      <c r="T10" s="918"/>
      <c r="U10" s="1105">
        <f>U9-R10</f>
        <v>9064.26</v>
      </c>
      <c r="V10" s="1102">
        <f>V9-O10</f>
        <v>333</v>
      </c>
      <c r="W10" s="1103">
        <f t="shared" ref="W10:W73" si="5">R10*T10</f>
        <v>0</v>
      </c>
    </row>
    <row r="11" spans="1:23" x14ac:dyDescent="0.25">
      <c r="A11" s="480"/>
      <c r="B11">
        <v>27.22</v>
      </c>
      <c r="C11" s="1059">
        <v>24</v>
      </c>
      <c r="D11" s="929">
        <f t="shared" si="0"/>
        <v>653.28</v>
      </c>
      <c r="E11" s="1087">
        <v>45209</v>
      </c>
      <c r="F11" s="929">
        <f t="shared" si="1"/>
        <v>653.28</v>
      </c>
      <c r="G11" s="900" t="s">
        <v>253</v>
      </c>
      <c r="H11" s="918">
        <v>0</v>
      </c>
      <c r="I11" s="1105">
        <f t="shared" ref="I11:I74" si="6">I10-F11</f>
        <v>16331.999999999998</v>
      </c>
      <c r="J11" s="1102">
        <f t="shared" ref="J11" si="7">J10-C11</f>
        <v>600</v>
      </c>
      <c r="K11" s="1103">
        <f t="shared" si="4"/>
        <v>0</v>
      </c>
      <c r="M11" s="1405"/>
      <c r="N11" s="847">
        <v>27.22</v>
      </c>
      <c r="O11" s="1059"/>
      <c r="P11" s="929">
        <f t="shared" si="2"/>
        <v>0</v>
      </c>
      <c r="Q11" s="1087"/>
      <c r="R11" s="929">
        <f t="shared" si="3"/>
        <v>0</v>
      </c>
      <c r="S11" s="900"/>
      <c r="T11" s="918"/>
      <c r="U11" s="1105">
        <f t="shared" ref="U11:U74" si="8">U10-R11</f>
        <v>9064.26</v>
      </c>
      <c r="V11" s="1102">
        <f t="shared" ref="V11" si="9">V10-O11</f>
        <v>333</v>
      </c>
      <c r="W11" s="1103">
        <f t="shared" si="5"/>
        <v>0</v>
      </c>
    </row>
    <row r="12" spans="1:23" x14ac:dyDescent="0.25">
      <c r="A12" s="54" t="s">
        <v>33</v>
      </c>
      <c r="B12">
        <v>27.22</v>
      </c>
      <c r="C12" s="1059">
        <v>3</v>
      </c>
      <c r="D12" s="1106">
        <f t="shared" si="0"/>
        <v>81.66</v>
      </c>
      <c r="E12" s="917">
        <v>45211</v>
      </c>
      <c r="F12" s="929">
        <f t="shared" si="1"/>
        <v>81.66</v>
      </c>
      <c r="G12" s="900" t="s">
        <v>255</v>
      </c>
      <c r="H12" s="918">
        <v>89</v>
      </c>
      <c r="I12" s="1105">
        <f t="shared" si="6"/>
        <v>16250.339999999998</v>
      </c>
      <c r="J12" s="1102">
        <f>J11-C12</f>
        <v>597</v>
      </c>
      <c r="K12" s="1103">
        <f t="shared" si="4"/>
        <v>7267.74</v>
      </c>
      <c r="M12" s="1406" t="s">
        <v>33</v>
      </c>
      <c r="N12" s="847">
        <v>27.22</v>
      </c>
      <c r="O12" s="1059"/>
      <c r="P12" s="1106">
        <f t="shared" si="2"/>
        <v>0</v>
      </c>
      <c r="Q12" s="917"/>
      <c r="R12" s="929">
        <f t="shared" si="3"/>
        <v>0</v>
      </c>
      <c r="S12" s="900"/>
      <c r="T12" s="918"/>
      <c r="U12" s="1105">
        <f t="shared" si="8"/>
        <v>9064.26</v>
      </c>
      <c r="V12" s="1102">
        <f>V11-O12</f>
        <v>333</v>
      </c>
      <c r="W12" s="1103">
        <f t="shared" si="5"/>
        <v>0</v>
      </c>
    </row>
    <row r="13" spans="1:23" ht="15" customHeight="1" x14ac:dyDescent="0.25">
      <c r="A13" s="1153" t="s">
        <v>259</v>
      </c>
      <c r="B13" s="873">
        <v>27.22</v>
      </c>
      <c r="C13" s="874">
        <v>65</v>
      </c>
      <c r="D13" s="1154">
        <f t="shared" si="0"/>
        <v>1769.3</v>
      </c>
      <c r="E13" s="1160">
        <v>45212</v>
      </c>
      <c r="F13" s="929">
        <f t="shared" si="1"/>
        <v>1769.3</v>
      </c>
      <c r="G13" s="900" t="s">
        <v>258</v>
      </c>
      <c r="H13" s="918">
        <v>0</v>
      </c>
      <c r="I13" s="1105">
        <f t="shared" si="6"/>
        <v>14481.039999999999</v>
      </c>
      <c r="J13" s="1102">
        <f t="shared" ref="J13:J76" si="10">J12-C13</f>
        <v>532</v>
      </c>
      <c r="K13" s="1103">
        <f t="shared" si="4"/>
        <v>0</v>
      </c>
      <c r="M13" s="1407"/>
      <c r="N13" s="847">
        <v>27.22</v>
      </c>
      <c r="O13" s="1059"/>
      <c r="P13" s="1106">
        <f t="shared" si="2"/>
        <v>0</v>
      </c>
      <c r="Q13" s="917"/>
      <c r="R13" s="929">
        <f t="shared" si="3"/>
        <v>0</v>
      </c>
      <c r="S13" s="900"/>
      <c r="T13" s="918"/>
      <c r="U13" s="1105">
        <f t="shared" si="8"/>
        <v>9064.26</v>
      </c>
      <c r="V13" s="1102">
        <f t="shared" ref="V13:V76" si="11">V12-O13</f>
        <v>333</v>
      </c>
      <c r="W13" s="1103">
        <f t="shared" si="5"/>
        <v>0</v>
      </c>
    </row>
    <row r="14" spans="1:23" x14ac:dyDescent="0.25">
      <c r="A14" s="372"/>
      <c r="B14">
        <v>27.22</v>
      </c>
      <c r="C14" s="1059">
        <v>24</v>
      </c>
      <c r="D14" s="1106">
        <f t="shared" si="0"/>
        <v>653.28</v>
      </c>
      <c r="E14" s="917">
        <v>45212</v>
      </c>
      <c r="F14" s="929">
        <f t="shared" si="1"/>
        <v>653.28</v>
      </c>
      <c r="G14" s="900" t="s">
        <v>260</v>
      </c>
      <c r="H14" s="918">
        <v>0</v>
      </c>
      <c r="I14" s="1105">
        <f t="shared" si="6"/>
        <v>13827.759999999998</v>
      </c>
      <c r="J14" s="1102">
        <f t="shared" si="10"/>
        <v>508</v>
      </c>
      <c r="K14" s="1103">
        <f t="shared" si="4"/>
        <v>0</v>
      </c>
      <c r="M14" s="1408"/>
      <c r="N14" s="847">
        <v>27.22</v>
      </c>
      <c r="O14" s="1059"/>
      <c r="P14" s="1106">
        <f t="shared" si="2"/>
        <v>0</v>
      </c>
      <c r="Q14" s="917"/>
      <c r="R14" s="929">
        <f t="shared" si="3"/>
        <v>0</v>
      </c>
      <c r="S14" s="900"/>
      <c r="T14" s="918"/>
      <c r="U14" s="1105">
        <f t="shared" si="8"/>
        <v>9064.26</v>
      </c>
      <c r="V14" s="1102">
        <f t="shared" si="11"/>
        <v>333</v>
      </c>
      <c r="W14" s="1103">
        <f t="shared" si="5"/>
        <v>0</v>
      </c>
    </row>
    <row r="15" spans="1:23" x14ac:dyDescent="0.25">
      <c r="A15" s="372"/>
      <c r="B15">
        <v>27.22</v>
      </c>
      <c r="C15" s="1059">
        <v>24</v>
      </c>
      <c r="D15" s="1106">
        <f t="shared" si="0"/>
        <v>653.28</v>
      </c>
      <c r="E15" s="917">
        <v>45213</v>
      </c>
      <c r="F15" s="929">
        <f t="shared" si="1"/>
        <v>653.28</v>
      </c>
      <c r="G15" s="900" t="s">
        <v>262</v>
      </c>
      <c r="H15" s="918">
        <v>0</v>
      </c>
      <c r="I15" s="1105">
        <f t="shared" si="6"/>
        <v>13174.479999999998</v>
      </c>
      <c r="J15" s="1102">
        <f t="shared" si="10"/>
        <v>484</v>
      </c>
      <c r="K15" s="1103">
        <f t="shared" si="4"/>
        <v>0</v>
      </c>
      <c r="M15" s="1408"/>
      <c r="N15" s="847">
        <v>27.22</v>
      </c>
      <c r="O15" s="1059"/>
      <c r="P15" s="1106">
        <f t="shared" si="2"/>
        <v>0</v>
      </c>
      <c r="Q15" s="917"/>
      <c r="R15" s="929">
        <f t="shared" si="3"/>
        <v>0</v>
      </c>
      <c r="S15" s="900"/>
      <c r="T15" s="918"/>
      <c r="U15" s="1105">
        <f t="shared" si="8"/>
        <v>9064.26</v>
      </c>
      <c r="V15" s="1102">
        <f t="shared" si="11"/>
        <v>333</v>
      </c>
      <c r="W15" s="1103">
        <f t="shared" si="5"/>
        <v>0</v>
      </c>
    </row>
    <row r="16" spans="1:23" x14ac:dyDescent="0.25">
      <c r="A16" s="1153" t="s">
        <v>259</v>
      </c>
      <c r="B16" s="873">
        <v>27.22</v>
      </c>
      <c r="C16" s="874">
        <v>3</v>
      </c>
      <c r="D16" s="1154">
        <f t="shared" si="0"/>
        <v>81.66</v>
      </c>
      <c r="E16" s="1160">
        <v>45213</v>
      </c>
      <c r="F16" s="929">
        <f t="shared" si="1"/>
        <v>81.66</v>
      </c>
      <c r="G16" s="900" t="s">
        <v>263</v>
      </c>
      <c r="H16" s="918">
        <v>0</v>
      </c>
      <c r="I16" s="1105">
        <f t="shared" si="6"/>
        <v>13092.819999999998</v>
      </c>
      <c r="J16" s="1102">
        <f t="shared" si="10"/>
        <v>481</v>
      </c>
      <c r="K16" s="1103">
        <f t="shared" si="4"/>
        <v>0</v>
      </c>
      <c r="M16" s="1407"/>
      <c r="N16" s="847">
        <v>27.22</v>
      </c>
      <c r="O16" s="1059"/>
      <c r="P16" s="1106">
        <f t="shared" si="2"/>
        <v>0</v>
      </c>
      <c r="Q16" s="917"/>
      <c r="R16" s="929">
        <f t="shared" si="3"/>
        <v>0</v>
      </c>
      <c r="S16" s="900"/>
      <c r="T16" s="918"/>
      <c r="U16" s="1105">
        <f t="shared" si="8"/>
        <v>9064.26</v>
      </c>
      <c r="V16" s="1102">
        <f t="shared" si="11"/>
        <v>333</v>
      </c>
      <c r="W16" s="1103">
        <f t="shared" si="5"/>
        <v>0</v>
      </c>
    </row>
    <row r="17" spans="1:23" x14ac:dyDescent="0.25">
      <c r="A17" s="372"/>
      <c r="B17">
        <v>27.22</v>
      </c>
      <c r="C17" s="1059">
        <v>24</v>
      </c>
      <c r="D17" s="1106">
        <f t="shared" si="0"/>
        <v>653.28</v>
      </c>
      <c r="E17" s="917">
        <v>45216</v>
      </c>
      <c r="F17" s="929">
        <f t="shared" si="1"/>
        <v>653.28</v>
      </c>
      <c r="G17" s="900" t="s">
        <v>272</v>
      </c>
      <c r="H17" s="918">
        <v>0</v>
      </c>
      <c r="I17" s="1105">
        <f t="shared" si="6"/>
        <v>12439.539999999997</v>
      </c>
      <c r="J17" s="1102">
        <f t="shared" si="10"/>
        <v>457</v>
      </c>
      <c r="K17" s="1103">
        <f t="shared" si="4"/>
        <v>0</v>
      </c>
      <c r="M17" s="1408"/>
      <c r="N17" s="847">
        <v>27.22</v>
      </c>
      <c r="O17" s="1059"/>
      <c r="P17" s="1106">
        <f t="shared" si="2"/>
        <v>0</v>
      </c>
      <c r="Q17" s="917"/>
      <c r="R17" s="929">
        <f t="shared" si="3"/>
        <v>0</v>
      </c>
      <c r="S17" s="900"/>
      <c r="T17" s="918"/>
      <c r="U17" s="1105">
        <f t="shared" si="8"/>
        <v>9064.26</v>
      </c>
      <c r="V17" s="1102">
        <f t="shared" si="11"/>
        <v>333</v>
      </c>
      <c r="W17" s="1103">
        <f t="shared" si="5"/>
        <v>0</v>
      </c>
    </row>
    <row r="18" spans="1:23" x14ac:dyDescent="0.25">
      <c r="B18">
        <v>27.22</v>
      </c>
      <c r="C18" s="1059">
        <v>10</v>
      </c>
      <c r="D18" s="1106">
        <f t="shared" si="0"/>
        <v>272.2</v>
      </c>
      <c r="E18" s="917">
        <v>45217</v>
      </c>
      <c r="F18" s="929">
        <f t="shared" si="1"/>
        <v>272.2</v>
      </c>
      <c r="G18" s="900" t="s">
        <v>273</v>
      </c>
      <c r="H18" s="918">
        <v>89</v>
      </c>
      <c r="I18" s="1105">
        <f t="shared" si="6"/>
        <v>12167.339999999997</v>
      </c>
      <c r="J18" s="1102">
        <f t="shared" si="10"/>
        <v>447</v>
      </c>
      <c r="K18" s="1103">
        <f t="shared" si="4"/>
        <v>24225.8</v>
      </c>
      <c r="M18" s="847"/>
      <c r="N18" s="847">
        <v>27.22</v>
      </c>
      <c r="O18" s="1059"/>
      <c r="P18" s="1106">
        <f t="shared" si="2"/>
        <v>0</v>
      </c>
      <c r="Q18" s="917"/>
      <c r="R18" s="929">
        <f t="shared" si="3"/>
        <v>0</v>
      </c>
      <c r="S18" s="900"/>
      <c r="T18" s="918"/>
      <c r="U18" s="1105">
        <f t="shared" si="8"/>
        <v>9064.26</v>
      </c>
      <c r="V18" s="1102">
        <f t="shared" si="11"/>
        <v>333</v>
      </c>
      <c r="W18" s="1103">
        <f t="shared" si="5"/>
        <v>0</v>
      </c>
    </row>
    <row r="19" spans="1:23" x14ac:dyDescent="0.25">
      <c r="B19">
        <v>27.22</v>
      </c>
      <c r="C19" s="1059">
        <v>24</v>
      </c>
      <c r="D19" s="1106">
        <f t="shared" si="0"/>
        <v>653.28</v>
      </c>
      <c r="E19" s="917">
        <v>45218</v>
      </c>
      <c r="F19" s="929">
        <f t="shared" si="1"/>
        <v>653.28</v>
      </c>
      <c r="G19" s="900" t="s">
        <v>277</v>
      </c>
      <c r="H19" s="918">
        <v>0</v>
      </c>
      <c r="I19" s="1105">
        <f t="shared" si="6"/>
        <v>11514.059999999996</v>
      </c>
      <c r="J19" s="1102">
        <f t="shared" si="10"/>
        <v>423</v>
      </c>
      <c r="K19" s="1103">
        <f t="shared" si="4"/>
        <v>0</v>
      </c>
      <c r="M19" s="847"/>
      <c r="N19" s="847">
        <v>27.22</v>
      </c>
      <c r="O19" s="1059"/>
      <c r="P19" s="1106">
        <f t="shared" si="2"/>
        <v>0</v>
      </c>
      <c r="Q19" s="917"/>
      <c r="R19" s="929">
        <f t="shared" si="3"/>
        <v>0</v>
      </c>
      <c r="S19" s="900"/>
      <c r="T19" s="918"/>
      <c r="U19" s="1105">
        <f t="shared" si="8"/>
        <v>9064.26</v>
      </c>
      <c r="V19" s="1102">
        <f t="shared" si="11"/>
        <v>333</v>
      </c>
      <c r="W19" s="1103">
        <f t="shared" si="5"/>
        <v>0</v>
      </c>
    </row>
    <row r="20" spans="1:23" x14ac:dyDescent="0.25">
      <c r="B20">
        <v>27.22</v>
      </c>
      <c r="C20" s="1059">
        <v>24</v>
      </c>
      <c r="D20" s="1106">
        <f t="shared" si="0"/>
        <v>653.28</v>
      </c>
      <c r="E20" s="917">
        <v>45220</v>
      </c>
      <c r="F20" s="929">
        <f t="shared" si="1"/>
        <v>653.28</v>
      </c>
      <c r="G20" s="900" t="s">
        <v>283</v>
      </c>
      <c r="H20" s="918">
        <v>0</v>
      </c>
      <c r="I20" s="1105">
        <f t="shared" si="6"/>
        <v>10860.779999999995</v>
      </c>
      <c r="J20" s="1102">
        <f t="shared" si="10"/>
        <v>399</v>
      </c>
      <c r="K20" s="1103">
        <f t="shared" si="4"/>
        <v>0</v>
      </c>
      <c r="M20" s="847"/>
      <c r="N20" s="847">
        <v>27.22</v>
      </c>
      <c r="O20" s="1059"/>
      <c r="P20" s="1106">
        <f t="shared" si="2"/>
        <v>0</v>
      </c>
      <c r="Q20" s="917"/>
      <c r="R20" s="929">
        <f t="shared" si="3"/>
        <v>0</v>
      </c>
      <c r="S20" s="900"/>
      <c r="T20" s="918"/>
      <c r="U20" s="1105">
        <f t="shared" si="8"/>
        <v>9064.26</v>
      </c>
      <c r="V20" s="1102">
        <f t="shared" si="11"/>
        <v>333</v>
      </c>
      <c r="W20" s="1103">
        <f t="shared" si="5"/>
        <v>0</v>
      </c>
    </row>
    <row r="21" spans="1:23" x14ac:dyDescent="0.25">
      <c r="B21">
        <v>27.22</v>
      </c>
      <c r="C21" s="1059">
        <v>24</v>
      </c>
      <c r="D21" s="1106">
        <f t="shared" si="0"/>
        <v>653.28</v>
      </c>
      <c r="E21" s="917">
        <v>45223</v>
      </c>
      <c r="F21" s="929">
        <f t="shared" si="1"/>
        <v>653.28</v>
      </c>
      <c r="G21" s="900" t="s">
        <v>296</v>
      </c>
      <c r="H21" s="918">
        <v>0</v>
      </c>
      <c r="I21" s="1105">
        <f t="shared" si="6"/>
        <v>10207.499999999995</v>
      </c>
      <c r="J21" s="1102">
        <f t="shared" si="10"/>
        <v>375</v>
      </c>
      <c r="K21" s="1103">
        <f t="shared" si="4"/>
        <v>0</v>
      </c>
      <c r="M21" s="847"/>
      <c r="N21" s="847">
        <v>27.22</v>
      </c>
      <c r="O21" s="1059"/>
      <c r="P21" s="1106">
        <f t="shared" si="2"/>
        <v>0</v>
      </c>
      <c r="Q21" s="917"/>
      <c r="R21" s="929">
        <f t="shared" si="3"/>
        <v>0</v>
      </c>
      <c r="S21" s="900"/>
      <c r="T21" s="918"/>
      <c r="U21" s="1105">
        <f t="shared" si="8"/>
        <v>9064.26</v>
      </c>
      <c r="V21" s="1102">
        <f t="shared" si="11"/>
        <v>333</v>
      </c>
      <c r="W21" s="1103">
        <f t="shared" si="5"/>
        <v>0</v>
      </c>
    </row>
    <row r="22" spans="1:23" x14ac:dyDescent="0.25">
      <c r="A22" t="s">
        <v>22</v>
      </c>
      <c r="B22">
        <v>27.22</v>
      </c>
      <c r="C22" s="1059">
        <v>10</v>
      </c>
      <c r="D22" s="1106">
        <f t="shared" si="0"/>
        <v>272.2</v>
      </c>
      <c r="E22" s="917">
        <v>45224</v>
      </c>
      <c r="F22" s="929">
        <f t="shared" si="1"/>
        <v>272.2</v>
      </c>
      <c r="G22" s="900" t="s">
        <v>288</v>
      </c>
      <c r="H22" s="918">
        <v>90</v>
      </c>
      <c r="I22" s="1105">
        <f t="shared" si="6"/>
        <v>9935.2999999999938</v>
      </c>
      <c r="J22" s="1102">
        <f t="shared" si="10"/>
        <v>365</v>
      </c>
      <c r="K22" s="1103">
        <f t="shared" si="4"/>
        <v>24498</v>
      </c>
      <c r="M22" s="847" t="s">
        <v>22</v>
      </c>
      <c r="N22" s="847">
        <v>27.22</v>
      </c>
      <c r="O22" s="1059"/>
      <c r="P22" s="1106">
        <f t="shared" si="2"/>
        <v>0</v>
      </c>
      <c r="Q22" s="917"/>
      <c r="R22" s="929">
        <f t="shared" si="3"/>
        <v>0</v>
      </c>
      <c r="S22" s="900"/>
      <c r="T22" s="918"/>
      <c r="U22" s="1105">
        <f t="shared" si="8"/>
        <v>9064.26</v>
      </c>
      <c r="V22" s="1102">
        <f t="shared" si="11"/>
        <v>333</v>
      </c>
      <c r="W22" s="1103">
        <f t="shared" si="5"/>
        <v>0</v>
      </c>
    </row>
    <row r="23" spans="1:23" x14ac:dyDescent="0.25">
      <c r="B23">
        <v>27.22</v>
      </c>
      <c r="C23" s="1059">
        <v>24</v>
      </c>
      <c r="D23" s="1106">
        <f t="shared" si="0"/>
        <v>653.28</v>
      </c>
      <c r="E23" s="917">
        <v>45224</v>
      </c>
      <c r="F23" s="929">
        <f t="shared" si="1"/>
        <v>653.28</v>
      </c>
      <c r="G23" s="900" t="s">
        <v>301</v>
      </c>
      <c r="H23" s="918">
        <v>0</v>
      </c>
      <c r="I23" s="1105">
        <f t="shared" si="6"/>
        <v>9282.0199999999932</v>
      </c>
      <c r="J23" s="1102">
        <f t="shared" si="10"/>
        <v>341</v>
      </c>
      <c r="K23" s="1103">
        <f t="shared" si="4"/>
        <v>0</v>
      </c>
      <c r="M23" s="847"/>
      <c r="N23" s="847">
        <v>27.22</v>
      </c>
      <c r="O23" s="1059"/>
      <c r="P23" s="1106">
        <f t="shared" si="2"/>
        <v>0</v>
      </c>
      <c r="Q23" s="917"/>
      <c r="R23" s="929">
        <f t="shared" si="3"/>
        <v>0</v>
      </c>
      <c r="S23" s="900"/>
      <c r="T23" s="918"/>
      <c r="U23" s="1105">
        <f t="shared" si="8"/>
        <v>9064.26</v>
      </c>
      <c r="V23" s="1102">
        <f t="shared" si="11"/>
        <v>333</v>
      </c>
      <c r="W23" s="1103">
        <f t="shared" si="5"/>
        <v>0</v>
      </c>
    </row>
    <row r="24" spans="1:23" x14ac:dyDescent="0.25">
      <c r="B24">
        <v>27.22</v>
      </c>
      <c r="C24" s="1059">
        <v>5</v>
      </c>
      <c r="D24" s="1106">
        <f t="shared" si="0"/>
        <v>136.1</v>
      </c>
      <c r="E24" s="917">
        <v>45227</v>
      </c>
      <c r="F24" s="929">
        <f t="shared" si="1"/>
        <v>136.1</v>
      </c>
      <c r="G24" s="900" t="s">
        <v>315</v>
      </c>
      <c r="H24" s="918">
        <v>90</v>
      </c>
      <c r="I24" s="1105">
        <f t="shared" si="6"/>
        <v>9145.9199999999928</v>
      </c>
      <c r="J24" s="1102">
        <f t="shared" si="10"/>
        <v>336</v>
      </c>
      <c r="K24" s="1103">
        <f t="shared" si="4"/>
        <v>12249</v>
      </c>
      <c r="M24" s="847"/>
      <c r="N24" s="847">
        <v>27.22</v>
      </c>
      <c r="O24" s="1059"/>
      <c r="P24" s="1106">
        <f t="shared" si="2"/>
        <v>0</v>
      </c>
      <c r="Q24" s="917"/>
      <c r="R24" s="929">
        <f t="shared" si="3"/>
        <v>0</v>
      </c>
      <c r="S24" s="900"/>
      <c r="T24" s="918"/>
      <c r="U24" s="1105">
        <f t="shared" si="8"/>
        <v>9064.26</v>
      </c>
      <c r="V24" s="1102">
        <f t="shared" si="11"/>
        <v>333</v>
      </c>
      <c r="W24" s="1103">
        <f t="shared" si="5"/>
        <v>0</v>
      </c>
    </row>
    <row r="25" spans="1:23" x14ac:dyDescent="0.25">
      <c r="B25">
        <v>27.22</v>
      </c>
      <c r="C25" s="1059">
        <v>24</v>
      </c>
      <c r="D25" s="1106">
        <f t="shared" si="0"/>
        <v>653.28</v>
      </c>
      <c r="E25" s="917">
        <v>45227</v>
      </c>
      <c r="F25" s="929">
        <f t="shared" si="1"/>
        <v>653.28</v>
      </c>
      <c r="G25" s="900" t="s">
        <v>316</v>
      </c>
      <c r="H25" s="918">
        <v>0</v>
      </c>
      <c r="I25" s="1105">
        <f t="shared" si="6"/>
        <v>8492.6399999999921</v>
      </c>
      <c r="J25" s="1102">
        <f t="shared" si="10"/>
        <v>312</v>
      </c>
      <c r="K25" s="1103">
        <f t="shared" si="4"/>
        <v>0</v>
      </c>
      <c r="M25" s="847"/>
      <c r="N25" s="847">
        <v>27.22</v>
      </c>
      <c r="O25" s="1059"/>
      <c r="P25" s="1106">
        <f t="shared" si="2"/>
        <v>0</v>
      </c>
      <c r="Q25" s="917"/>
      <c r="R25" s="929">
        <f t="shared" si="3"/>
        <v>0</v>
      </c>
      <c r="S25" s="900"/>
      <c r="T25" s="918"/>
      <c r="U25" s="1105">
        <f t="shared" si="8"/>
        <v>9064.26</v>
      </c>
      <c r="V25" s="1102">
        <f t="shared" si="11"/>
        <v>333</v>
      </c>
      <c r="W25" s="1103">
        <f t="shared" si="5"/>
        <v>0</v>
      </c>
    </row>
    <row r="26" spans="1:23" x14ac:dyDescent="0.25">
      <c r="B26">
        <v>27.22</v>
      </c>
      <c r="C26" s="1059"/>
      <c r="D26" s="1106">
        <f t="shared" si="0"/>
        <v>0</v>
      </c>
      <c r="E26" s="917"/>
      <c r="F26" s="929">
        <f t="shared" si="1"/>
        <v>0</v>
      </c>
      <c r="G26" s="900"/>
      <c r="H26" s="918"/>
      <c r="I26" s="1175">
        <f t="shared" si="6"/>
        <v>8492.6399999999921</v>
      </c>
      <c r="J26" s="610">
        <f t="shared" si="10"/>
        <v>312</v>
      </c>
      <c r="K26" s="1103">
        <f t="shared" si="4"/>
        <v>0</v>
      </c>
      <c r="M26" s="847"/>
      <c r="N26" s="847">
        <v>27.22</v>
      </c>
      <c r="O26" s="1059"/>
      <c r="P26" s="1106">
        <f t="shared" si="2"/>
        <v>0</v>
      </c>
      <c r="Q26" s="917"/>
      <c r="R26" s="929">
        <f t="shared" si="3"/>
        <v>0</v>
      </c>
      <c r="S26" s="900"/>
      <c r="T26" s="918"/>
      <c r="U26" s="1105">
        <f t="shared" si="8"/>
        <v>9064.26</v>
      </c>
      <c r="V26" s="1102">
        <f t="shared" si="11"/>
        <v>333</v>
      </c>
      <c r="W26" s="1103">
        <f t="shared" si="5"/>
        <v>0</v>
      </c>
    </row>
    <row r="27" spans="1:23" x14ac:dyDescent="0.25">
      <c r="B27">
        <v>27.22</v>
      </c>
      <c r="C27" s="1059"/>
      <c r="D27" s="1211">
        <f t="shared" si="0"/>
        <v>0</v>
      </c>
      <c r="E27" s="925"/>
      <c r="F27" s="1182">
        <f t="shared" si="1"/>
        <v>0</v>
      </c>
      <c r="G27" s="928"/>
      <c r="H27" s="926"/>
      <c r="I27" s="1212">
        <f t="shared" si="6"/>
        <v>8492.6399999999921</v>
      </c>
      <c r="J27" s="1213">
        <f t="shared" si="10"/>
        <v>312</v>
      </c>
      <c r="K27" s="1103">
        <f t="shared" si="4"/>
        <v>0</v>
      </c>
      <c r="M27" s="847"/>
      <c r="N27" s="847">
        <v>27.22</v>
      </c>
      <c r="O27" s="1059"/>
      <c r="P27" s="1211">
        <f t="shared" si="2"/>
        <v>0</v>
      </c>
      <c r="Q27" s="925"/>
      <c r="R27" s="1182">
        <f t="shared" si="3"/>
        <v>0</v>
      </c>
      <c r="S27" s="928"/>
      <c r="T27" s="926"/>
      <c r="U27" s="1212">
        <f t="shared" si="8"/>
        <v>9064.26</v>
      </c>
      <c r="V27" s="1213">
        <f t="shared" si="11"/>
        <v>333</v>
      </c>
      <c r="W27" s="1103">
        <f t="shared" si="5"/>
        <v>0</v>
      </c>
    </row>
    <row r="28" spans="1:23" x14ac:dyDescent="0.25">
      <c r="B28">
        <v>27.22</v>
      </c>
      <c r="C28" s="1059"/>
      <c r="D28" s="1211">
        <f t="shared" si="0"/>
        <v>0</v>
      </c>
      <c r="E28" s="925"/>
      <c r="F28" s="1182">
        <f t="shared" si="1"/>
        <v>0</v>
      </c>
      <c r="G28" s="928"/>
      <c r="H28" s="926"/>
      <c r="I28" s="1212">
        <f t="shared" si="6"/>
        <v>8492.6399999999921</v>
      </c>
      <c r="J28" s="1213">
        <f t="shared" si="10"/>
        <v>312</v>
      </c>
      <c r="K28" s="1103">
        <f t="shared" si="4"/>
        <v>0</v>
      </c>
      <c r="M28" s="847"/>
      <c r="N28" s="847">
        <v>27.22</v>
      </c>
      <c r="O28" s="1059"/>
      <c r="P28" s="1211">
        <f t="shared" si="2"/>
        <v>0</v>
      </c>
      <c r="Q28" s="925"/>
      <c r="R28" s="1182">
        <f t="shared" si="3"/>
        <v>0</v>
      </c>
      <c r="S28" s="928"/>
      <c r="T28" s="926"/>
      <c r="U28" s="1212">
        <f t="shared" si="8"/>
        <v>9064.26</v>
      </c>
      <c r="V28" s="1213">
        <f t="shared" si="11"/>
        <v>333</v>
      </c>
      <c r="W28" s="1103">
        <f t="shared" si="5"/>
        <v>0</v>
      </c>
    </row>
    <row r="29" spans="1:23" x14ac:dyDescent="0.25">
      <c r="B29">
        <v>27.22</v>
      </c>
      <c r="C29" s="1059"/>
      <c r="D29" s="1211">
        <f t="shared" si="0"/>
        <v>0</v>
      </c>
      <c r="E29" s="925"/>
      <c r="F29" s="1182">
        <f t="shared" si="1"/>
        <v>0</v>
      </c>
      <c r="G29" s="928"/>
      <c r="H29" s="926"/>
      <c r="I29" s="1212">
        <f t="shared" si="6"/>
        <v>8492.6399999999921</v>
      </c>
      <c r="J29" s="1213">
        <f t="shared" si="10"/>
        <v>312</v>
      </c>
      <c r="K29" s="1103">
        <f t="shared" si="4"/>
        <v>0</v>
      </c>
      <c r="M29" s="847"/>
      <c r="N29" s="847">
        <v>27.22</v>
      </c>
      <c r="O29" s="1059"/>
      <c r="P29" s="1211">
        <f t="shared" si="2"/>
        <v>0</v>
      </c>
      <c r="Q29" s="925"/>
      <c r="R29" s="1182">
        <f t="shared" si="3"/>
        <v>0</v>
      </c>
      <c r="S29" s="928"/>
      <c r="T29" s="926"/>
      <c r="U29" s="1212">
        <f t="shared" si="8"/>
        <v>9064.26</v>
      </c>
      <c r="V29" s="1213">
        <f t="shared" si="11"/>
        <v>333</v>
      </c>
      <c r="W29" s="1103">
        <f t="shared" si="5"/>
        <v>0</v>
      </c>
    </row>
    <row r="30" spans="1:23" x14ac:dyDescent="0.25">
      <c r="B30">
        <v>27.22</v>
      </c>
      <c r="C30" s="1059"/>
      <c r="D30" s="1211">
        <f t="shared" si="0"/>
        <v>0</v>
      </c>
      <c r="E30" s="925"/>
      <c r="F30" s="1182">
        <f t="shared" si="1"/>
        <v>0</v>
      </c>
      <c r="G30" s="928"/>
      <c r="H30" s="926"/>
      <c r="I30" s="1212">
        <f t="shared" si="6"/>
        <v>8492.6399999999921</v>
      </c>
      <c r="J30" s="1213">
        <f t="shared" si="10"/>
        <v>312</v>
      </c>
      <c r="K30" s="1103">
        <f t="shared" si="4"/>
        <v>0</v>
      </c>
      <c r="M30" s="847"/>
      <c r="N30" s="847">
        <v>27.22</v>
      </c>
      <c r="O30" s="1059"/>
      <c r="P30" s="1211">
        <f t="shared" si="2"/>
        <v>0</v>
      </c>
      <c r="Q30" s="925"/>
      <c r="R30" s="1182">
        <f t="shared" si="3"/>
        <v>0</v>
      </c>
      <c r="S30" s="928"/>
      <c r="T30" s="926"/>
      <c r="U30" s="1212">
        <f t="shared" si="8"/>
        <v>9064.26</v>
      </c>
      <c r="V30" s="1213">
        <f t="shared" si="11"/>
        <v>333</v>
      </c>
      <c r="W30" s="1103">
        <f t="shared" si="5"/>
        <v>0</v>
      </c>
    </row>
    <row r="31" spans="1:23" ht="18.75" x14ac:dyDescent="0.3">
      <c r="A31" s="1104"/>
      <c r="B31" s="847">
        <v>27.22</v>
      </c>
      <c r="C31" s="1059"/>
      <c r="D31" s="1211">
        <f t="shared" si="0"/>
        <v>0</v>
      </c>
      <c r="E31" s="925"/>
      <c r="F31" s="1182">
        <f t="shared" si="1"/>
        <v>0</v>
      </c>
      <c r="G31" s="928"/>
      <c r="H31" s="926"/>
      <c r="I31" s="1212">
        <f t="shared" si="6"/>
        <v>8492.6399999999921</v>
      </c>
      <c r="J31" s="1213">
        <f t="shared" si="10"/>
        <v>312</v>
      </c>
      <c r="K31" s="1103">
        <f t="shared" si="4"/>
        <v>0</v>
      </c>
      <c r="M31" s="1104"/>
      <c r="N31" s="847">
        <v>27.22</v>
      </c>
      <c r="O31" s="1059"/>
      <c r="P31" s="1211">
        <f t="shared" si="2"/>
        <v>0</v>
      </c>
      <c r="Q31" s="925"/>
      <c r="R31" s="1182">
        <f t="shared" si="3"/>
        <v>0</v>
      </c>
      <c r="S31" s="928"/>
      <c r="T31" s="926"/>
      <c r="U31" s="1212">
        <f t="shared" si="8"/>
        <v>9064.26</v>
      </c>
      <c r="V31" s="1213">
        <f t="shared" si="11"/>
        <v>333</v>
      </c>
      <c r="W31" s="1103">
        <f t="shared" si="5"/>
        <v>0</v>
      </c>
    </row>
    <row r="32" spans="1:23" x14ac:dyDescent="0.25">
      <c r="B32">
        <v>27.22</v>
      </c>
      <c r="C32" s="1059"/>
      <c r="D32" s="1211">
        <f t="shared" si="0"/>
        <v>0</v>
      </c>
      <c r="E32" s="925"/>
      <c r="F32" s="1182">
        <f t="shared" si="1"/>
        <v>0</v>
      </c>
      <c r="G32" s="928"/>
      <c r="H32" s="926"/>
      <c r="I32" s="1212">
        <f t="shared" si="6"/>
        <v>8492.6399999999921</v>
      </c>
      <c r="J32" s="1213">
        <f t="shared" si="10"/>
        <v>312</v>
      </c>
      <c r="K32" s="1103">
        <f t="shared" si="4"/>
        <v>0</v>
      </c>
      <c r="N32">
        <v>27.22</v>
      </c>
      <c r="O32" s="1059"/>
      <c r="P32" s="1211">
        <f t="shared" si="2"/>
        <v>0</v>
      </c>
      <c r="Q32" s="925"/>
      <c r="R32" s="1182">
        <f t="shared" si="3"/>
        <v>0</v>
      </c>
      <c r="S32" s="928"/>
      <c r="T32" s="926"/>
      <c r="U32" s="1212">
        <f t="shared" si="8"/>
        <v>9064.26</v>
      </c>
      <c r="V32" s="1213">
        <f t="shared" si="11"/>
        <v>333</v>
      </c>
      <c r="W32" s="1103">
        <f t="shared" si="5"/>
        <v>0</v>
      </c>
    </row>
    <row r="33" spans="2:23" x14ac:dyDescent="0.25">
      <c r="B33">
        <v>27.22</v>
      </c>
      <c r="C33" s="1059"/>
      <c r="D33" s="1211">
        <f t="shared" si="0"/>
        <v>0</v>
      </c>
      <c r="E33" s="925"/>
      <c r="F33" s="1182">
        <f t="shared" si="1"/>
        <v>0</v>
      </c>
      <c r="G33" s="928"/>
      <c r="H33" s="926"/>
      <c r="I33" s="1212">
        <f t="shared" si="6"/>
        <v>8492.6399999999921</v>
      </c>
      <c r="J33" s="1213">
        <f t="shared" si="10"/>
        <v>312</v>
      </c>
      <c r="K33" s="1103">
        <f t="shared" si="4"/>
        <v>0</v>
      </c>
      <c r="N33">
        <v>27.22</v>
      </c>
      <c r="O33" s="1059"/>
      <c r="P33" s="1211">
        <f t="shared" si="2"/>
        <v>0</v>
      </c>
      <c r="Q33" s="925"/>
      <c r="R33" s="1182">
        <f t="shared" si="3"/>
        <v>0</v>
      </c>
      <c r="S33" s="928"/>
      <c r="T33" s="926"/>
      <c r="U33" s="1212">
        <f t="shared" si="8"/>
        <v>9064.26</v>
      </c>
      <c r="V33" s="1213">
        <f t="shared" si="11"/>
        <v>333</v>
      </c>
      <c r="W33" s="1103">
        <f t="shared" si="5"/>
        <v>0</v>
      </c>
    </row>
    <row r="34" spans="2:23" x14ac:dyDescent="0.25">
      <c r="B34">
        <v>27.22</v>
      </c>
      <c r="C34" s="1059"/>
      <c r="D34" s="1211">
        <f t="shared" si="0"/>
        <v>0</v>
      </c>
      <c r="E34" s="925"/>
      <c r="F34" s="1182">
        <f t="shared" si="1"/>
        <v>0</v>
      </c>
      <c r="G34" s="928"/>
      <c r="H34" s="926"/>
      <c r="I34" s="1212">
        <f t="shared" si="6"/>
        <v>8492.6399999999921</v>
      </c>
      <c r="J34" s="1213">
        <f t="shared" si="10"/>
        <v>312</v>
      </c>
      <c r="K34" s="1103">
        <f t="shared" si="4"/>
        <v>0</v>
      </c>
      <c r="N34">
        <v>27.22</v>
      </c>
      <c r="O34" s="1059"/>
      <c r="P34" s="1211">
        <f t="shared" si="2"/>
        <v>0</v>
      </c>
      <c r="Q34" s="925"/>
      <c r="R34" s="1182">
        <f t="shared" si="3"/>
        <v>0</v>
      </c>
      <c r="S34" s="928"/>
      <c r="T34" s="926"/>
      <c r="U34" s="1212">
        <f t="shared" si="8"/>
        <v>9064.26</v>
      </c>
      <c r="V34" s="1213">
        <f t="shared" si="11"/>
        <v>333</v>
      </c>
      <c r="W34" s="1103">
        <f t="shared" si="5"/>
        <v>0</v>
      </c>
    </row>
    <row r="35" spans="2:23" x14ac:dyDescent="0.25">
      <c r="B35">
        <v>27.22</v>
      </c>
      <c r="C35" s="1059"/>
      <c r="D35" s="1211">
        <f t="shared" si="0"/>
        <v>0</v>
      </c>
      <c r="E35" s="925"/>
      <c r="F35" s="1182">
        <f t="shared" si="1"/>
        <v>0</v>
      </c>
      <c r="G35" s="928"/>
      <c r="H35" s="926"/>
      <c r="I35" s="1212">
        <f t="shared" si="6"/>
        <v>8492.6399999999921</v>
      </c>
      <c r="J35" s="1213">
        <f t="shared" si="10"/>
        <v>312</v>
      </c>
      <c r="K35" s="1103">
        <f t="shared" si="4"/>
        <v>0</v>
      </c>
      <c r="N35">
        <v>27.22</v>
      </c>
      <c r="O35" s="1059"/>
      <c r="P35" s="1211">
        <f t="shared" si="2"/>
        <v>0</v>
      </c>
      <c r="Q35" s="925"/>
      <c r="R35" s="1182">
        <f t="shared" si="3"/>
        <v>0</v>
      </c>
      <c r="S35" s="928"/>
      <c r="T35" s="926"/>
      <c r="U35" s="1212">
        <f t="shared" si="8"/>
        <v>9064.26</v>
      </c>
      <c r="V35" s="1213">
        <f t="shared" si="11"/>
        <v>333</v>
      </c>
      <c r="W35" s="1103">
        <f t="shared" si="5"/>
        <v>0</v>
      </c>
    </row>
    <row r="36" spans="2:23" x14ac:dyDescent="0.25">
      <c r="B36">
        <v>27.22</v>
      </c>
      <c r="C36" s="1059"/>
      <c r="D36" s="1211">
        <f t="shared" si="0"/>
        <v>0</v>
      </c>
      <c r="E36" s="925"/>
      <c r="F36" s="1182">
        <f t="shared" si="1"/>
        <v>0</v>
      </c>
      <c r="G36" s="928"/>
      <c r="H36" s="926"/>
      <c r="I36" s="1212">
        <f t="shared" si="6"/>
        <v>8492.6399999999921</v>
      </c>
      <c r="J36" s="1213">
        <f t="shared" si="10"/>
        <v>312</v>
      </c>
      <c r="K36" s="1103">
        <f t="shared" si="4"/>
        <v>0</v>
      </c>
      <c r="N36">
        <v>27.22</v>
      </c>
      <c r="O36" s="1059"/>
      <c r="P36" s="1211">
        <f t="shared" si="2"/>
        <v>0</v>
      </c>
      <c r="Q36" s="925"/>
      <c r="R36" s="1182">
        <f t="shared" si="3"/>
        <v>0</v>
      </c>
      <c r="S36" s="928"/>
      <c r="T36" s="926"/>
      <c r="U36" s="1212">
        <f t="shared" si="8"/>
        <v>9064.26</v>
      </c>
      <c r="V36" s="1213">
        <f t="shared" si="11"/>
        <v>333</v>
      </c>
      <c r="W36" s="1103">
        <f t="shared" si="5"/>
        <v>0</v>
      </c>
    </row>
    <row r="37" spans="2:23" x14ac:dyDescent="0.25">
      <c r="B37">
        <v>27.22</v>
      </c>
      <c r="C37" s="1059"/>
      <c r="D37" s="1182">
        <f t="shared" si="0"/>
        <v>0</v>
      </c>
      <c r="E37" s="1214"/>
      <c r="F37" s="1182">
        <f t="shared" si="1"/>
        <v>0</v>
      </c>
      <c r="G37" s="928"/>
      <c r="H37" s="926"/>
      <c r="I37" s="1212">
        <f t="shared" si="6"/>
        <v>8492.6399999999921</v>
      </c>
      <c r="J37" s="1213">
        <f t="shared" si="10"/>
        <v>312</v>
      </c>
      <c r="K37" s="1103">
        <f t="shared" si="4"/>
        <v>0</v>
      </c>
      <c r="N37">
        <v>27.22</v>
      </c>
      <c r="O37" s="1059"/>
      <c r="P37" s="1182">
        <f t="shared" si="2"/>
        <v>0</v>
      </c>
      <c r="Q37" s="1214"/>
      <c r="R37" s="1182">
        <f t="shared" si="3"/>
        <v>0</v>
      </c>
      <c r="S37" s="928"/>
      <c r="T37" s="926"/>
      <c r="U37" s="1212">
        <f t="shared" si="8"/>
        <v>9064.26</v>
      </c>
      <c r="V37" s="1213">
        <f t="shared" si="11"/>
        <v>333</v>
      </c>
      <c r="W37" s="1103">
        <f t="shared" si="5"/>
        <v>0</v>
      </c>
    </row>
    <row r="38" spans="2:23" x14ac:dyDescent="0.25">
      <c r="B38">
        <v>27.22</v>
      </c>
      <c r="C38" s="1059"/>
      <c r="D38" s="1182">
        <f t="shared" si="0"/>
        <v>0</v>
      </c>
      <c r="E38" s="1214"/>
      <c r="F38" s="1182">
        <f t="shared" si="1"/>
        <v>0</v>
      </c>
      <c r="G38" s="928"/>
      <c r="H38" s="926"/>
      <c r="I38" s="1212">
        <f t="shared" si="6"/>
        <v>8492.6399999999921</v>
      </c>
      <c r="J38" s="1213">
        <f t="shared" si="10"/>
        <v>312</v>
      </c>
      <c r="K38" s="1103">
        <f t="shared" si="4"/>
        <v>0</v>
      </c>
      <c r="N38">
        <v>27.22</v>
      </c>
      <c r="O38" s="1059"/>
      <c r="P38" s="1182">
        <f t="shared" si="2"/>
        <v>0</v>
      </c>
      <c r="Q38" s="1214"/>
      <c r="R38" s="1182">
        <f t="shared" si="3"/>
        <v>0</v>
      </c>
      <c r="S38" s="928"/>
      <c r="T38" s="926"/>
      <c r="U38" s="1212">
        <f t="shared" si="8"/>
        <v>9064.26</v>
      </c>
      <c r="V38" s="1213">
        <f t="shared" si="11"/>
        <v>333</v>
      </c>
      <c r="W38" s="1103">
        <f t="shared" si="5"/>
        <v>0</v>
      </c>
    </row>
    <row r="39" spans="2:23" x14ac:dyDescent="0.25">
      <c r="B39">
        <v>27.22</v>
      </c>
      <c r="C39" s="1059"/>
      <c r="D39" s="1182">
        <f t="shared" si="0"/>
        <v>0</v>
      </c>
      <c r="E39" s="1214"/>
      <c r="F39" s="1182">
        <f t="shared" si="1"/>
        <v>0</v>
      </c>
      <c r="G39" s="928"/>
      <c r="H39" s="926"/>
      <c r="I39" s="1212">
        <f t="shared" si="6"/>
        <v>8492.6399999999921</v>
      </c>
      <c r="J39" s="1213">
        <f t="shared" si="10"/>
        <v>312</v>
      </c>
      <c r="K39" s="1103">
        <f t="shared" si="4"/>
        <v>0</v>
      </c>
      <c r="N39">
        <v>27.22</v>
      </c>
      <c r="O39" s="1059"/>
      <c r="P39" s="1182">
        <f t="shared" si="2"/>
        <v>0</v>
      </c>
      <c r="Q39" s="1214"/>
      <c r="R39" s="1182">
        <f t="shared" si="3"/>
        <v>0</v>
      </c>
      <c r="S39" s="928"/>
      <c r="T39" s="926"/>
      <c r="U39" s="1212">
        <f t="shared" si="8"/>
        <v>9064.26</v>
      </c>
      <c r="V39" s="1213">
        <f t="shared" si="11"/>
        <v>333</v>
      </c>
      <c r="W39" s="1103">
        <f t="shared" si="5"/>
        <v>0</v>
      </c>
    </row>
    <row r="40" spans="2:23" x14ac:dyDescent="0.25">
      <c r="B40">
        <v>27.22</v>
      </c>
      <c r="C40" s="1059"/>
      <c r="D40" s="1182">
        <f t="shared" si="0"/>
        <v>0</v>
      </c>
      <c r="E40" s="1214"/>
      <c r="F40" s="1182">
        <f t="shared" si="1"/>
        <v>0</v>
      </c>
      <c r="G40" s="928"/>
      <c r="H40" s="926"/>
      <c r="I40" s="1212">
        <f t="shared" si="6"/>
        <v>8492.6399999999921</v>
      </c>
      <c r="J40" s="1213">
        <f t="shared" si="10"/>
        <v>312</v>
      </c>
      <c r="K40" s="1103">
        <f t="shared" si="4"/>
        <v>0</v>
      </c>
      <c r="N40">
        <v>27.22</v>
      </c>
      <c r="O40" s="1059"/>
      <c r="P40" s="1182">
        <f t="shared" si="2"/>
        <v>0</v>
      </c>
      <c r="Q40" s="1214"/>
      <c r="R40" s="1182">
        <f t="shared" si="3"/>
        <v>0</v>
      </c>
      <c r="S40" s="928"/>
      <c r="T40" s="926"/>
      <c r="U40" s="1212">
        <f t="shared" si="8"/>
        <v>9064.26</v>
      </c>
      <c r="V40" s="1213">
        <f t="shared" si="11"/>
        <v>333</v>
      </c>
      <c r="W40" s="1103">
        <f t="shared" si="5"/>
        <v>0</v>
      </c>
    </row>
    <row r="41" spans="2:23" x14ac:dyDescent="0.25">
      <c r="B41">
        <v>27.22</v>
      </c>
      <c r="C41" s="1059"/>
      <c r="D41" s="1182">
        <f t="shared" si="0"/>
        <v>0</v>
      </c>
      <c r="E41" s="1214"/>
      <c r="F41" s="1182">
        <f t="shared" si="1"/>
        <v>0</v>
      </c>
      <c r="G41" s="928"/>
      <c r="H41" s="926"/>
      <c r="I41" s="1212">
        <f t="shared" si="6"/>
        <v>8492.6399999999921</v>
      </c>
      <c r="J41" s="1213">
        <f t="shared" si="10"/>
        <v>312</v>
      </c>
      <c r="K41" s="1103">
        <f t="shared" si="4"/>
        <v>0</v>
      </c>
      <c r="N41">
        <v>27.22</v>
      </c>
      <c r="O41" s="1059"/>
      <c r="P41" s="1182">
        <f t="shared" si="2"/>
        <v>0</v>
      </c>
      <c r="Q41" s="1214"/>
      <c r="R41" s="1182">
        <f t="shared" si="3"/>
        <v>0</v>
      </c>
      <c r="S41" s="928"/>
      <c r="T41" s="926"/>
      <c r="U41" s="1212">
        <f t="shared" si="8"/>
        <v>9064.26</v>
      </c>
      <c r="V41" s="1213">
        <f t="shared" si="11"/>
        <v>333</v>
      </c>
      <c r="W41" s="1103">
        <f t="shared" si="5"/>
        <v>0</v>
      </c>
    </row>
    <row r="42" spans="2:23" x14ac:dyDescent="0.25">
      <c r="B42">
        <v>27.22</v>
      </c>
      <c r="C42" s="1059"/>
      <c r="D42" s="1182">
        <f t="shared" si="0"/>
        <v>0</v>
      </c>
      <c r="E42" s="1214"/>
      <c r="F42" s="1182">
        <f t="shared" si="1"/>
        <v>0</v>
      </c>
      <c r="G42" s="928"/>
      <c r="H42" s="926"/>
      <c r="I42" s="1212">
        <f t="shared" si="6"/>
        <v>8492.6399999999921</v>
      </c>
      <c r="J42" s="1213">
        <f t="shared" si="10"/>
        <v>312</v>
      </c>
      <c r="K42" s="1103">
        <f t="shared" si="4"/>
        <v>0</v>
      </c>
      <c r="N42">
        <v>27.22</v>
      </c>
      <c r="O42" s="1059"/>
      <c r="P42" s="1182">
        <f t="shared" si="2"/>
        <v>0</v>
      </c>
      <c r="Q42" s="1214"/>
      <c r="R42" s="1182">
        <f t="shared" si="3"/>
        <v>0</v>
      </c>
      <c r="S42" s="928"/>
      <c r="T42" s="926"/>
      <c r="U42" s="1212">
        <f t="shared" si="8"/>
        <v>9064.26</v>
      </c>
      <c r="V42" s="1213">
        <f t="shared" si="11"/>
        <v>333</v>
      </c>
      <c r="W42" s="1103">
        <f t="shared" si="5"/>
        <v>0</v>
      </c>
    </row>
    <row r="43" spans="2:23" x14ac:dyDescent="0.25">
      <c r="B43">
        <v>27.22</v>
      </c>
      <c r="C43" s="1059"/>
      <c r="D43" s="1182">
        <f t="shared" si="0"/>
        <v>0</v>
      </c>
      <c r="E43" s="1214"/>
      <c r="F43" s="1182">
        <f t="shared" si="1"/>
        <v>0</v>
      </c>
      <c r="G43" s="928"/>
      <c r="H43" s="926"/>
      <c r="I43" s="1212">
        <f t="shared" si="6"/>
        <v>8492.6399999999921</v>
      </c>
      <c r="J43" s="1213">
        <f t="shared" si="10"/>
        <v>312</v>
      </c>
      <c r="K43" s="1103">
        <f t="shared" si="4"/>
        <v>0</v>
      </c>
      <c r="N43">
        <v>27.22</v>
      </c>
      <c r="O43" s="1059"/>
      <c r="P43" s="1182">
        <f t="shared" si="2"/>
        <v>0</v>
      </c>
      <c r="Q43" s="1214"/>
      <c r="R43" s="1182">
        <f t="shared" si="3"/>
        <v>0</v>
      </c>
      <c r="S43" s="928"/>
      <c r="T43" s="926"/>
      <c r="U43" s="1212">
        <f t="shared" si="8"/>
        <v>9064.26</v>
      </c>
      <c r="V43" s="1213">
        <f t="shared" si="11"/>
        <v>333</v>
      </c>
      <c r="W43" s="1103">
        <f t="shared" si="5"/>
        <v>0</v>
      </c>
    </row>
    <row r="44" spans="2:23" x14ac:dyDescent="0.25">
      <c r="B44">
        <v>27.22</v>
      </c>
      <c r="C44" s="1059"/>
      <c r="D44" s="1182">
        <f t="shared" si="0"/>
        <v>0</v>
      </c>
      <c r="E44" s="1214"/>
      <c r="F44" s="1182">
        <f t="shared" si="1"/>
        <v>0</v>
      </c>
      <c r="G44" s="928"/>
      <c r="H44" s="926"/>
      <c r="I44" s="1212">
        <f t="shared" si="6"/>
        <v>8492.6399999999921</v>
      </c>
      <c r="J44" s="1213">
        <f t="shared" si="10"/>
        <v>312</v>
      </c>
      <c r="K44" s="1103">
        <f t="shared" si="4"/>
        <v>0</v>
      </c>
      <c r="N44">
        <v>27.22</v>
      </c>
      <c r="O44" s="1059"/>
      <c r="P44" s="1182">
        <f t="shared" si="2"/>
        <v>0</v>
      </c>
      <c r="Q44" s="1214"/>
      <c r="R44" s="1182">
        <f t="shared" si="3"/>
        <v>0</v>
      </c>
      <c r="S44" s="928"/>
      <c r="T44" s="926"/>
      <c r="U44" s="1212">
        <f t="shared" si="8"/>
        <v>9064.26</v>
      </c>
      <c r="V44" s="1213">
        <f t="shared" si="11"/>
        <v>333</v>
      </c>
      <c r="W44" s="1103">
        <f t="shared" si="5"/>
        <v>0</v>
      </c>
    </row>
    <row r="45" spans="2:23" x14ac:dyDescent="0.25">
      <c r="B45">
        <v>27.22</v>
      </c>
      <c r="C45" s="1059"/>
      <c r="D45" s="1182">
        <f t="shared" si="0"/>
        <v>0</v>
      </c>
      <c r="E45" s="1214"/>
      <c r="F45" s="1182">
        <f t="shared" si="1"/>
        <v>0</v>
      </c>
      <c r="G45" s="928"/>
      <c r="H45" s="926"/>
      <c r="I45" s="1212">
        <f t="shared" si="6"/>
        <v>8492.6399999999921</v>
      </c>
      <c r="J45" s="1213">
        <f t="shared" si="10"/>
        <v>312</v>
      </c>
      <c r="K45" s="1103">
        <f t="shared" si="4"/>
        <v>0</v>
      </c>
      <c r="N45">
        <v>27.22</v>
      </c>
      <c r="O45" s="1059"/>
      <c r="P45" s="1182">
        <f t="shared" si="2"/>
        <v>0</v>
      </c>
      <c r="Q45" s="1214"/>
      <c r="R45" s="1182">
        <f t="shared" si="3"/>
        <v>0</v>
      </c>
      <c r="S45" s="928"/>
      <c r="T45" s="926"/>
      <c r="U45" s="1212">
        <f t="shared" si="8"/>
        <v>9064.26</v>
      </c>
      <c r="V45" s="1213">
        <f t="shared" si="11"/>
        <v>333</v>
      </c>
      <c r="W45" s="1103">
        <f t="shared" si="5"/>
        <v>0</v>
      </c>
    </row>
    <row r="46" spans="2:23" x14ac:dyDescent="0.25">
      <c r="B46">
        <v>27.22</v>
      </c>
      <c r="C46" s="1059"/>
      <c r="D46" s="1182">
        <f t="shared" si="0"/>
        <v>0</v>
      </c>
      <c r="E46" s="1214"/>
      <c r="F46" s="1182">
        <f t="shared" si="1"/>
        <v>0</v>
      </c>
      <c r="G46" s="928"/>
      <c r="H46" s="926"/>
      <c r="I46" s="1212">
        <f t="shared" si="6"/>
        <v>8492.6399999999921</v>
      </c>
      <c r="J46" s="1213">
        <f t="shared" si="10"/>
        <v>312</v>
      </c>
      <c r="K46" s="1103">
        <f t="shared" si="4"/>
        <v>0</v>
      </c>
      <c r="N46">
        <v>27.22</v>
      </c>
      <c r="O46" s="1059"/>
      <c r="P46" s="1182">
        <f t="shared" si="2"/>
        <v>0</v>
      </c>
      <c r="Q46" s="1214"/>
      <c r="R46" s="1182">
        <f t="shared" si="3"/>
        <v>0</v>
      </c>
      <c r="S46" s="928"/>
      <c r="T46" s="926"/>
      <c r="U46" s="1212">
        <f t="shared" si="8"/>
        <v>9064.26</v>
      </c>
      <c r="V46" s="1213">
        <f t="shared" si="11"/>
        <v>333</v>
      </c>
      <c r="W46" s="1103">
        <f t="shared" si="5"/>
        <v>0</v>
      </c>
    </row>
    <row r="47" spans="2:23" x14ac:dyDescent="0.25">
      <c r="B47">
        <v>27.22</v>
      </c>
      <c r="C47" s="1059"/>
      <c r="D47" s="1182">
        <f t="shared" si="0"/>
        <v>0</v>
      </c>
      <c r="E47" s="1214"/>
      <c r="F47" s="1182">
        <f t="shared" si="1"/>
        <v>0</v>
      </c>
      <c r="G47" s="928"/>
      <c r="H47" s="926"/>
      <c r="I47" s="1212">
        <f t="shared" si="6"/>
        <v>8492.6399999999921</v>
      </c>
      <c r="J47" s="1213">
        <f t="shared" si="10"/>
        <v>312</v>
      </c>
      <c r="K47" s="1103">
        <f t="shared" si="4"/>
        <v>0</v>
      </c>
      <c r="N47">
        <v>27.22</v>
      </c>
      <c r="O47" s="1059"/>
      <c r="P47" s="1182">
        <f t="shared" si="2"/>
        <v>0</v>
      </c>
      <c r="Q47" s="1214"/>
      <c r="R47" s="1182">
        <f t="shared" si="3"/>
        <v>0</v>
      </c>
      <c r="S47" s="928"/>
      <c r="T47" s="926"/>
      <c r="U47" s="1212">
        <f t="shared" si="8"/>
        <v>9064.26</v>
      </c>
      <c r="V47" s="1213">
        <f t="shared" si="11"/>
        <v>333</v>
      </c>
      <c r="W47" s="1103">
        <f t="shared" si="5"/>
        <v>0</v>
      </c>
    </row>
    <row r="48" spans="2:23" x14ac:dyDescent="0.25">
      <c r="B48">
        <v>27.22</v>
      </c>
      <c r="C48" s="1059"/>
      <c r="D48" s="1182">
        <f t="shared" si="0"/>
        <v>0</v>
      </c>
      <c r="E48" s="1214"/>
      <c r="F48" s="1182">
        <f t="shared" si="1"/>
        <v>0</v>
      </c>
      <c r="G48" s="928"/>
      <c r="H48" s="926"/>
      <c r="I48" s="1212">
        <f t="shared" si="6"/>
        <v>8492.6399999999921</v>
      </c>
      <c r="J48" s="1213">
        <f t="shared" si="10"/>
        <v>312</v>
      </c>
      <c r="K48" s="1103">
        <f t="shared" si="4"/>
        <v>0</v>
      </c>
      <c r="N48">
        <v>27.22</v>
      </c>
      <c r="O48" s="1059"/>
      <c r="P48" s="1182">
        <f t="shared" si="2"/>
        <v>0</v>
      </c>
      <c r="Q48" s="1214"/>
      <c r="R48" s="1182">
        <f t="shared" si="3"/>
        <v>0</v>
      </c>
      <c r="S48" s="928"/>
      <c r="T48" s="926"/>
      <c r="U48" s="1212">
        <f t="shared" si="8"/>
        <v>9064.26</v>
      </c>
      <c r="V48" s="1213">
        <f t="shared" si="11"/>
        <v>333</v>
      </c>
      <c r="W48" s="1103">
        <f t="shared" si="5"/>
        <v>0</v>
      </c>
    </row>
    <row r="49" spans="1:23" x14ac:dyDescent="0.25">
      <c r="B49">
        <v>27.22</v>
      </c>
      <c r="C49" s="1059"/>
      <c r="D49" s="1182">
        <f t="shared" si="0"/>
        <v>0</v>
      </c>
      <c r="E49" s="1214"/>
      <c r="F49" s="1182">
        <f t="shared" si="1"/>
        <v>0</v>
      </c>
      <c r="G49" s="928"/>
      <c r="H49" s="926"/>
      <c r="I49" s="1212">
        <f t="shared" si="6"/>
        <v>8492.6399999999921</v>
      </c>
      <c r="J49" s="1213">
        <f t="shared" si="10"/>
        <v>312</v>
      </c>
      <c r="K49" s="1103">
        <f t="shared" si="4"/>
        <v>0</v>
      </c>
      <c r="N49">
        <v>27.22</v>
      </c>
      <c r="O49" s="1059"/>
      <c r="P49" s="1182">
        <f t="shared" si="2"/>
        <v>0</v>
      </c>
      <c r="Q49" s="1214"/>
      <c r="R49" s="1182">
        <f t="shared" si="3"/>
        <v>0</v>
      </c>
      <c r="S49" s="928"/>
      <c r="T49" s="926"/>
      <c r="U49" s="1212">
        <f t="shared" si="8"/>
        <v>9064.26</v>
      </c>
      <c r="V49" s="1213">
        <f t="shared" si="11"/>
        <v>333</v>
      </c>
      <c r="W49" s="1103">
        <f t="shared" si="5"/>
        <v>0</v>
      </c>
    </row>
    <row r="50" spans="1:23" x14ac:dyDescent="0.25">
      <c r="B50">
        <v>27.22</v>
      </c>
      <c r="C50" s="1059"/>
      <c r="D50" s="1182">
        <f t="shared" si="0"/>
        <v>0</v>
      </c>
      <c r="E50" s="1214"/>
      <c r="F50" s="1182">
        <f t="shared" si="1"/>
        <v>0</v>
      </c>
      <c r="G50" s="928"/>
      <c r="H50" s="926"/>
      <c r="I50" s="1212">
        <f t="shared" si="6"/>
        <v>8492.6399999999921</v>
      </c>
      <c r="J50" s="1213">
        <f t="shared" si="10"/>
        <v>312</v>
      </c>
      <c r="K50" s="1103">
        <f t="shared" si="4"/>
        <v>0</v>
      </c>
      <c r="N50">
        <v>27.22</v>
      </c>
      <c r="O50" s="1059"/>
      <c r="P50" s="1182">
        <f t="shared" si="2"/>
        <v>0</v>
      </c>
      <c r="Q50" s="1214"/>
      <c r="R50" s="1182">
        <f t="shared" si="3"/>
        <v>0</v>
      </c>
      <c r="S50" s="928"/>
      <c r="T50" s="926"/>
      <c r="U50" s="1212">
        <f t="shared" si="8"/>
        <v>9064.26</v>
      </c>
      <c r="V50" s="1213">
        <f t="shared" si="11"/>
        <v>333</v>
      </c>
      <c r="W50" s="1103">
        <f t="shared" si="5"/>
        <v>0</v>
      </c>
    </row>
    <row r="51" spans="1:23" x14ac:dyDescent="0.25">
      <c r="B51">
        <v>27.22</v>
      </c>
      <c r="C51" s="1059"/>
      <c r="D51" s="1182">
        <f t="shared" si="0"/>
        <v>0</v>
      </c>
      <c r="E51" s="1214"/>
      <c r="F51" s="1182">
        <f t="shared" si="1"/>
        <v>0</v>
      </c>
      <c r="G51" s="928"/>
      <c r="H51" s="926"/>
      <c r="I51" s="1212">
        <f t="shared" si="6"/>
        <v>8492.6399999999921</v>
      </c>
      <c r="J51" s="1213">
        <f t="shared" si="10"/>
        <v>312</v>
      </c>
      <c r="K51" s="1103">
        <f t="shared" si="4"/>
        <v>0</v>
      </c>
      <c r="N51">
        <v>27.22</v>
      </c>
      <c r="O51" s="1059"/>
      <c r="P51" s="1182">
        <f t="shared" si="2"/>
        <v>0</v>
      </c>
      <c r="Q51" s="1214"/>
      <c r="R51" s="1182">
        <f t="shared" si="3"/>
        <v>0</v>
      </c>
      <c r="S51" s="928"/>
      <c r="T51" s="926"/>
      <c r="U51" s="1212">
        <f t="shared" si="8"/>
        <v>9064.26</v>
      </c>
      <c r="V51" s="1213">
        <f t="shared" si="11"/>
        <v>333</v>
      </c>
      <c r="W51" s="1103">
        <f t="shared" si="5"/>
        <v>0</v>
      </c>
    </row>
    <row r="52" spans="1:23" x14ac:dyDescent="0.25">
      <c r="B52">
        <v>27.22</v>
      </c>
      <c r="C52" s="1059"/>
      <c r="D52" s="1182">
        <f t="shared" si="0"/>
        <v>0</v>
      </c>
      <c r="E52" s="1214"/>
      <c r="F52" s="1182">
        <f t="shared" si="1"/>
        <v>0</v>
      </c>
      <c r="G52" s="928"/>
      <c r="H52" s="926"/>
      <c r="I52" s="1212">
        <f t="shared" si="6"/>
        <v>8492.6399999999921</v>
      </c>
      <c r="J52" s="1213">
        <f t="shared" si="10"/>
        <v>312</v>
      </c>
      <c r="K52" s="1103">
        <f t="shared" si="4"/>
        <v>0</v>
      </c>
      <c r="N52">
        <v>27.22</v>
      </c>
      <c r="O52" s="1059"/>
      <c r="P52" s="1182">
        <f t="shared" si="2"/>
        <v>0</v>
      </c>
      <c r="Q52" s="1214"/>
      <c r="R52" s="1182">
        <f t="shared" si="3"/>
        <v>0</v>
      </c>
      <c r="S52" s="928"/>
      <c r="T52" s="926"/>
      <c r="U52" s="1212">
        <f t="shared" si="8"/>
        <v>9064.26</v>
      </c>
      <c r="V52" s="1213">
        <f t="shared" si="11"/>
        <v>333</v>
      </c>
      <c r="W52" s="1103">
        <f t="shared" si="5"/>
        <v>0</v>
      </c>
    </row>
    <row r="53" spans="1:23" x14ac:dyDescent="0.25">
      <c r="B53">
        <v>27.22</v>
      </c>
      <c r="C53" s="1059"/>
      <c r="D53" s="1182">
        <f t="shared" si="0"/>
        <v>0</v>
      </c>
      <c r="E53" s="1214"/>
      <c r="F53" s="1182">
        <f t="shared" si="1"/>
        <v>0</v>
      </c>
      <c r="G53" s="928"/>
      <c r="H53" s="926"/>
      <c r="I53" s="1212">
        <f t="shared" si="6"/>
        <v>8492.6399999999921</v>
      </c>
      <c r="J53" s="1213">
        <f t="shared" si="10"/>
        <v>312</v>
      </c>
      <c r="K53" s="1103">
        <f t="shared" si="4"/>
        <v>0</v>
      </c>
      <c r="N53">
        <v>27.22</v>
      </c>
      <c r="O53" s="1059"/>
      <c r="P53" s="1182">
        <f t="shared" si="2"/>
        <v>0</v>
      </c>
      <c r="Q53" s="1214"/>
      <c r="R53" s="1182">
        <f t="shared" si="3"/>
        <v>0</v>
      </c>
      <c r="S53" s="928"/>
      <c r="T53" s="926"/>
      <c r="U53" s="1212">
        <f t="shared" si="8"/>
        <v>9064.26</v>
      </c>
      <c r="V53" s="1213">
        <f t="shared" si="11"/>
        <v>333</v>
      </c>
      <c r="W53" s="1103">
        <f t="shared" si="5"/>
        <v>0</v>
      </c>
    </row>
    <row r="54" spans="1:23" x14ac:dyDescent="0.25">
      <c r="B54">
        <v>27.22</v>
      </c>
      <c r="C54" s="1059"/>
      <c r="D54" s="1182">
        <f t="shared" si="0"/>
        <v>0</v>
      </c>
      <c r="E54" s="1214"/>
      <c r="F54" s="1182">
        <f t="shared" si="1"/>
        <v>0</v>
      </c>
      <c r="G54" s="928"/>
      <c r="H54" s="926"/>
      <c r="I54" s="1212">
        <f t="shared" si="6"/>
        <v>8492.6399999999921</v>
      </c>
      <c r="J54" s="1213">
        <f t="shared" si="10"/>
        <v>312</v>
      </c>
      <c r="K54" s="1103">
        <f t="shared" si="4"/>
        <v>0</v>
      </c>
      <c r="N54">
        <v>27.22</v>
      </c>
      <c r="O54" s="1059"/>
      <c r="P54" s="1182">
        <f t="shared" si="2"/>
        <v>0</v>
      </c>
      <c r="Q54" s="1214"/>
      <c r="R54" s="1182">
        <f t="shared" si="3"/>
        <v>0</v>
      </c>
      <c r="S54" s="928"/>
      <c r="T54" s="926"/>
      <c r="U54" s="1212">
        <f t="shared" si="8"/>
        <v>9064.26</v>
      </c>
      <c r="V54" s="1213">
        <f t="shared" si="11"/>
        <v>333</v>
      </c>
      <c r="W54" s="1103">
        <f t="shared" si="5"/>
        <v>0</v>
      </c>
    </row>
    <row r="55" spans="1:23" x14ac:dyDescent="0.25">
      <c r="B55">
        <v>27.22</v>
      </c>
      <c r="C55" s="1059"/>
      <c r="D55" s="1182">
        <f t="shared" si="0"/>
        <v>0</v>
      </c>
      <c r="E55" s="1214"/>
      <c r="F55" s="1182">
        <f t="shared" si="1"/>
        <v>0</v>
      </c>
      <c r="G55" s="928"/>
      <c r="H55" s="926"/>
      <c r="I55" s="1212">
        <f t="shared" si="6"/>
        <v>8492.6399999999921</v>
      </c>
      <c r="J55" s="1213">
        <f t="shared" si="10"/>
        <v>312</v>
      </c>
      <c r="K55" s="1103">
        <f t="shared" si="4"/>
        <v>0</v>
      </c>
      <c r="N55">
        <v>27.22</v>
      </c>
      <c r="O55" s="1059"/>
      <c r="P55" s="1182">
        <f t="shared" si="2"/>
        <v>0</v>
      </c>
      <c r="Q55" s="1214"/>
      <c r="R55" s="1182">
        <f t="shared" si="3"/>
        <v>0</v>
      </c>
      <c r="S55" s="928"/>
      <c r="T55" s="926"/>
      <c r="U55" s="1212">
        <f t="shared" si="8"/>
        <v>9064.26</v>
      </c>
      <c r="V55" s="1213">
        <f t="shared" si="11"/>
        <v>333</v>
      </c>
      <c r="W55" s="1103">
        <f t="shared" si="5"/>
        <v>0</v>
      </c>
    </row>
    <row r="56" spans="1:23" x14ac:dyDescent="0.25">
      <c r="B56">
        <v>27.22</v>
      </c>
      <c r="C56" s="1059"/>
      <c r="D56" s="1182">
        <f t="shared" si="0"/>
        <v>0</v>
      </c>
      <c r="E56" s="1214"/>
      <c r="F56" s="1182">
        <f t="shared" si="1"/>
        <v>0</v>
      </c>
      <c r="G56" s="928"/>
      <c r="H56" s="926"/>
      <c r="I56" s="1212">
        <f t="shared" si="6"/>
        <v>8492.6399999999921</v>
      </c>
      <c r="J56" s="1213">
        <f t="shared" si="10"/>
        <v>312</v>
      </c>
      <c r="K56" s="1103">
        <f t="shared" si="4"/>
        <v>0</v>
      </c>
      <c r="N56">
        <v>27.22</v>
      </c>
      <c r="O56" s="1059"/>
      <c r="P56" s="1182">
        <f t="shared" si="2"/>
        <v>0</v>
      </c>
      <c r="Q56" s="1214"/>
      <c r="R56" s="1182">
        <f t="shared" si="3"/>
        <v>0</v>
      </c>
      <c r="S56" s="928"/>
      <c r="T56" s="926"/>
      <c r="U56" s="1212">
        <f t="shared" si="8"/>
        <v>9064.26</v>
      </c>
      <c r="V56" s="1213">
        <f t="shared" si="11"/>
        <v>333</v>
      </c>
      <c r="W56" s="1103">
        <f t="shared" si="5"/>
        <v>0</v>
      </c>
    </row>
    <row r="57" spans="1:23" x14ac:dyDescent="0.25">
      <c r="B57">
        <v>27.22</v>
      </c>
      <c r="C57" s="1059"/>
      <c r="D57" s="1182">
        <f t="shared" si="0"/>
        <v>0</v>
      </c>
      <c r="E57" s="1214"/>
      <c r="F57" s="1182">
        <f t="shared" si="1"/>
        <v>0</v>
      </c>
      <c r="G57" s="928"/>
      <c r="H57" s="926"/>
      <c r="I57" s="1212">
        <f t="shared" si="6"/>
        <v>8492.6399999999921</v>
      </c>
      <c r="J57" s="1213">
        <f t="shared" si="10"/>
        <v>312</v>
      </c>
      <c r="K57" s="1103">
        <f t="shared" si="4"/>
        <v>0</v>
      </c>
      <c r="N57">
        <v>27.22</v>
      </c>
      <c r="O57" s="1059"/>
      <c r="P57" s="1182">
        <f t="shared" si="2"/>
        <v>0</v>
      </c>
      <c r="Q57" s="1214"/>
      <c r="R57" s="1182">
        <f t="shared" si="3"/>
        <v>0</v>
      </c>
      <c r="S57" s="928"/>
      <c r="T57" s="926"/>
      <c r="U57" s="1212">
        <f t="shared" si="8"/>
        <v>9064.26</v>
      </c>
      <c r="V57" s="1213">
        <f t="shared" si="11"/>
        <v>333</v>
      </c>
      <c r="W57" s="1103">
        <f t="shared" si="5"/>
        <v>0</v>
      </c>
    </row>
    <row r="58" spans="1:23" x14ac:dyDescent="0.25">
      <c r="B58">
        <v>27.22</v>
      </c>
      <c r="C58" s="1059"/>
      <c r="D58" s="1182">
        <f t="shared" si="0"/>
        <v>0</v>
      </c>
      <c r="E58" s="1214"/>
      <c r="F58" s="1182">
        <f t="shared" si="1"/>
        <v>0</v>
      </c>
      <c r="G58" s="928"/>
      <c r="H58" s="926"/>
      <c r="I58" s="1212">
        <f t="shared" si="6"/>
        <v>8492.6399999999921</v>
      </c>
      <c r="J58" s="1213">
        <f t="shared" si="10"/>
        <v>312</v>
      </c>
      <c r="K58" s="1103">
        <f t="shared" si="4"/>
        <v>0</v>
      </c>
      <c r="N58">
        <v>27.22</v>
      </c>
      <c r="O58" s="1059"/>
      <c r="P58" s="1182">
        <f t="shared" si="2"/>
        <v>0</v>
      </c>
      <c r="Q58" s="1214"/>
      <c r="R58" s="1182">
        <f t="shared" si="3"/>
        <v>0</v>
      </c>
      <c r="S58" s="928"/>
      <c r="T58" s="926"/>
      <c r="U58" s="1212">
        <f t="shared" si="8"/>
        <v>9064.26</v>
      </c>
      <c r="V58" s="1213">
        <f t="shared" si="11"/>
        <v>333</v>
      </c>
      <c r="W58" s="1103">
        <f t="shared" si="5"/>
        <v>0</v>
      </c>
    </row>
    <row r="59" spans="1:23" x14ac:dyDescent="0.25">
      <c r="B59">
        <v>27.22</v>
      </c>
      <c r="C59" s="1059"/>
      <c r="D59" s="1182">
        <f t="shared" si="0"/>
        <v>0</v>
      </c>
      <c r="E59" s="1214"/>
      <c r="F59" s="1182">
        <f t="shared" si="1"/>
        <v>0</v>
      </c>
      <c r="G59" s="928"/>
      <c r="H59" s="926"/>
      <c r="I59" s="1212">
        <f t="shared" si="6"/>
        <v>8492.6399999999921</v>
      </c>
      <c r="J59" s="1213">
        <f t="shared" si="10"/>
        <v>312</v>
      </c>
      <c r="K59" s="1103">
        <f t="shared" si="4"/>
        <v>0</v>
      </c>
      <c r="N59">
        <v>27.22</v>
      </c>
      <c r="O59" s="1059"/>
      <c r="P59" s="1182">
        <f t="shared" si="2"/>
        <v>0</v>
      </c>
      <c r="Q59" s="1214"/>
      <c r="R59" s="1182">
        <f t="shared" si="3"/>
        <v>0</v>
      </c>
      <c r="S59" s="928"/>
      <c r="T59" s="926"/>
      <c r="U59" s="1212">
        <f t="shared" si="8"/>
        <v>9064.26</v>
      </c>
      <c r="V59" s="1213">
        <f t="shared" si="11"/>
        <v>333</v>
      </c>
      <c r="W59" s="1103">
        <f t="shared" si="5"/>
        <v>0</v>
      </c>
    </row>
    <row r="60" spans="1:23" ht="15.75" thickBot="1" x14ac:dyDescent="0.3">
      <c r="A60" s="116"/>
      <c r="B60">
        <v>27.22</v>
      </c>
      <c r="C60" s="1059"/>
      <c r="D60" s="1182">
        <f t="shared" si="0"/>
        <v>0</v>
      </c>
      <c r="E60" s="1214"/>
      <c r="F60" s="1182">
        <f t="shared" si="1"/>
        <v>0</v>
      </c>
      <c r="G60" s="928"/>
      <c r="H60" s="926"/>
      <c r="I60" s="1212">
        <f t="shared" si="6"/>
        <v>8492.6399999999921</v>
      </c>
      <c r="J60" s="1213">
        <f t="shared" si="10"/>
        <v>312</v>
      </c>
      <c r="K60" s="1103">
        <f t="shared" si="4"/>
        <v>0</v>
      </c>
      <c r="M60" s="116"/>
      <c r="N60">
        <v>27.22</v>
      </c>
      <c r="O60" s="1059"/>
      <c r="P60" s="1182">
        <f t="shared" si="2"/>
        <v>0</v>
      </c>
      <c r="Q60" s="1214"/>
      <c r="R60" s="1182">
        <f t="shared" si="3"/>
        <v>0</v>
      </c>
      <c r="S60" s="928"/>
      <c r="T60" s="926"/>
      <c r="U60" s="1212">
        <f t="shared" si="8"/>
        <v>9064.26</v>
      </c>
      <c r="V60" s="1213">
        <f t="shared" si="11"/>
        <v>333</v>
      </c>
      <c r="W60" s="1103">
        <f t="shared" si="5"/>
        <v>0</v>
      </c>
    </row>
    <row r="61" spans="1:23" ht="15.75" thickTop="1" x14ac:dyDescent="0.25">
      <c r="B61">
        <v>27.22</v>
      </c>
      <c r="C61" s="1059"/>
      <c r="D61" s="1182">
        <f t="shared" si="0"/>
        <v>0</v>
      </c>
      <c r="E61" s="1214"/>
      <c r="F61" s="1182">
        <f t="shared" si="1"/>
        <v>0</v>
      </c>
      <c r="G61" s="928"/>
      <c r="H61" s="926"/>
      <c r="I61" s="1212">
        <f t="shared" si="6"/>
        <v>8492.6399999999921</v>
      </c>
      <c r="J61" s="1213">
        <f t="shared" si="10"/>
        <v>312</v>
      </c>
      <c r="K61" s="1103">
        <f t="shared" si="4"/>
        <v>0</v>
      </c>
      <c r="N61">
        <v>27.22</v>
      </c>
      <c r="O61" s="1059"/>
      <c r="P61" s="1182">
        <f t="shared" si="2"/>
        <v>0</v>
      </c>
      <c r="Q61" s="1214"/>
      <c r="R61" s="1182">
        <f t="shared" si="3"/>
        <v>0</v>
      </c>
      <c r="S61" s="928"/>
      <c r="T61" s="926"/>
      <c r="U61" s="1212">
        <f t="shared" si="8"/>
        <v>9064.26</v>
      </c>
      <c r="V61" s="1213">
        <f t="shared" si="11"/>
        <v>333</v>
      </c>
      <c r="W61" s="1103">
        <f t="shared" si="5"/>
        <v>0</v>
      </c>
    </row>
    <row r="62" spans="1:23" x14ac:dyDescent="0.25">
      <c r="B62">
        <v>27.22</v>
      </c>
      <c r="C62" s="1059"/>
      <c r="D62" s="1182">
        <f t="shared" si="0"/>
        <v>0</v>
      </c>
      <c r="E62" s="1214"/>
      <c r="F62" s="1182">
        <f t="shared" si="1"/>
        <v>0</v>
      </c>
      <c r="G62" s="928"/>
      <c r="H62" s="926"/>
      <c r="I62" s="1212">
        <f t="shared" si="6"/>
        <v>8492.6399999999921</v>
      </c>
      <c r="J62" s="1213">
        <f t="shared" si="10"/>
        <v>312</v>
      </c>
      <c r="K62" s="1103">
        <f t="shared" si="4"/>
        <v>0</v>
      </c>
      <c r="N62">
        <v>27.22</v>
      </c>
      <c r="O62" s="1059"/>
      <c r="P62" s="1182">
        <f t="shared" si="2"/>
        <v>0</v>
      </c>
      <c r="Q62" s="1214"/>
      <c r="R62" s="1182">
        <f t="shared" si="3"/>
        <v>0</v>
      </c>
      <c r="S62" s="928"/>
      <c r="T62" s="926"/>
      <c r="U62" s="1212">
        <f t="shared" si="8"/>
        <v>9064.26</v>
      </c>
      <c r="V62" s="1213">
        <f t="shared" si="11"/>
        <v>333</v>
      </c>
      <c r="W62" s="1103">
        <f t="shared" si="5"/>
        <v>0</v>
      </c>
    </row>
    <row r="63" spans="1:23" x14ac:dyDescent="0.25">
      <c r="B63">
        <v>27.22</v>
      </c>
      <c r="C63" s="1059"/>
      <c r="D63" s="929">
        <f t="shared" si="0"/>
        <v>0</v>
      </c>
      <c r="E63" s="1087"/>
      <c r="F63" s="929">
        <f t="shared" si="1"/>
        <v>0</v>
      </c>
      <c r="G63" s="900"/>
      <c r="H63" s="918"/>
      <c r="I63" s="1105">
        <f t="shared" si="6"/>
        <v>8492.6399999999921</v>
      </c>
      <c r="J63" s="1102">
        <f t="shared" si="10"/>
        <v>312</v>
      </c>
      <c r="K63" s="1103">
        <f t="shared" si="4"/>
        <v>0</v>
      </c>
      <c r="N63">
        <v>27.22</v>
      </c>
      <c r="O63" s="1059"/>
      <c r="P63" s="929">
        <f t="shared" si="2"/>
        <v>0</v>
      </c>
      <c r="Q63" s="1087"/>
      <c r="R63" s="929">
        <f t="shared" si="3"/>
        <v>0</v>
      </c>
      <c r="S63" s="900"/>
      <c r="T63" s="918"/>
      <c r="U63" s="1105">
        <f t="shared" si="8"/>
        <v>9064.26</v>
      </c>
      <c r="V63" s="1102">
        <f t="shared" si="11"/>
        <v>333</v>
      </c>
      <c r="W63" s="1103">
        <f t="shared" si="5"/>
        <v>0</v>
      </c>
    </row>
    <row r="64" spans="1:23" x14ac:dyDescent="0.25">
      <c r="B64">
        <v>27.22</v>
      </c>
      <c r="C64" s="1059"/>
      <c r="D64" s="929">
        <f t="shared" si="0"/>
        <v>0</v>
      </c>
      <c r="E64" s="1087"/>
      <c r="F64" s="929">
        <f t="shared" si="1"/>
        <v>0</v>
      </c>
      <c r="G64" s="900"/>
      <c r="H64" s="918"/>
      <c r="I64" s="1105">
        <f t="shared" si="6"/>
        <v>8492.6399999999921</v>
      </c>
      <c r="J64" s="1102">
        <f t="shared" si="10"/>
        <v>312</v>
      </c>
      <c r="K64" s="1103">
        <f t="shared" si="4"/>
        <v>0</v>
      </c>
      <c r="N64">
        <v>27.22</v>
      </c>
      <c r="O64" s="1059"/>
      <c r="P64" s="929">
        <f t="shared" si="2"/>
        <v>0</v>
      </c>
      <c r="Q64" s="1087"/>
      <c r="R64" s="929">
        <f t="shared" si="3"/>
        <v>0</v>
      </c>
      <c r="S64" s="900"/>
      <c r="T64" s="918"/>
      <c r="U64" s="1105">
        <f t="shared" si="8"/>
        <v>9064.26</v>
      </c>
      <c r="V64" s="1102">
        <f t="shared" si="11"/>
        <v>333</v>
      </c>
      <c r="W64" s="1103">
        <f t="shared" si="5"/>
        <v>0</v>
      </c>
    </row>
    <row r="65" spans="2:23" x14ac:dyDescent="0.25">
      <c r="B65">
        <v>27.22</v>
      </c>
      <c r="C65" s="1059"/>
      <c r="D65" s="929">
        <f t="shared" si="0"/>
        <v>0</v>
      </c>
      <c r="E65" s="1087"/>
      <c r="F65" s="929">
        <f t="shared" si="1"/>
        <v>0</v>
      </c>
      <c r="G65" s="900"/>
      <c r="H65" s="918"/>
      <c r="I65" s="1105">
        <f t="shared" si="6"/>
        <v>8492.6399999999921</v>
      </c>
      <c r="J65" s="1102">
        <f t="shared" si="10"/>
        <v>312</v>
      </c>
      <c r="K65" s="1103">
        <f t="shared" si="4"/>
        <v>0</v>
      </c>
      <c r="N65">
        <v>27.22</v>
      </c>
      <c r="O65" s="1059"/>
      <c r="P65" s="929">
        <f t="shared" si="2"/>
        <v>0</v>
      </c>
      <c r="Q65" s="1087"/>
      <c r="R65" s="929">
        <f t="shared" si="3"/>
        <v>0</v>
      </c>
      <c r="S65" s="900"/>
      <c r="T65" s="918"/>
      <c r="U65" s="1105">
        <f t="shared" si="8"/>
        <v>9064.26</v>
      </c>
      <c r="V65" s="1102">
        <f t="shared" si="11"/>
        <v>333</v>
      </c>
      <c r="W65" s="1103">
        <f t="shared" si="5"/>
        <v>0</v>
      </c>
    </row>
    <row r="66" spans="2:23" x14ac:dyDescent="0.25">
      <c r="B66">
        <v>27.22</v>
      </c>
      <c r="C66" s="1059"/>
      <c r="D66" s="929">
        <f t="shared" si="0"/>
        <v>0</v>
      </c>
      <c r="E66" s="1087"/>
      <c r="F66" s="929">
        <f t="shared" si="1"/>
        <v>0</v>
      </c>
      <c r="G66" s="900"/>
      <c r="H66" s="918"/>
      <c r="I66" s="1105">
        <f t="shared" si="6"/>
        <v>8492.6399999999921</v>
      </c>
      <c r="J66" s="1102">
        <f t="shared" si="10"/>
        <v>312</v>
      </c>
      <c r="K66" s="1103">
        <f t="shared" si="4"/>
        <v>0</v>
      </c>
      <c r="N66">
        <v>27.22</v>
      </c>
      <c r="O66" s="1059"/>
      <c r="P66" s="929">
        <f t="shared" si="2"/>
        <v>0</v>
      </c>
      <c r="Q66" s="1087"/>
      <c r="R66" s="929">
        <f t="shared" si="3"/>
        <v>0</v>
      </c>
      <c r="S66" s="900"/>
      <c r="T66" s="918"/>
      <c r="U66" s="1105">
        <f t="shared" si="8"/>
        <v>9064.26</v>
      </c>
      <c r="V66" s="1102">
        <f t="shared" si="11"/>
        <v>333</v>
      </c>
      <c r="W66" s="1103">
        <f t="shared" si="5"/>
        <v>0</v>
      </c>
    </row>
    <row r="67" spans="2:23" x14ac:dyDescent="0.25">
      <c r="B67">
        <v>27.22</v>
      </c>
      <c r="C67" s="1059"/>
      <c r="D67" s="929">
        <f t="shared" si="0"/>
        <v>0</v>
      </c>
      <c r="E67" s="1087"/>
      <c r="F67" s="929">
        <f t="shared" si="1"/>
        <v>0</v>
      </c>
      <c r="G67" s="900"/>
      <c r="H67" s="918"/>
      <c r="I67" s="1105">
        <f t="shared" si="6"/>
        <v>8492.6399999999921</v>
      </c>
      <c r="J67" s="1102">
        <f t="shared" si="10"/>
        <v>312</v>
      </c>
      <c r="K67" s="1103">
        <f t="shared" si="4"/>
        <v>0</v>
      </c>
      <c r="N67">
        <v>27.22</v>
      </c>
      <c r="O67" s="1059"/>
      <c r="P67" s="929">
        <f t="shared" si="2"/>
        <v>0</v>
      </c>
      <c r="Q67" s="1087"/>
      <c r="R67" s="929">
        <f t="shared" si="3"/>
        <v>0</v>
      </c>
      <c r="S67" s="900"/>
      <c r="T67" s="918"/>
      <c r="U67" s="1105">
        <f t="shared" si="8"/>
        <v>9064.26</v>
      </c>
      <c r="V67" s="1102">
        <f t="shared" si="11"/>
        <v>333</v>
      </c>
      <c r="W67" s="1103">
        <f t="shared" si="5"/>
        <v>0</v>
      </c>
    </row>
    <row r="68" spans="2:23" x14ac:dyDescent="0.25">
      <c r="B68">
        <v>27.22</v>
      </c>
      <c r="C68" s="1059"/>
      <c r="D68" s="929">
        <f t="shared" si="0"/>
        <v>0</v>
      </c>
      <c r="E68" s="1087"/>
      <c r="F68" s="929">
        <f t="shared" si="1"/>
        <v>0</v>
      </c>
      <c r="G68" s="900"/>
      <c r="H68" s="918"/>
      <c r="I68" s="1105">
        <f t="shared" si="6"/>
        <v>8492.6399999999921</v>
      </c>
      <c r="J68" s="1102">
        <f t="shared" si="10"/>
        <v>312</v>
      </c>
      <c r="K68" s="1103">
        <f t="shared" si="4"/>
        <v>0</v>
      </c>
      <c r="N68">
        <v>27.22</v>
      </c>
      <c r="O68" s="1059"/>
      <c r="P68" s="929">
        <f t="shared" si="2"/>
        <v>0</v>
      </c>
      <c r="Q68" s="1087"/>
      <c r="R68" s="929">
        <f t="shared" si="3"/>
        <v>0</v>
      </c>
      <c r="S68" s="900"/>
      <c r="T68" s="918"/>
      <c r="U68" s="1105">
        <f t="shared" si="8"/>
        <v>9064.26</v>
      </c>
      <c r="V68" s="1102">
        <f t="shared" si="11"/>
        <v>333</v>
      </c>
      <c r="W68" s="1103">
        <f t="shared" si="5"/>
        <v>0</v>
      </c>
    </row>
    <row r="69" spans="2:23" x14ac:dyDescent="0.25">
      <c r="B69">
        <v>27.22</v>
      </c>
      <c r="C69" s="1059"/>
      <c r="D69" s="929">
        <f t="shared" si="0"/>
        <v>0</v>
      </c>
      <c r="E69" s="1087"/>
      <c r="F69" s="929">
        <f t="shared" si="1"/>
        <v>0</v>
      </c>
      <c r="G69" s="900"/>
      <c r="H69" s="918"/>
      <c r="I69" s="1105">
        <f t="shared" si="6"/>
        <v>8492.6399999999921</v>
      </c>
      <c r="J69" s="1102">
        <f t="shared" si="10"/>
        <v>312</v>
      </c>
      <c r="K69" s="1103">
        <f t="shared" si="4"/>
        <v>0</v>
      </c>
      <c r="N69">
        <v>27.22</v>
      </c>
      <c r="O69" s="1059"/>
      <c r="P69" s="929">
        <f t="shared" si="2"/>
        <v>0</v>
      </c>
      <c r="Q69" s="1087"/>
      <c r="R69" s="929">
        <f t="shared" si="3"/>
        <v>0</v>
      </c>
      <c r="S69" s="900"/>
      <c r="T69" s="918"/>
      <c r="U69" s="1105">
        <f t="shared" si="8"/>
        <v>9064.26</v>
      </c>
      <c r="V69" s="1102">
        <f t="shared" si="11"/>
        <v>333</v>
      </c>
      <c r="W69" s="1103">
        <f t="shared" si="5"/>
        <v>0</v>
      </c>
    </row>
    <row r="70" spans="2:23" x14ac:dyDescent="0.25">
      <c r="B70">
        <v>27.22</v>
      </c>
      <c r="C70" s="1059"/>
      <c r="D70" s="929">
        <f t="shared" si="0"/>
        <v>0</v>
      </c>
      <c r="E70" s="1087"/>
      <c r="F70" s="929">
        <f t="shared" si="1"/>
        <v>0</v>
      </c>
      <c r="G70" s="900"/>
      <c r="H70" s="918"/>
      <c r="I70" s="1105">
        <f t="shared" si="6"/>
        <v>8492.6399999999921</v>
      </c>
      <c r="J70" s="1102">
        <f t="shared" si="10"/>
        <v>312</v>
      </c>
      <c r="K70" s="1103">
        <f t="shared" si="4"/>
        <v>0</v>
      </c>
      <c r="N70">
        <v>27.22</v>
      </c>
      <c r="O70" s="1059"/>
      <c r="P70" s="929">
        <f t="shared" si="2"/>
        <v>0</v>
      </c>
      <c r="Q70" s="1087"/>
      <c r="R70" s="929">
        <f t="shared" si="3"/>
        <v>0</v>
      </c>
      <c r="S70" s="900"/>
      <c r="T70" s="918"/>
      <c r="U70" s="1105">
        <f t="shared" si="8"/>
        <v>9064.26</v>
      </c>
      <c r="V70" s="1102">
        <f t="shared" si="11"/>
        <v>333</v>
      </c>
      <c r="W70" s="1103">
        <f t="shared" si="5"/>
        <v>0</v>
      </c>
    </row>
    <row r="71" spans="2:23" x14ac:dyDescent="0.25">
      <c r="B71">
        <v>27.22</v>
      </c>
      <c r="C71" s="1059"/>
      <c r="D71" s="929">
        <f t="shared" si="0"/>
        <v>0</v>
      </c>
      <c r="E71" s="1087"/>
      <c r="F71" s="929">
        <f t="shared" si="1"/>
        <v>0</v>
      </c>
      <c r="G71" s="900"/>
      <c r="H71" s="918"/>
      <c r="I71" s="1105">
        <f t="shared" si="6"/>
        <v>8492.6399999999921</v>
      </c>
      <c r="J71" s="1102">
        <f t="shared" si="10"/>
        <v>312</v>
      </c>
      <c r="K71" s="1103">
        <f t="shared" si="4"/>
        <v>0</v>
      </c>
      <c r="N71">
        <v>27.22</v>
      </c>
      <c r="O71" s="1059"/>
      <c r="P71" s="929">
        <f t="shared" si="2"/>
        <v>0</v>
      </c>
      <c r="Q71" s="1087"/>
      <c r="R71" s="929">
        <f t="shared" si="3"/>
        <v>0</v>
      </c>
      <c r="S71" s="900"/>
      <c r="T71" s="918"/>
      <c r="U71" s="1105">
        <f t="shared" si="8"/>
        <v>9064.26</v>
      </c>
      <c r="V71" s="1102">
        <f t="shared" si="11"/>
        <v>333</v>
      </c>
      <c r="W71" s="1103">
        <f t="shared" si="5"/>
        <v>0</v>
      </c>
    </row>
    <row r="72" spans="2:23" x14ac:dyDescent="0.25">
      <c r="B72">
        <v>27.22</v>
      </c>
      <c r="C72" s="1059"/>
      <c r="D72" s="929">
        <f t="shared" si="0"/>
        <v>0</v>
      </c>
      <c r="E72" s="1087"/>
      <c r="F72" s="929">
        <f t="shared" si="1"/>
        <v>0</v>
      </c>
      <c r="G72" s="900"/>
      <c r="H72" s="918"/>
      <c r="I72" s="1105">
        <f t="shared" si="6"/>
        <v>8492.6399999999921</v>
      </c>
      <c r="J72" s="1102">
        <f t="shared" si="10"/>
        <v>312</v>
      </c>
      <c r="K72" s="1103">
        <f t="shared" si="4"/>
        <v>0</v>
      </c>
      <c r="N72">
        <v>27.22</v>
      </c>
      <c r="O72" s="1059"/>
      <c r="P72" s="929">
        <f t="shared" si="2"/>
        <v>0</v>
      </c>
      <c r="Q72" s="1087"/>
      <c r="R72" s="929">
        <f t="shared" si="3"/>
        <v>0</v>
      </c>
      <c r="S72" s="900"/>
      <c r="T72" s="918"/>
      <c r="U72" s="1105">
        <f t="shared" si="8"/>
        <v>9064.26</v>
      </c>
      <c r="V72" s="1102">
        <f t="shared" si="11"/>
        <v>333</v>
      </c>
      <c r="W72" s="1103">
        <f t="shared" si="5"/>
        <v>0</v>
      </c>
    </row>
    <row r="73" spans="2:23" x14ac:dyDescent="0.25">
      <c r="B73">
        <v>27.22</v>
      </c>
      <c r="C73" s="1059"/>
      <c r="D73" s="929">
        <f t="shared" ref="D73:D114" si="12">C73*B73</f>
        <v>0</v>
      </c>
      <c r="E73" s="1087"/>
      <c r="F73" s="929">
        <f t="shared" ref="F73:F114" si="13">D73</f>
        <v>0</v>
      </c>
      <c r="G73" s="900"/>
      <c r="H73" s="918"/>
      <c r="I73" s="1105">
        <f t="shared" si="6"/>
        <v>8492.6399999999921</v>
      </c>
      <c r="J73" s="1102">
        <f t="shared" si="10"/>
        <v>312</v>
      </c>
      <c r="K73" s="1103">
        <f t="shared" si="4"/>
        <v>0</v>
      </c>
      <c r="N73">
        <v>27.22</v>
      </c>
      <c r="O73" s="1059"/>
      <c r="P73" s="929">
        <f t="shared" ref="P73:P114" si="14">O73*N73</f>
        <v>0</v>
      </c>
      <c r="Q73" s="1087"/>
      <c r="R73" s="929">
        <f t="shared" ref="R73:R114" si="15">P73</f>
        <v>0</v>
      </c>
      <c r="S73" s="900"/>
      <c r="T73" s="918"/>
      <c r="U73" s="1105">
        <f t="shared" si="8"/>
        <v>9064.26</v>
      </c>
      <c r="V73" s="1102">
        <f t="shared" si="11"/>
        <v>333</v>
      </c>
      <c r="W73" s="1103">
        <f t="shared" si="5"/>
        <v>0</v>
      </c>
    </row>
    <row r="74" spans="2:23" x14ac:dyDescent="0.25">
      <c r="B74">
        <v>27.22</v>
      </c>
      <c r="C74" s="1059"/>
      <c r="D74" s="929">
        <f t="shared" si="12"/>
        <v>0</v>
      </c>
      <c r="E74" s="1087"/>
      <c r="F74" s="929">
        <f t="shared" si="13"/>
        <v>0</v>
      </c>
      <c r="G74" s="900"/>
      <c r="H74" s="918"/>
      <c r="I74" s="1105">
        <f t="shared" si="6"/>
        <v>8492.6399999999921</v>
      </c>
      <c r="J74" s="1102">
        <f t="shared" si="10"/>
        <v>312</v>
      </c>
      <c r="K74" s="1103">
        <f t="shared" ref="K74:K114" si="16">F74*H74</f>
        <v>0</v>
      </c>
      <c r="N74">
        <v>27.22</v>
      </c>
      <c r="O74" s="1059"/>
      <c r="P74" s="929">
        <f t="shared" si="14"/>
        <v>0</v>
      </c>
      <c r="Q74" s="1087"/>
      <c r="R74" s="929">
        <f t="shared" si="15"/>
        <v>0</v>
      </c>
      <c r="S74" s="900"/>
      <c r="T74" s="918"/>
      <c r="U74" s="1105">
        <f t="shared" si="8"/>
        <v>9064.26</v>
      </c>
      <c r="V74" s="1102">
        <f t="shared" si="11"/>
        <v>333</v>
      </c>
      <c r="W74" s="1103">
        <f t="shared" ref="W74:W114" si="17">R74*T74</f>
        <v>0</v>
      </c>
    </row>
    <row r="75" spans="2:23" x14ac:dyDescent="0.25">
      <c r="B75">
        <v>27.22</v>
      </c>
      <c r="C75" s="1059"/>
      <c r="D75" s="929">
        <f t="shared" si="12"/>
        <v>0</v>
      </c>
      <c r="E75" s="1087"/>
      <c r="F75" s="929">
        <f t="shared" si="13"/>
        <v>0</v>
      </c>
      <c r="G75" s="900"/>
      <c r="H75" s="918"/>
      <c r="I75" s="1105">
        <f t="shared" ref="I75:I113" si="18">I74-F75</f>
        <v>8492.6399999999921</v>
      </c>
      <c r="J75" s="1102">
        <f t="shared" si="10"/>
        <v>312</v>
      </c>
      <c r="K75" s="1103">
        <f t="shared" si="16"/>
        <v>0</v>
      </c>
      <c r="N75">
        <v>27.22</v>
      </c>
      <c r="O75" s="1059"/>
      <c r="P75" s="929">
        <f t="shared" si="14"/>
        <v>0</v>
      </c>
      <c r="Q75" s="1087"/>
      <c r="R75" s="929">
        <f t="shared" si="15"/>
        <v>0</v>
      </c>
      <c r="S75" s="900"/>
      <c r="T75" s="918"/>
      <c r="U75" s="1105">
        <f t="shared" ref="U75:U113" si="19">U74-R75</f>
        <v>9064.26</v>
      </c>
      <c r="V75" s="1102">
        <f t="shared" si="11"/>
        <v>333</v>
      </c>
      <c r="W75" s="1103">
        <f t="shared" si="17"/>
        <v>0</v>
      </c>
    </row>
    <row r="76" spans="2:23" x14ac:dyDescent="0.25">
      <c r="B76">
        <v>27.22</v>
      </c>
      <c r="C76" s="1059"/>
      <c r="D76" s="929">
        <f t="shared" si="12"/>
        <v>0</v>
      </c>
      <c r="E76" s="1087"/>
      <c r="F76" s="929">
        <f t="shared" si="13"/>
        <v>0</v>
      </c>
      <c r="G76" s="900"/>
      <c r="H76" s="918"/>
      <c r="I76" s="1105">
        <f t="shared" si="18"/>
        <v>8492.6399999999921</v>
      </c>
      <c r="J76" s="1102">
        <f t="shared" si="10"/>
        <v>312</v>
      </c>
      <c r="K76" s="1103">
        <f t="shared" si="16"/>
        <v>0</v>
      </c>
      <c r="N76">
        <v>27.22</v>
      </c>
      <c r="O76" s="1059"/>
      <c r="P76" s="929">
        <f t="shared" si="14"/>
        <v>0</v>
      </c>
      <c r="Q76" s="1087"/>
      <c r="R76" s="929">
        <f t="shared" si="15"/>
        <v>0</v>
      </c>
      <c r="S76" s="900"/>
      <c r="T76" s="918"/>
      <c r="U76" s="1105">
        <f t="shared" si="19"/>
        <v>9064.26</v>
      </c>
      <c r="V76" s="1102">
        <f t="shared" si="11"/>
        <v>333</v>
      </c>
      <c r="W76" s="1103">
        <f t="shared" si="17"/>
        <v>0</v>
      </c>
    </row>
    <row r="77" spans="2:23" x14ac:dyDescent="0.25">
      <c r="B77">
        <v>27.22</v>
      </c>
      <c r="C77" s="1059"/>
      <c r="D77" s="929">
        <f t="shared" si="12"/>
        <v>0</v>
      </c>
      <c r="E77" s="1087"/>
      <c r="F77" s="929">
        <f t="shared" si="13"/>
        <v>0</v>
      </c>
      <c r="G77" s="900"/>
      <c r="H77" s="918"/>
      <c r="I77" s="1105">
        <f t="shared" si="18"/>
        <v>8492.6399999999921</v>
      </c>
      <c r="J77" s="1102">
        <f t="shared" ref="J77:J113" si="20">J76-C77</f>
        <v>312</v>
      </c>
      <c r="K77" s="1103">
        <f t="shared" si="16"/>
        <v>0</v>
      </c>
      <c r="N77">
        <v>27.22</v>
      </c>
      <c r="O77" s="1059"/>
      <c r="P77" s="929">
        <f t="shared" si="14"/>
        <v>0</v>
      </c>
      <c r="Q77" s="1087"/>
      <c r="R77" s="929">
        <f t="shared" si="15"/>
        <v>0</v>
      </c>
      <c r="S77" s="900"/>
      <c r="T77" s="918"/>
      <c r="U77" s="1105">
        <f t="shared" si="19"/>
        <v>9064.26</v>
      </c>
      <c r="V77" s="1102">
        <f t="shared" ref="V77:V113" si="21">V76-O77</f>
        <v>333</v>
      </c>
      <c r="W77" s="1103">
        <f t="shared" si="17"/>
        <v>0</v>
      </c>
    </row>
    <row r="78" spans="2:23" x14ac:dyDescent="0.25">
      <c r="B78">
        <v>27.22</v>
      </c>
      <c r="C78" s="1059"/>
      <c r="D78" s="929">
        <f t="shared" si="12"/>
        <v>0</v>
      </c>
      <c r="E78" s="1087"/>
      <c r="F78" s="929">
        <f t="shared" si="13"/>
        <v>0</v>
      </c>
      <c r="G78" s="900"/>
      <c r="H78" s="918"/>
      <c r="I78" s="1105">
        <f t="shared" si="18"/>
        <v>8492.6399999999921</v>
      </c>
      <c r="J78" s="1102">
        <f t="shared" si="20"/>
        <v>312</v>
      </c>
      <c r="K78" s="1103">
        <f t="shared" si="16"/>
        <v>0</v>
      </c>
      <c r="N78">
        <v>27.22</v>
      </c>
      <c r="O78" s="1059"/>
      <c r="P78" s="929">
        <f t="shared" si="14"/>
        <v>0</v>
      </c>
      <c r="Q78" s="1087"/>
      <c r="R78" s="929">
        <f t="shared" si="15"/>
        <v>0</v>
      </c>
      <c r="S78" s="900"/>
      <c r="T78" s="918"/>
      <c r="U78" s="1105">
        <f t="shared" si="19"/>
        <v>9064.26</v>
      </c>
      <c r="V78" s="1102">
        <f t="shared" si="21"/>
        <v>333</v>
      </c>
      <c r="W78" s="1103">
        <f t="shared" si="17"/>
        <v>0</v>
      </c>
    </row>
    <row r="79" spans="2:23" x14ac:dyDescent="0.25">
      <c r="B79">
        <v>27.22</v>
      </c>
      <c r="C79" s="1059"/>
      <c r="D79" s="929">
        <f t="shared" si="12"/>
        <v>0</v>
      </c>
      <c r="E79" s="1087"/>
      <c r="F79" s="929">
        <f t="shared" si="13"/>
        <v>0</v>
      </c>
      <c r="G79" s="900"/>
      <c r="H79" s="918"/>
      <c r="I79" s="1105">
        <f t="shared" si="18"/>
        <v>8492.6399999999921</v>
      </c>
      <c r="J79" s="1102">
        <f t="shared" si="20"/>
        <v>312</v>
      </c>
      <c r="K79" s="1103">
        <f t="shared" si="16"/>
        <v>0</v>
      </c>
      <c r="N79">
        <v>27.22</v>
      </c>
      <c r="O79" s="1059"/>
      <c r="P79" s="929">
        <f t="shared" si="14"/>
        <v>0</v>
      </c>
      <c r="Q79" s="1087"/>
      <c r="R79" s="929">
        <f t="shared" si="15"/>
        <v>0</v>
      </c>
      <c r="S79" s="900"/>
      <c r="T79" s="918"/>
      <c r="U79" s="1105">
        <f t="shared" si="19"/>
        <v>9064.26</v>
      </c>
      <c r="V79" s="1102">
        <f t="shared" si="21"/>
        <v>333</v>
      </c>
      <c r="W79" s="1103">
        <f t="shared" si="17"/>
        <v>0</v>
      </c>
    </row>
    <row r="80" spans="2:23" x14ac:dyDescent="0.25">
      <c r="B80">
        <v>27.22</v>
      </c>
      <c r="C80" s="1059"/>
      <c r="D80" s="929">
        <f t="shared" si="12"/>
        <v>0</v>
      </c>
      <c r="E80" s="1087"/>
      <c r="F80" s="929">
        <f t="shared" si="13"/>
        <v>0</v>
      </c>
      <c r="G80" s="900"/>
      <c r="H80" s="918"/>
      <c r="I80" s="1105">
        <f t="shared" si="18"/>
        <v>8492.6399999999921</v>
      </c>
      <c r="J80" s="1102">
        <f t="shared" si="20"/>
        <v>312</v>
      </c>
      <c r="K80" s="1103">
        <f t="shared" si="16"/>
        <v>0</v>
      </c>
      <c r="N80">
        <v>27.22</v>
      </c>
      <c r="O80" s="1059"/>
      <c r="P80" s="929">
        <f t="shared" si="14"/>
        <v>0</v>
      </c>
      <c r="Q80" s="1087"/>
      <c r="R80" s="929">
        <f t="shared" si="15"/>
        <v>0</v>
      </c>
      <c r="S80" s="900"/>
      <c r="T80" s="918"/>
      <c r="U80" s="1105">
        <f t="shared" si="19"/>
        <v>9064.26</v>
      </c>
      <c r="V80" s="1102">
        <f t="shared" si="21"/>
        <v>333</v>
      </c>
      <c r="W80" s="1103">
        <f t="shared" si="17"/>
        <v>0</v>
      </c>
    </row>
    <row r="81" spans="2:23" x14ac:dyDescent="0.25">
      <c r="B81">
        <v>27.22</v>
      </c>
      <c r="C81" s="1059"/>
      <c r="D81" s="929">
        <f t="shared" si="12"/>
        <v>0</v>
      </c>
      <c r="E81" s="1087"/>
      <c r="F81" s="929">
        <f t="shared" si="13"/>
        <v>0</v>
      </c>
      <c r="G81" s="900"/>
      <c r="H81" s="918"/>
      <c r="I81" s="1105">
        <f t="shared" si="18"/>
        <v>8492.6399999999921</v>
      </c>
      <c r="J81" s="1102">
        <f t="shared" si="20"/>
        <v>312</v>
      </c>
      <c r="K81" s="1103">
        <f t="shared" si="16"/>
        <v>0</v>
      </c>
      <c r="N81">
        <v>27.22</v>
      </c>
      <c r="O81" s="1059"/>
      <c r="P81" s="929">
        <f t="shared" si="14"/>
        <v>0</v>
      </c>
      <c r="Q81" s="1087"/>
      <c r="R81" s="929">
        <f t="shared" si="15"/>
        <v>0</v>
      </c>
      <c r="S81" s="900"/>
      <c r="T81" s="918"/>
      <c r="U81" s="1105">
        <f t="shared" si="19"/>
        <v>9064.26</v>
      </c>
      <c r="V81" s="1102">
        <f t="shared" si="21"/>
        <v>333</v>
      </c>
      <c r="W81" s="1103">
        <f t="shared" si="17"/>
        <v>0</v>
      </c>
    </row>
    <row r="82" spans="2:23" x14ac:dyDescent="0.25">
      <c r="B82">
        <v>27.22</v>
      </c>
      <c r="C82" s="1059"/>
      <c r="D82" s="929">
        <f t="shared" si="12"/>
        <v>0</v>
      </c>
      <c r="E82" s="1087"/>
      <c r="F82" s="929">
        <f t="shared" si="13"/>
        <v>0</v>
      </c>
      <c r="G82" s="900"/>
      <c r="H82" s="918"/>
      <c r="I82" s="1105">
        <f t="shared" si="18"/>
        <v>8492.6399999999921</v>
      </c>
      <c r="J82" s="1102">
        <f t="shared" si="20"/>
        <v>312</v>
      </c>
      <c r="K82" s="1103">
        <f t="shared" si="16"/>
        <v>0</v>
      </c>
      <c r="N82">
        <v>27.22</v>
      </c>
      <c r="O82" s="1059"/>
      <c r="P82" s="929">
        <f t="shared" si="14"/>
        <v>0</v>
      </c>
      <c r="Q82" s="1087"/>
      <c r="R82" s="929">
        <f t="shared" si="15"/>
        <v>0</v>
      </c>
      <c r="S82" s="900"/>
      <c r="T82" s="918"/>
      <c r="U82" s="1105">
        <f t="shared" si="19"/>
        <v>9064.26</v>
      </c>
      <c r="V82" s="1102">
        <f t="shared" si="21"/>
        <v>333</v>
      </c>
      <c r="W82" s="1103">
        <f t="shared" si="17"/>
        <v>0</v>
      </c>
    </row>
    <row r="83" spans="2:23" x14ac:dyDescent="0.25">
      <c r="B83">
        <v>27.22</v>
      </c>
      <c r="C83" s="1059"/>
      <c r="D83" s="929">
        <f t="shared" si="12"/>
        <v>0</v>
      </c>
      <c r="E83" s="1087"/>
      <c r="F83" s="929">
        <f t="shared" si="13"/>
        <v>0</v>
      </c>
      <c r="G83" s="900"/>
      <c r="H83" s="918"/>
      <c r="I83" s="1105">
        <f t="shared" si="18"/>
        <v>8492.6399999999921</v>
      </c>
      <c r="J83" s="1102">
        <f t="shared" si="20"/>
        <v>312</v>
      </c>
      <c r="K83" s="1103">
        <f t="shared" si="16"/>
        <v>0</v>
      </c>
      <c r="N83">
        <v>27.22</v>
      </c>
      <c r="O83" s="1059"/>
      <c r="P83" s="929">
        <f t="shared" si="14"/>
        <v>0</v>
      </c>
      <c r="Q83" s="1087"/>
      <c r="R83" s="929">
        <f t="shared" si="15"/>
        <v>0</v>
      </c>
      <c r="S83" s="900"/>
      <c r="T83" s="918"/>
      <c r="U83" s="1105">
        <f t="shared" si="19"/>
        <v>9064.26</v>
      </c>
      <c r="V83" s="1102">
        <f t="shared" si="21"/>
        <v>333</v>
      </c>
      <c r="W83" s="1103">
        <f t="shared" si="17"/>
        <v>0</v>
      </c>
    </row>
    <row r="84" spans="2:23" x14ac:dyDescent="0.25">
      <c r="B84">
        <v>27.22</v>
      </c>
      <c r="C84" s="1059"/>
      <c r="D84" s="929">
        <f t="shared" si="12"/>
        <v>0</v>
      </c>
      <c r="E84" s="1087"/>
      <c r="F84" s="929">
        <f t="shared" si="13"/>
        <v>0</v>
      </c>
      <c r="G84" s="900"/>
      <c r="H84" s="918"/>
      <c r="I84" s="1105">
        <f t="shared" si="18"/>
        <v>8492.6399999999921</v>
      </c>
      <c r="J84" s="1102">
        <f t="shared" si="20"/>
        <v>312</v>
      </c>
      <c r="K84" s="1103">
        <f t="shared" si="16"/>
        <v>0</v>
      </c>
      <c r="N84">
        <v>27.22</v>
      </c>
      <c r="O84" s="1059"/>
      <c r="P84" s="929">
        <f t="shared" si="14"/>
        <v>0</v>
      </c>
      <c r="Q84" s="1087"/>
      <c r="R84" s="929">
        <f t="shared" si="15"/>
        <v>0</v>
      </c>
      <c r="S84" s="900"/>
      <c r="T84" s="918"/>
      <c r="U84" s="1105">
        <f t="shared" si="19"/>
        <v>9064.26</v>
      </c>
      <c r="V84" s="1102">
        <f t="shared" si="21"/>
        <v>333</v>
      </c>
      <c r="W84" s="1103">
        <f t="shared" si="17"/>
        <v>0</v>
      </c>
    </row>
    <row r="85" spans="2:23" x14ac:dyDescent="0.25">
      <c r="B85">
        <v>27.22</v>
      </c>
      <c r="C85" s="1059"/>
      <c r="D85" s="929">
        <f t="shared" si="12"/>
        <v>0</v>
      </c>
      <c r="E85" s="1087"/>
      <c r="F85" s="929">
        <f t="shared" si="13"/>
        <v>0</v>
      </c>
      <c r="G85" s="900"/>
      <c r="H85" s="918"/>
      <c r="I85" s="1105">
        <f t="shared" si="18"/>
        <v>8492.6399999999921</v>
      </c>
      <c r="J85" s="1102">
        <f t="shared" si="20"/>
        <v>312</v>
      </c>
      <c r="K85" s="1103">
        <f t="shared" si="16"/>
        <v>0</v>
      </c>
      <c r="N85">
        <v>27.22</v>
      </c>
      <c r="O85" s="1059"/>
      <c r="P85" s="929">
        <f t="shared" si="14"/>
        <v>0</v>
      </c>
      <c r="Q85" s="1087"/>
      <c r="R85" s="929">
        <f t="shared" si="15"/>
        <v>0</v>
      </c>
      <c r="S85" s="900"/>
      <c r="T85" s="918"/>
      <c r="U85" s="1105">
        <f t="shared" si="19"/>
        <v>9064.26</v>
      </c>
      <c r="V85" s="1102">
        <f t="shared" si="21"/>
        <v>333</v>
      </c>
      <c r="W85" s="1103">
        <f t="shared" si="17"/>
        <v>0</v>
      </c>
    </row>
    <row r="86" spans="2:23" x14ac:dyDescent="0.25">
      <c r="B86">
        <v>27.22</v>
      </c>
      <c r="C86" s="1059"/>
      <c r="D86" s="929">
        <f t="shared" si="12"/>
        <v>0</v>
      </c>
      <c r="E86" s="1087"/>
      <c r="F86" s="929">
        <f t="shared" si="13"/>
        <v>0</v>
      </c>
      <c r="G86" s="900"/>
      <c r="H86" s="918"/>
      <c r="I86" s="1105">
        <f t="shared" si="18"/>
        <v>8492.6399999999921</v>
      </c>
      <c r="J86" s="1102">
        <f t="shared" si="20"/>
        <v>312</v>
      </c>
      <c r="K86" s="1103">
        <f t="shared" si="16"/>
        <v>0</v>
      </c>
      <c r="N86">
        <v>27.22</v>
      </c>
      <c r="O86" s="1059"/>
      <c r="P86" s="929">
        <f t="shared" si="14"/>
        <v>0</v>
      </c>
      <c r="Q86" s="1087"/>
      <c r="R86" s="929">
        <f t="shared" si="15"/>
        <v>0</v>
      </c>
      <c r="S86" s="900"/>
      <c r="T86" s="918"/>
      <c r="U86" s="1105">
        <f t="shared" si="19"/>
        <v>9064.26</v>
      </c>
      <c r="V86" s="1102">
        <f t="shared" si="21"/>
        <v>333</v>
      </c>
      <c r="W86" s="1103">
        <f t="shared" si="17"/>
        <v>0</v>
      </c>
    </row>
    <row r="87" spans="2:23" x14ac:dyDescent="0.25">
      <c r="B87">
        <v>27.22</v>
      </c>
      <c r="C87" s="1059"/>
      <c r="D87" s="929">
        <f t="shared" si="12"/>
        <v>0</v>
      </c>
      <c r="E87" s="1087"/>
      <c r="F87" s="929">
        <f t="shared" si="13"/>
        <v>0</v>
      </c>
      <c r="G87" s="900"/>
      <c r="H87" s="918"/>
      <c r="I87" s="1105">
        <f t="shared" si="18"/>
        <v>8492.6399999999921</v>
      </c>
      <c r="J87" s="1102">
        <f t="shared" si="20"/>
        <v>312</v>
      </c>
      <c r="K87" s="1103">
        <f t="shared" si="16"/>
        <v>0</v>
      </c>
      <c r="N87">
        <v>27.22</v>
      </c>
      <c r="O87" s="1059"/>
      <c r="P87" s="929">
        <f t="shared" si="14"/>
        <v>0</v>
      </c>
      <c r="Q87" s="1087"/>
      <c r="R87" s="929">
        <f t="shared" si="15"/>
        <v>0</v>
      </c>
      <c r="S87" s="900"/>
      <c r="T87" s="918"/>
      <c r="U87" s="1105">
        <f t="shared" si="19"/>
        <v>9064.26</v>
      </c>
      <c r="V87" s="1102">
        <f t="shared" si="21"/>
        <v>333</v>
      </c>
      <c r="W87" s="1103">
        <f t="shared" si="17"/>
        <v>0</v>
      </c>
    </row>
    <row r="88" spans="2:23" x14ac:dyDescent="0.25">
      <c r="B88">
        <v>27.22</v>
      </c>
      <c r="C88" s="1059"/>
      <c r="D88" s="929">
        <f t="shared" si="12"/>
        <v>0</v>
      </c>
      <c r="E88" s="1087"/>
      <c r="F88" s="929">
        <f t="shared" si="13"/>
        <v>0</v>
      </c>
      <c r="G88" s="900"/>
      <c r="H88" s="918"/>
      <c r="I88" s="1105">
        <f t="shared" si="18"/>
        <v>8492.6399999999921</v>
      </c>
      <c r="J88" s="1102">
        <f t="shared" si="20"/>
        <v>312</v>
      </c>
      <c r="K88" s="1103">
        <f t="shared" si="16"/>
        <v>0</v>
      </c>
      <c r="N88">
        <v>27.22</v>
      </c>
      <c r="O88" s="1059"/>
      <c r="P88" s="929">
        <f t="shared" si="14"/>
        <v>0</v>
      </c>
      <c r="Q88" s="1087"/>
      <c r="R88" s="929">
        <f t="shared" si="15"/>
        <v>0</v>
      </c>
      <c r="S88" s="900"/>
      <c r="T88" s="918"/>
      <c r="U88" s="1105">
        <f t="shared" si="19"/>
        <v>9064.26</v>
      </c>
      <c r="V88" s="1102">
        <f t="shared" si="21"/>
        <v>333</v>
      </c>
      <c r="W88" s="1103">
        <f t="shared" si="17"/>
        <v>0</v>
      </c>
    </row>
    <row r="89" spans="2:23" x14ac:dyDescent="0.25">
      <c r="B89">
        <v>27.22</v>
      </c>
      <c r="C89" s="1059"/>
      <c r="D89" s="929">
        <f t="shared" si="12"/>
        <v>0</v>
      </c>
      <c r="E89" s="1087"/>
      <c r="F89" s="929">
        <f t="shared" si="13"/>
        <v>0</v>
      </c>
      <c r="G89" s="900"/>
      <c r="H89" s="918"/>
      <c r="I89" s="1105">
        <f t="shared" si="18"/>
        <v>8492.6399999999921</v>
      </c>
      <c r="J89" s="1102">
        <f t="shared" si="20"/>
        <v>312</v>
      </c>
      <c r="K89" s="1103">
        <f t="shared" si="16"/>
        <v>0</v>
      </c>
      <c r="N89">
        <v>27.22</v>
      </c>
      <c r="O89" s="1059"/>
      <c r="P89" s="929">
        <f t="shared" si="14"/>
        <v>0</v>
      </c>
      <c r="Q89" s="1087"/>
      <c r="R89" s="929">
        <f t="shared" si="15"/>
        <v>0</v>
      </c>
      <c r="S89" s="900"/>
      <c r="T89" s="918"/>
      <c r="U89" s="1105">
        <f t="shared" si="19"/>
        <v>9064.26</v>
      </c>
      <c r="V89" s="1102">
        <f t="shared" si="21"/>
        <v>333</v>
      </c>
      <c r="W89" s="1103">
        <f t="shared" si="17"/>
        <v>0</v>
      </c>
    </row>
    <row r="90" spans="2:23" x14ac:dyDescent="0.25">
      <c r="B90">
        <v>27.22</v>
      </c>
      <c r="C90" s="1059"/>
      <c r="D90" s="929">
        <f t="shared" si="12"/>
        <v>0</v>
      </c>
      <c r="E90" s="1087"/>
      <c r="F90" s="929">
        <f t="shared" si="13"/>
        <v>0</v>
      </c>
      <c r="G90" s="900"/>
      <c r="H90" s="918"/>
      <c r="I90" s="1105">
        <f t="shared" si="18"/>
        <v>8492.6399999999921</v>
      </c>
      <c r="J90" s="1102">
        <f t="shared" si="20"/>
        <v>312</v>
      </c>
      <c r="K90" s="1103">
        <f t="shared" si="16"/>
        <v>0</v>
      </c>
      <c r="N90">
        <v>27.22</v>
      </c>
      <c r="O90" s="1059"/>
      <c r="P90" s="929">
        <f t="shared" si="14"/>
        <v>0</v>
      </c>
      <c r="Q90" s="1087"/>
      <c r="R90" s="929">
        <f t="shared" si="15"/>
        <v>0</v>
      </c>
      <c r="S90" s="900"/>
      <c r="T90" s="918"/>
      <c r="U90" s="1105">
        <f t="shared" si="19"/>
        <v>9064.26</v>
      </c>
      <c r="V90" s="1102">
        <f t="shared" si="21"/>
        <v>333</v>
      </c>
      <c r="W90" s="1103">
        <f t="shared" si="17"/>
        <v>0</v>
      </c>
    </row>
    <row r="91" spans="2:23" x14ac:dyDescent="0.25">
      <c r="B91">
        <v>27.22</v>
      </c>
      <c r="C91" s="1059"/>
      <c r="D91" s="929">
        <f t="shared" si="12"/>
        <v>0</v>
      </c>
      <c r="E91" s="1087"/>
      <c r="F91" s="929">
        <f t="shared" si="13"/>
        <v>0</v>
      </c>
      <c r="G91" s="900"/>
      <c r="H91" s="918"/>
      <c r="I91" s="1105">
        <f t="shared" si="18"/>
        <v>8492.6399999999921</v>
      </c>
      <c r="J91" s="1102">
        <f t="shared" si="20"/>
        <v>312</v>
      </c>
      <c r="K91" s="1103">
        <f t="shared" si="16"/>
        <v>0</v>
      </c>
      <c r="N91">
        <v>27.22</v>
      </c>
      <c r="O91" s="1059"/>
      <c r="P91" s="929">
        <f t="shared" si="14"/>
        <v>0</v>
      </c>
      <c r="Q91" s="1087"/>
      <c r="R91" s="929">
        <f t="shared" si="15"/>
        <v>0</v>
      </c>
      <c r="S91" s="900"/>
      <c r="T91" s="918"/>
      <c r="U91" s="1105">
        <f t="shared" si="19"/>
        <v>9064.26</v>
      </c>
      <c r="V91" s="1102">
        <f t="shared" si="21"/>
        <v>333</v>
      </c>
      <c r="W91" s="1103">
        <f t="shared" si="17"/>
        <v>0</v>
      </c>
    </row>
    <row r="92" spans="2:23" x14ac:dyDescent="0.25">
      <c r="B92">
        <v>27.22</v>
      </c>
      <c r="C92" s="1059"/>
      <c r="D92" s="929">
        <f t="shared" si="12"/>
        <v>0</v>
      </c>
      <c r="E92" s="1087"/>
      <c r="F92" s="929">
        <f t="shared" si="13"/>
        <v>0</v>
      </c>
      <c r="G92" s="900"/>
      <c r="H92" s="918"/>
      <c r="I92" s="1105">
        <f t="shared" si="18"/>
        <v>8492.6399999999921</v>
      </c>
      <c r="J92" s="1102">
        <f t="shared" si="20"/>
        <v>312</v>
      </c>
      <c r="K92" s="1103">
        <f t="shared" si="16"/>
        <v>0</v>
      </c>
      <c r="N92">
        <v>27.22</v>
      </c>
      <c r="O92" s="1059"/>
      <c r="P92" s="929">
        <f t="shared" si="14"/>
        <v>0</v>
      </c>
      <c r="Q92" s="1087"/>
      <c r="R92" s="929">
        <f t="shared" si="15"/>
        <v>0</v>
      </c>
      <c r="S92" s="900"/>
      <c r="T92" s="918"/>
      <c r="U92" s="1105">
        <f t="shared" si="19"/>
        <v>9064.26</v>
      </c>
      <c r="V92" s="1102">
        <f t="shared" si="21"/>
        <v>333</v>
      </c>
      <c r="W92" s="1103">
        <f t="shared" si="17"/>
        <v>0</v>
      </c>
    </row>
    <row r="93" spans="2:23" x14ac:dyDescent="0.25">
      <c r="B93">
        <v>27.22</v>
      </c>
      <c r="C93" s="1059"/>
      <c r="D93" s="929">
        <f t="shared" si="12"/>
        <v>0</v>
      </c>
      <c r="E93" s="1087"/>
      <c r="F93" s="929">
        <f t="shared" si="13"/>
        <v>0</v>
      </c>
      <c r="G93" s="900"/>
      <c r="H93" s="918"/>
      <c r="I93" s="1105">
        <f t="shared" si="18"/>
        <v>8492.6399999999921</v>
      </c>
      <c r="J93" s="1102">
        <f t="shared" si="20"/>
        <v>312</v>
      </c>
      <c r="K93" s="1103">
        <f t="shared" si="16"/>
        <v>0</v>
      </c>
      <c r="N93">
        <v>27.22</v>
      </c>
      <c r="O93" s="1059"/>
      <c r="P93" s="929">
        <f t="shared" si="14"/>
        <v>0</v>
      </c>
      <c r="Q93" s="1087"/>
      <c r="R93" s="929">
        <f t="shared" si="15"/>
        <v>0</v>
      </c>
      <c r="S93" s="900"/>
      <c r="T93" s="918"/>
      <c r="U93" s="1105">
        <f t="shared" si="19"/>
        <v>9064.26</v>
      </c>
      <c r="V93" s="1102">
        <f t="shared" si="21"/>
        <v>333</v>
      </c>
      <c r="W93" s="1103">
        <f t="shared" si="17"/>
        <v>0</v>
      </c>
    </row>
    <row r="94" spans="2:23" x14ac:dyDescent="0.25">
      <c r="B94">
        <v>27.22</v>
      </c>
      <c r="C94" s="1059"/>
      <c r="D94" s="929">
        <f t="shared" si="12"/>
        <v>0</v>
      </c>
      <c r="E94" s="1087"/>
      <c r="F94" s="929">
        <f t="shared" si="13"/>
        <v>0</v>
      </c>
      <c r="G94" s="900"/>
      <c r="H94" s="918"/>
      <c r="I94" s="1105">
        <f t="shared" si="18"/>
        <v>8492.6399999999921</v>
      </c>
      <c r="J94" s="1102">
        <f t="shared" si="20"/>
        <v>312</v>
      </c>
      <c r="K94" s="1103">
        <f t="shared" si="16"/>
        <v>0</v>
      </c>
      <c r="N94">
        <v>27.22</v>
      </c>
      <c r="O94" s="1059"/>
      <c r="P94" s="929">
        <f t="shared" si="14"/>
        <v>0</v>
      </c>
      <c r="Q94" s="1087"/>
      <c r="R94" s="929">
        <f t="shared" si="15"/>
        <v>0</v>
      </c>
      <c r="S94" s="900"/>
      <c r="T94" s="918"/>
      <c r="U94" s="1105">
        <f t="shared" si="19"/>
        <v>9064.26</v>
      </c>
      <c r="V94" s="1102">
        <f t="shared" si="21"/>
        <v>333</v>
      </c>
      <c r="W94" s="1103">
        <f t="shared" si="17"/>
        <v>0</v>
      </c>
    </row>
    <row r="95" spans="2:23" x14ac:dyDescent="0.25">
      <c r="B95">
        <v>27.22</v>
      </c>
      <c r="C95" s="1059"/>
      <c r="D95" s="929">
        <f t="shared" si="12"/>
        <v>0</v>
      </c>
      <c r="E95" s="1087"/>
      <c r="F95" s="929">
        <f t="shared" si="13"/>
        <v>0</v>
      </c>
      <c r="G95" s="900"/>
      <c r="H95" s="918"/>
      <c r="I95" s="1105">
        <f t="shared" si="18"/>
        <v>8492.6399999999921</v>
      </c>
      <c r="J95" s="1102">
        <f t="shared" si="20"/>
        <v>312</v>
      </c>
      <c r="K95" s="1103">
        <f t="shared" si="16"/>
        <v>0</v>
      </c>
      <c r="N95">
        <v>27.22</v>
      </c>
      <c r="O95" s="1059"/>
      <c r="P95" s="929">
        <f t="shared" si="14"/>
        <v>0</v>
      </c>
      <c r="Q95" s="1087"/>
      <c r="R95" s="929">
        <f t="shared" si="15"/>
        <v>0</v>
      </c>
      <c r="S95" s="900"/>
      <c r="T95" s="918"/>
      <c r="U95" s="1105">
        <f t="shared" si="19"/>
        <v>9064.26</v>
      </c>
      <c r="V95" s="1102">
        <f t="shared" si="21"/>
        <v>333</v>
      </c>
      <c r="W95" s="1103">
        <f t="shared" si="17"/>
        <v>0</v>
      </c>
    </row>
    <row r="96" spans="2:23" x14ac:dyDescent="0.25">
      <c r="B96">
        <v>27.22</v>
      </c>
      <c r="C96" s="1059"/>
      <c r="D96" s="929">
        <f t="shared" si="12"/>
        <v>0</v>
      </c>
      <c r="E96" s="1087"/>
      <c r="F96" s="929">
        <f t="shared" si="13"/>
        <v>0</v>
      </c>
      <c r="G96" s="900"/>
      <c r="H96" s="918"/>
      <c r="I96" s="1105">
        <f t="shared" si="18"/>
        <v>8492.6399999999921</v>
      </c>
      <c r="J96" s="1102">
        <f t="shared" si="20"/>
        <v>312</v>
      </c>
      <c r="K96" s="1103">
        <f t="shared" si="16"/>
        <v>0</v>
      </c>
      <c r="N96">
        <v>27.22</v>
      </c>
      <c r="O96" s="1059"/>
      <c r="P96" s="929">
        <f t="shared" si="14"/>
        <v>0</v>
      </c>
      <c r="Q96" s="1087"/>
      <c r="R96" s="929">
        <f t="shared" si="15"/>
        <v>0</v>
      </c>
      <c r="S96" s="900"/>
      <c r="T96" s="918"/>
      <c r="U96" s="1105">
        <f t="shared" si="19"/>
        <v>9064.26</v>
      </c>
      <c r="V96" s="1102">
        <f t="shared" si="21"/>
        <v>333</v>
      </c>
      <c r="W96" s="1103">
        <f t="shared" si="17"/>
        <v>0</v>
      </c>
    </row>
    <row r="97" spans="2:23" x14ac:dyDescent="0.25">
      <c r="B97">
        <v>27.22</v>
      </c>
      <c r="C97" s="1059"/>
      <c r="D97" s="929">
        <f t="shared" si="12"/>
        <v>0</v>
      </c>
      <c r="E97" s="1087"/>
      <c r="F97" s="929">
        <f t="shared" si="13"/>
        <v>0</v>
      </c>
      <c r="G97" s="900"/>
      <c r="H97" s="918"/>
      <c r="I97" s="1105">
        <f t="shared" si="18"/>
        <v>8492.6399999999921</v>
      </c>
      <c r="J97" s="1102">
        <f t="shared" si="20"/>
        <v>312</v>
      </c>
      <c r="K97" s="1103">
        <f t="shared" si="16"/>
        <v>0</v>
      </c>
      <c r="N97">
        <v>27.22</v>
      </c>
      <c r="O97" s="1059"/>
      <c r="P97" s="929">
        <f t="shared" si="14"/>
        <v>0</v>
      </c>
      <c r="Q97" s="1087"/>
      <c r="R97" s="929">
        <f t="shared" si="15"/>
        <v>0</v>
      </c>
      <c r="S97" s="900"/>
      <c r="T97" s="918"/>
      <c r="U97" s="1105">
        <f t="shared" si="19"/>
        <v>9064.26</v>
      </c>
      <c r="V97" s="1102">
        <f t="shared" si="21"/>
        <v>333</v>
      </c>
      <c r="W97" s="1103">
        <f t="shared" si="17"/>
        <v>0</v>
      </c>
    </row>
    <row r="98" spans="2:23" x14ac:dyDescent="0.25">
      <c r="B98">
        <v>27.22</v>
      </c>
      <c r="C98" s="1059"/>
      <c r="D98" s="929">
        <f t="shared" si="12"/>
        <v>0</v>
      </c>
      <c r="E98" s="1087"/>
      <c r="F98" s="929">
        <f t="shared" si="13"/>
        <v>0</v>
      </c>
      <c r="G98" s="900"/>
      <c r="H98" s="918"/>
      <c r="I98" s="1105">
        <f t="shared" si="18"/>
        <v>8492.6399999999921</v>
      </c>
      <c r="J98" s="1102">
        <f t="shared" si="20"/>
        <v>312</v>
      </c>
      <c r="K98" s="1103">
        <f t="shared" si="16"/>
        <v>0</v>
      </c>
      <c r="N98">
        <v>27.22</v>
      </c>
      <c r="O98" s="1059"/>
      <c r="P98" s="929">
        <f t="shared" si="14"/>
        <v>0</v>
      </c>
      <c r="Q98" s="1087"/>
      <c r="R98" s="929">
        <f t="shared" si="15"/>
        <v>0</v>
      </c>
      <c r="S98" s="900"/>
      <c r="T98" s="918"/>
      <c r="U98" s="1105">
        <f t="shared" si="19"/>
        <v>9064.26</v>
      </c>
      <c r="V98" s="1102">
        <f t="shared" si="21"/>
        <v>333</v>
      </c>
      <c r="W98" s="1103">
        <f t="shared" si="17"/>
        <v>0</v>
      </c>
    </row>
    <row r="99" spans="2:23" x14ac:dyDescent="0.25">
      <c r="B99">
        <v>27.22</v>
      </c>
      <c r="C99" s="1059"/>
      <c r="D99" s="929">
        <f t="shared" si="12"/>
        <v>0</v>
      </c>
      <c r="E99" s="1087"/>
      <c r="F99" s="929">
        <f t="shared" si="13"/>
        <v>0</v>
      </c>
      <c r="G99" s="900"/>
      <c r="H99" s="918"/>
      <c r="I99" s="1105">
        <f t="shared" si="18"/>
        <v>8492.6399999999921</v>
      </c>
      <c r="J99" s="1102">
        <f t="shared" si="20"/>
        <v>312</v>
      </c>
      <c r="K99" s="1103">
        <f t="shared" si="16"/>
        <v>0</v>
      </c>
      <c r="N99">
        <v>27.22</v>
      </c>
      <c r="O99" s="1059"/>
      <c r="P99" s="929">
        <f t="shared" si="14"/>
        <v>0</v>
      </c>
      <c r="Q99" s="1087"/>
      <c r="R99" s="929">
        <f t="shared" si="15"/>
        <v>0</v>
      </c>
      <c r="S99" s="900"/>
      <c r="T99" s="918"/>
      <c r="U99" s="1105">
        <f t="shared" si="19"/>
        <v>9064.26</v>
      </c>
      <c r="V99" s="1102">
        <f t="shared" si="21"/>
        <v>333</v>
      </c>
      <c r="W99" s="1103">
        <f t="shared" si="17"/>
        <v>0</v>
      </c>
    </row>
    <row r="100" spans="2:23" x14ac:dyDescent="0.25">
      <c r="B100">
        <v>27.22</v>
      </c>
      <c r="C100" s="1059"/>
      <c r="D100" s="929">
        <f t="shared" si="12"/>
        <v>0</v>
      </c>
      <c r="E100" s="1087"/>
      <c r="F100" s="929">
        <f t="shared" si="13"/>
        <v>0</v>
      </c>
      <c r="G100" s="900"/>
      <c r="H100" s="918"/>
      <c r="I100" s="1105">
        <f t="shared" si="18"/>
        <v>8492.6399999999921</v>
      </c>
      <c r="J100" s="1102">
        <f t="shared" si="20"/>
        <v>312</v>
      </c>
      <c r="K100" s="1103">
        <f t="shared" si="16"/>
        <v>0</v>
      </c>
      <c r="N100">
        <v>27.22</v>
      </c>
      <c r="O100" s="1059"/>
      <c r="P100" s="929">
        <f t="shared" si="14"/>
        <v>0</v>
      </c>
      <c r="Q100" s="1087"/>
      <c r="R100" s="929">
        <f t="shared" si="15"/>
        <v>0</v>
      </c>
      <c r="S100" s="900"/>
      <c r="T100" s="918"/>
      <c r="U100" s="1105">
        <f t="shared" si="19"/>
        <v>9064.26</v>
      </c>
      <c r="V100" s="1102">
        <f t="shared" si="21"/>
        <v>333</v>
      </c>
      <c r="W100" s="1103">
        <f t="shared" si="17"/>
        <v>0</v>
      </c>
    </row>
    <row r="101" spans="2:23" x14ac:dyDescent="0.25">
      <c r="B101">
        <v>27.22</v>
      </c>
      <c r="C101" s="1059"/>
      <c r="D101" s="929">
        <f t="shared" si="12"/>
        <v>0</v>
      </c>
      <c r="E101" s="1087"/>
      <c r="F101" s="929">
        <f t="shared" si="13"/>
        <v>0</v>
      </c>
      <c r="G101" s="900"/>
      <c r="H101" s="918"/>
      <c r="I101" s="1105">
        <f t="shared" si="18"/>
        <v>8492.6399999999921</v>
      </c>
      <c r="J101" s="1102">
        <f t="shared" si="20"/>
        <v>312</v>
      </c>
      <c r="K101" s="1103">
        <f t="shared" si="16"/>
        <v>0</v>
      </c>
      <c r="N101">
        <v>27.22</v>
      </c>
      <c r="O101" s="1059"/>
      <c r="P101" s="929">
        <f t="shared" si="14"/>
        <v>0</v>
      </c>
      <c r="Q101" s="1087"/>
      <c r="R101" s="929">
        <f t="shared" si="15"/>
        <v>0</v>
      </c>
      <c r="S101" s="900"/>
      <c r="T101" s="918"/>
      <c r="U101" s="1105">
        <f t="shared" si="19"/>
        <v>9064.26</v>
      </c>
      <c r="V101" s="1102">
        <f t="shared" si="21"/>
        <v>333</v>
      </c>
      <c r="W101" s="1103">
        <f t="shared" si="17"/>
        <v>0</v>
      </c>
    </row>
    <row r="102" spans="2:23" x14ac:dyDescent="0.25">
      <c r="B102">
        <v>27.22</v>
      </c>
      <c r="C102" s="1059"/>
      <c r="D102" s="929">
        <f t="shared" si="12"/>
        <v>0</v>
      </c>
      <c r="E102" s="1087"/>
      <c r="F102" s="929">
        <f t="shared" si="13"/>
        <v>0</v>
      </c>
      <c r="G102" s="900"/>
      <c r="H102" s="918"/>
      <c r="I102" s="1105">
        <f t="shared" si="18"/>
        <v>8492.6399999999921</v>
      </c>
      <c r="J102" s="1102">
        <f t="shared" si="20"/>
        <v>312</v>
      </c>
      <c r="K102" s="1103">
        <f t="shared" si="16"/>
        <v>0</v>
      </c>
      <c r="N102">
        <v>27.22</v>
      </c>
      <c r="O102" s="1059"/>
      <c r="P102" s="929">
        <f t="shared" si="14"/>
        <v>0</v>
      </c>
      <c r="Q102" s="1087"/>
      <c r="R102" s="929">
        <f t="shared" si="15"/>
        <v>0</v>
      </c>
      <c r="S102" s="900"/>
      <c r="T102" s="918"/>
      <c r="U102" s="1105">
        <f t="shared" si="19"/>
        <v>9064.26</v>
      </c>
      <c r="V102" s="1102">
        <f t="shared" si="21"/>
        <v>333</v>
      </c>
      <c r="W102" s="1103">
        <f t="shared" si="17"/>
        <v>0</v>
      </c>
    </row>
    <row r="103" spans="2:23" x14ac:dyDescent="0.25">
      <c r="B103">
        <v>27.22</v>
      </c>
      <c r="C103" s="1059"/>
      <c r="D103" s="929">
        <f t="shared" si="12"/>
        <v>0</v>
      </c>
      <c r="E103" s="1087"/>
      <c r="F103" s="929">
        <f t="shared" si="13"/>
        <v>0</v>
      </c>
      <c r="G103" s="900"/>
      <c r="H103" s="918"/>
      <c r="I103" s="1105">
        <f t="shared" si="18"/>
        <v>8492.6399999999921</v>
      </c>
      <c r="J103" s="1102">
        <f t="shared" si="20"/>
        <v>312</v>
      </c>
      <c r="K103" s="1103">
        <f t="shared" si="16"/>
        <v>0</v>
      </c>
      <c r="N103">
        <v>27.22</v>
      </c>
      <c r="O103" s="1059"/>
      <c r="P103" s="929">
        <f t="shared" si="14"/>
        <v>0</v>
      </c>
      <c r="Q103" s="1087"/>
      <c r="R103" s="929">
        <f t="shared" si="15"/>
        <v>0</v>
      </c>
      <c r="S103" s="900"/>
      <c r="T103" s="918"/>
      <c r="U103" s="1105">
        <f t="shared" si="19"/>
        <v>9064.26</v>
      </c>
      <c r="V103" s="1102">
        <f t="shared" si="21"/>
        <v>333</v>
      </c>
      <c r="W103" s="1103">
        <f t="shared" si="17"/>
        <v>0</v>
      </c>
    </row>
    <row r="104" spans="2:23" x14ac:dyDescent="0.25">
      <c r="B104">
        <v>27.22</v>
      </c>
      <c r="C104" s="1059"/>
      <c r="D104" s="929">
        <f t="shared" si="12"/>
        <v>0</v>
      </c>
      <c r="E104" s="1087"/>
      <c r="F104" s="929">
        <f t="shared" si="13"/>
        <v>0</v>
      </c>
      <c r="G104" s="900"/>
      <c r="H104" s="918"/>
      <c r="I104" s="1105">
        <f t="shared" si="18"/>
        <v>8492.6399999999921</v>
      </c>
      <c r="J104" s="1102">
        <f t="shared" si="20"/>
        <v>312</v>
      </c>
      <c r="K104" s="1103">
        <f t="shared" si="16"/>
        <v>0</v>
      </c>
      <c r="N104">
        <v>27.22</v>
      </c>
      <c r="O104" s="1059"/>
      <c r="P104" s="929">
        <f t="shared" si="14"/>
        <v>0</v>
      </c>
      <c r="Q104" s="1087"/>
      <c r="R104" s="929">
        <f t="shared" si="15"/>
        <v>0</v>
      </c>
      <c r="S104" s="900"/>
      <c r="T104" s="918"/>
      <c r="U104" s="1105">
        <f t="shared" si="19"/>
        <v>9064.26</v>
      </c>
      <c r="V104" s="1102">
        <f t="shared" si="21"/>
        <v>333</v>
      </c>
      <c r="W104" s="1103">
        <f t="shared" si="17"/>
        <v>0</v>
      </c>
    </row>
    <row r="105" spans="2:23" x14ac:dyDescent="0.25">
      <c r="B105">
        <v>27.22</v>
      </c>
      <c r="C105" s="1059"/>
      <c r="D105" s="929">
        <f t="shared" si="12"/>
        <v>0</v>
      </c>
      <c r="E105" s="1087"/>
      <c r="F105" s="929">
        <f t="shared" si="13"/>
        <v>0</v>
      </c>
      <c r="G105" s="900"/>
      <c r="H105" s="918"/>
      <c r="I105" s="1105">
        <f t="shared" si="18"/>
        <v>8492.6399999999921</v>
      </c>
      <c r="J105" s="1102">
        <f t="shared" si="20"/>
        <v>312</v>
      </c>
      <c r="K105" s="1103">
        <f t="shared" si="16"/>
        <v>0</v>
      </c>
      <c r="N105">
        <v>27.22</v>
      </c>
      <c r="O105" s="1059"/>
      <c r="P105" s="929">
        <f t="shared" si="14"/>
        <v>0</v>
      </c>
      <c r="Q105" s="1087"/>
      <c r="R105" s="929">
        <f t="shared" si="15"/>
        <v>0</v>
      </c>
      <c r="S105" s="900"/>
      <c r="T105" s="918"/>
      <c r="U105" s="1105">
        <f t="shared" si="19"/>
        <v>9064.26</v>
      </c>
      <c r="V105" s="1102">
        <f t="shared" si="21"/>
        <v>333</v>
      </c>
      <c r="W105" s="1103">
        <f t="shared" si="17"/>
        <v>0</v>
      </c>
    </row>
    <row r="106" spans="2:23" x14ac:dyDescent="0.25">
      <c r="B106">
        <v>27.22</v>
      </c>
      <c r="C106" s="1059"/>
      <c r="D106" s="929">
        <f t="shared" si="12"/>
        <v>0</v>
      </c>
      <c r="E106" s="1087"/>
      <c r="F106" s="929">
        <f t="shared" si="13"/>
        <v>0</v>
      </c>
      <c r="G106" s="900"/>
      <c r="H106" s="918"/>
      <c r="I106" s="1105">
        <f t="shared" si="18"/>
        <v>8492.6399999999921</v>
      </c>
      <c r="J106" s="1102">
        <f t="shared" si="20"/>
        <v>312</v>
      </c>
      <c r="K106" s="1103">
        <f t="shared" si="16"/>
        <v>0</v>
      </c>
      <c r="N106">
        <v>27.22</v>
      </c>
      <c r="O106" s="1059"/>
      <c r="P106" s="929">
        <f t="shared" si="14"/>
        <v>0</v>
      </c>
      <c r="Q106" s="1087"/>
      <c r="R106" s="929">
        <f t="shared" si="15"/>
        <v>0</v>
      </c>
      <c r="S106" s="900"/>
      <c r="T106" s="918"/>
      <c r="U106" s="1105">
        <f t="shared" si="19"/>
        <v>9064.26</v>
      </c>
      <c r="V106" s="1102">
        <f t="shared" si="21"/>
        <v>333</v>
      </c>
      <c r="W106" s="1103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7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7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7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7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7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7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7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7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7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7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7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7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7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7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292" t="s">
        <v>11</v>
      </c>
      <c r="D120" s="1293"/>
      <c r="E120" s="56">
        <f>E4+E5+E6-F115</f>
        <v>8492.6399999999976</v>
      </c>
      <c r="G120" s="47"/>
      <c r="H120" s="90"/>
      <c r="O120" s="1292" t="s">
        <v>11</v>
      </c>
      <c r="P120" s="1293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8" t="s">
        <v>326</v>
      </c>
      <c r="B1" s="1298"/>
      <c r="C1" s="1298"/>
      <c r="D1" s="1298"/>
      <c r="E1" s="1298"/>
      <c r="F1" s="1298"/>
      <c r="G1" s="1298"/>
      <c r="H1" s="11">
        <v>1</v>
      </c>
      <c r="K1" s="1290" t="s">
        <v>318</v>
      </c>
      <c r="L1" s="1290"/>
      <c r="M1" s="1290"/>
      <c r="N1" s="1290"/>
      <c r="O1" s="1290"/>
      <c r="P1" s="1290"/>
      <c r="Q1" s="12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294" t="s">
        <v>78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294" t="s">
        <v>78</v>
      </c>
      <c r="L5" s="730" t="s">
        <v>62</v>
      </c>
      <c r="M5" s="12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1005.73</v>
      </c>
    </row>
    <row r="6" spans="1:19" ht="15" customHeight="1" x14ac:dyDescent="0.25">
      <c r="A6" s="1294"/>
      <c r="B6" s="1334" t="s">
        <v>118</v>
      </c>
      <c r="C6" s="546"/>
      <c r="D6" s="546"/>
      <c r="E6" s="1162">
        <v>149.47</v>
      </c>
      <c r="F6" s="1161">
        <v>8</v>
      </c>
      <c r="K6" s="1294"/>
      <c r="L6" s="1334" t="s">
        <v>118</v>
      </c>
      <c r="M6" s="546"/>
      <c r="N6" s="546"/>
      <c r="O6" s="1162"/>
      <c r="P6" s="1161"/>
    </row>
    <row r="7" spans="1:19" ht="15.75" customHeight="1" thickBot="1" x14ac:dyDescent="0.3">
      <c r="B7" s="1335"/>
      <c r="C7" s="583"/>
      <c r="D7" s="583"/>
      <c r="E7" s="583"/>
      <c r="F7" s="582"/>
      <c r="L7" s="1335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9">
        <f>F4+F5+F6+F7-C9</f>
        <v>56</v>
      </c>
      <c r="C9" s="877">
        <v>8</v>
      </c>
      <c r="D9" s="929">
        <v>158.58000000000001</v>
      </c>
      <c r="E9" s="1087">
        <v>45215</v>
      </c>
      <c r="F9" s="929">
        <f t="shared" ref="F9:F67" si="0">D9</f>
        <v>158.58000000000001</v>
      </c>
      <c r="G9" s="900" t="s">
        <v>270</v>
      </c>
      <c r="H9" s="918">
        <v>96</v>
      </c>
      <c r="I9" s="1125">
        <f>E6+E5+E4-F9+E7</f>
        <v>991.65</v>
      </c>
      <c r="K9" s="54" t="s">
        <v>32</v>
      </c>
      <c r="L9" s="1079">
        <f>P4+P5+P6+P7-M9</f>
        <v>56</v>
      </c>
      <c r="M9" s="877"/>
      <c r="N9" s="929"/>
      <c r="O9" s="1087"/>
      <c r="P9" s="929">
        <f t="shared" ref="P9:P67" si="1">N9</f>
        <v>0</v>
      </c>
      <c r="Q9" s="900"/>
      <c r="R9" s="918"/>
      <c r="S9" s="1125">
        <f>O6+O5+O4-P9+O7</f>
        <v>1005.73</v>
      </c>
    </row>
    <row r="10" spans="1:19" x14ac:dyDescent="0.25">
      <c r="A10" s="76"/>
      <c r="B10" s="1126">
        <f t="shared" ref="B10:B11" si="2">B9-C10</f>
        <v>50</v>
      </c>
      <c r="C10" s="877">
        <v>6</v>
      </c>
      <c r="D10" s="929">
        <v>113.37</v>
      </c>
      <c r="E10" s="1087">
        <v>45219</v>
      </c>
      <c r="F10" s="929">
        <f t="shared" si="0"/>
        <v>113.37</v>
      </c>
      <c r="G10" s="900" t="s">
        <v>281</v>
      </c>
      <c r="H10" s="918">
        <v>0</v>
      </c>
      <c r="I10" s="1125">
        <f t="shared" ref="I10:I11" si="3">I9-F10</f>
        <v>878.28</v>
      </c>
      <c r="K10" s="76"/>
      <c r="L10" s="1126">
        <f t="shared" ref="L10:L11" si="4">L9-M10</f>
        <v>56</v>
      </c>
      <c r="M10" s="877"/>
      <c r="N10" s="929"/>
      <c r="O10" s="1087"/>
      <c r="P10" s="929">
        <f t="shared" si="1"/>
        <v>0</v>
      </c>
      <c r="Q10" s="900"/>
      <c r="R10" s="918"/>
      <c r="S10" s="1125">
        <f t="shared" ref="S10:S11" si="5">S9-P10</f>
        <v>1005.73</v>
      </c>
    </row>
    <row r="11" spans="1:19" x14ac:dyDescent="0.25">
      <c r="A11" s="12"/>
      <c r="B11" s="1126">
        <f t="shared" si="2"/>
        <v>49</v>
      </c>
      <c r="C11" s="1084">
        <v>1</v>
      </c>
      <c r="D11" s="929">
        <v>18.23</v>
      </c>
      <c r="E11" s="1087">
        <v>45220</v>
      </c>
      <c r="F11" s="929">
        <f t="shared" si="0"/>
        <v>18.23</v>
      </c>
      <c r="G11" s="900" t="s">
        <v>282</v>
      </c>
      <c r="H11" s="918">
        <v>87</v>
      </c>
      <c r="I11" s="1125">
        <f t="shared" si="3"/>
        <v>860.05</v>
      </c>
      <c r="K11" s="12"/>
      <c r="L11" s="1126">
        <f t="shared" si="4"/>
        <v>56</v>
      </c>
      <c r="M11" s="1084"/>
      <c r="N11" s="929"/>
      <c r="O11" s="1087"/>
      <c r="P11" s="929">
        <f t="shared" si="1"/>
        <v>0</v>
      </c>
      <c r="Q11" s="900"/>
      <c r="R11" s="918"/>
      <c r="S11" s="1125">
        <f t="shared" si="5"/>
        <v>1005.73</v>
      </c>
    </row>
    <row r="12" spans="1:19" x14ac:dyDescent="0.25">
      <c r="A12" s="54" t="s">
        <v>33</v>
      </c>
      <c r="B12" s="1079">
        <f>B11-C12</f>
        <v>39</v>
      </c>
      <c r="C12" s="1084">
        <v>10</v>
      </c>
      <c r="D12" s="929">
        <v>169.9</v>
      </c>
      <c r="E12" s="1087">
        <v>45222</v>
      </c>
      <c r="F12" s="929">
        <f t="shared" si="0"/>
        <v>169.9</v>
      </c>
      <c r="G12" s="900" t="s">
        <v>291</v>
      </c>
      <c r="H12" s="918">
        <v>0</v>
      </c>
      <c r="I12" s="1125">
        <f>I11-F12</f>
        <v>690.15</v>
      </c>
      <c r="K12" s="54" t="s">
        <v>33</v>
      </c>
      <c r="L12" s="1079">
        <f>L11-M12</f>
        <v>56</v>
      </c>
      <c r="M12" s="1084"/>
      <c r="N12" s="929"/>
      <c r="O12" s="1087"/>
      <c r="P12" s="929">
        <f t="shared" si="1"/>
        <v>0</v>
      </c>
      <c r="Q12" s="900"/>
      <c r="R12" s="918"/>
      <c r="S12" s="1125">
        <f>S11-P12</f>
        <v>1005.73</v>
      </c>
    </row>
    <row r="13" spans="1:19" x14ac:dyDescent="0.25">
      <c r="A13" s="76"/>
      <c r="B13" s="1079">
        <f t="shared" ref="B13:B66" si="6">B12-C13</f>
        <v>37</v>
      </c>
      <c r="C13" s="1084">
        <v>2</v>
      </c>
      <c r="D13" s="929">
        <v>31.44</v>
      </c>
      <c r="E13" s="1087">
        <v>45222</v>
      </c>
      <c r="F13" s="929">
        <f t="shared" si="0"/>
        <v>31.44</v>
      </c>
      <c r="G13" s="900" t="s">
        <v>292</v>
      </c>
      <c r="H13" s="918">
        <v>91</v>
      </c>
      <c r="I13" s="1125">
        <f t="shared" ref="I13:I67" si="7">I12-F13</f>
        <v>658.70999999999992</v>
      </c>
      <c r="K13" s="76"/>
      <c r="L13" s="1079">
        <f t="shared" ref="L13:L66" si="8">L12-M13</f>
        <v>56</v>
      </c>
      <c r="M13" s="1084"/>
      <c r="N13" s="929"/>
      <c r="O13" s="1087"/>
      <c r="P13" s="929">
        <f t="shared" si="1"/>
        <v>0</v>
      </c>
      <c r="Q13" s="900"/>
      <c r="R13" s="918"/>
      <c r="S13" s="1125">
        <f t="shared" ref="S13:S67" si="9">S12-P13</f>
        <v>1005.73</v>
      </c>
    </row>
    <row r="14" spans="1:19" x14ac:dyDescent="0.25">
      <c r="A14" s="12"/>
      <c r="B14" s="1079">
        <f t="shared" si="6"/>
        <v>35</v>
      </c>
      <c r="C14" s="1084">
        <v>2</v>
      </c>
      <c r="D14" s="929">
        <v>34.380000000000003</v>
      </c>
      <c r="E14" s="1087">
        <v>45224</v>
      </c>
      <c r="F14" s="929">
        <f t="shared" si="0"/>
        <v>34.380000000000003</v>
      </c>
      <c r="G14" s="900" t="s">
        <v>300</v>
      </c>
      <c r="H14" s="918">
        <v>91</v>
      </c>
      <c r="I14" s="1125">
        <f t="shared" si="7"/>
        <v>624.32999999999993</v>
      </c>
      <c r="K14" s="12"/>
      <c r="L14" s="1079">
        <f t="shared" si="8"/>
        <v>56</v>
      </c>
      <c r="M14" s="1084"/>
      <c r="N14" s="929"/>
      <c r="O14" s="1087"/>
      <c r="P14" s="929">
        <f t="shared" si="1"/>
        <v>0</v>
      </c>
      <c r="Q14" s="900"/>
      <c r="R14" s="918"/>
      <c r="S14" s="1125">
        <f t="shared" si="9"/>
        <v>1005.73</v>
      </c>
    </row>
    <row r="15" spans="1:19" x14ac:dyDescent="0.25">
      <c r="B15" s="1079">
        <f t="shared" si="6"/>
        <v>33</v>
      </c>
      <c r="C15" s="1084">
        <v>2</v>
      </c>
      <c r="D15" s="929">
        <v>31.84</v>
      </c>
      <c r="E15" s="1087">
        <v>45224</v>
      </c>
      <c r="F15" s="929">
        <f t="shared" si="0"/>
        <v>31.84</v>
      </c>
      <c r="G15" s="900" t="s">
        <v>303</v>
      </c>
      <c r="H15" s="918">
        <v>90</v>
      </c>
      <c r="I15" s="1125">
        <f t="shared" si="7"/>
        <v>592.4899999999999</v>
      </c>
      <c r="L15" s="1079">
        <f t="shared" si="8"/>
        <v>56</v>
      </c>
      <c r="M15" s="1084"/>
      <c r="N15" s="929"/>
      <c r="O15" s="1087"/>
      <c r="P15" s="929">
        <f t="shared" si="1"/>
        <v>0</v>
      </c>
      <c r="Q15" s="900"/>
      <c r="R15" s="918"/>
      <c r="S15" s="1125">
        <f t="shared" si="9"/>
        <v>1005.73</v>
      </c>
    </row>
    <row r="16" spans="1:19" x14ac:dyDescent="0.25">
      <c r="B16" s="1079">
        <f t="shared" si="6"/>
        <v>27</v>
      </c>
      <c r="C16" s="1084">
        <v>6</v>
      </c>
      <c r="D16" s="929">
        <v>113.76</v>
      </c>
      <c r="E16" s="1087">
        <v>45227</v>
      </c>
      <c r="F16" s="929">
        <f t="shared" si="0"/>
        <v>113.76</v>
      </c>
      <c r="G16" s="900" t="s">
        <v>316</v>
      </c>
      <c r="H16" s="918">
        <v>0</v>
      </c>
      <c r="I16" s="1125">
        <f t="shared" si="7"/>
        <v>478.7299999999999</v>
      </c>
      <c r="L16" s="1079">
        <f t="shared" si="8"/>
        <v>56</v>
      </c>
      <c r="M16" s="1084"/>
      <c r="N16" s="929"/>
      <c r="O16" s="1087"/>
      <c r="P16" s="929">
        <f t="shared" si="1"/>
        <v>0</v>
      </c>
      <c r="Q16" s="900"/>
      <c r="R16" s="918"/>
      <c r="S16" s="1125">
        <f t="shared" si="9"/>
        <v>1005.73</v>
      </c>
    </row>
    <row r="17" spans="2:19" x14ac:dyDescent="0.25">
      <c r="B17" s="572">
        <f t="shared" si="6"/>
        <v>27</v>
      </c>
      <c r="C17" s="1084"/>
      <c r="D17" s="929"/>
      <c r="E17" s="1087"/>
      <c r="F17" s="929">
        <f t="shared" si="0"/>
        <v>0</v>
      </c>
      <c r="G17" s="900"/>
      <c r="H17" s="918"/>
      <c r="I17" s="563">
        <f t="shared" si="7"/>
        <v>478.7299999999999</v>
      </c>
      <c r="L17" s="1079">
        <f t="shared" si="8"/>
        <v>56</v>
      </c>
      <c r="M17" s="1084"/>
      <c r="N17" s="929"/>
      <c r="O17" s="1087"/>
      <c r="P17" s="929">
        <f t="shared" si="1"/>
        <v>0</v>
      </c>
      <c r="Q17" s="900"/>
      <c r="R17" s="918"/>
      <c r="S17" s="1125">
        <f t="shared" si="9"/>
        <v>1005.73</v>
      </c>
    </row>
    <row r="18" spans="2:19" x14ac:dyDescent="0.25">
      <c r="B18" s="1079">
        <f t="shared" si="6"/>
        <v>27</v>
      </c>
      <c r="C18" s="1084"/>
      <c r="D18" s="1185"/>
      <c r="E18" s="1215"/>
      <c r="F18" s="1185">
        <f t="shared" si="0"/>
        <v>0</v>
      </c>
      <c r="G18" s="1186"/>
      <c r="H18" s="1187"/>
      <c r="I18" s="1125">
        <f t="shared" si="7"/>
        <v>478.7299999999999</v>
      </c>
      <c r="L18" s="1079">
        <f t="shared" si="8"/>
        <v>56</v>
      </c>
      <c r="M18" s="1084"/>
      <c r="N18" s="929"/>
      <c r="O18" s="1087"/>
      <c r="P18" s="929">
        <f t="shared" si="1"/>
        <v>0</v>
      </c>
      <c r="Q18" s="900"/>
      <c r="R18" s="918"/>
      <c r="S18" s="1125">
        <f t="shared" si="9"/>
        <v>1005.73</v>
      </c>
    </row>
    <row r="19" spans="2:19" x14ac:dyDescent="0.25">
      <c r="B19" s="1079">
        <f t="shared" si="6"/>
        <v>27</v>
      </c>
      <c r="C19" s="1084"/>
      <c r="D19" s="1185"/>
      <c r="E19" s="1215"/>
      <c r="F19" s="1185">
        <f t="shared" si="0"/>
        <v>0</v>
      </c>
      <c r="G19" s="1186"/>
      <c r="H19" s="1187"/>
      <c r="I19" s="1125">
        <f t="shared" si="7"/>
        <v>478.7299999999999</v>
      </c>
      <c r="L19" s="1079">
        <f t="shared" si="8"/>
        <v>56</v>
      </c>
      <c r="M19" s="1084"/>
      <c r="N19" s="929"/>
      <c r="O19" s="1087"/>
      <c r="P19" s="929">
        <f t="shared" si="1"/>
        <v>0</v>
      </c>
      <c r="Q19" s="900"/>
      <c r="R19" s="918"/>
      <c r="S19" s="1125">
        <f t="shared" si="9"/>
        <v>1005.73</v>
      </c>
    </row>
    <row r="20" spans="2:19" x14ac:dyDescent="0.25">
      <c r="B20" s="1079">
        <f t="shared" si="6"/>
        <v>27</v>
      </c>
      <c r="C20" s="1084"/>
      <c r="D20" s="1185"/>
      <c r="E20" s="1215"/>
      <c r="F20" s="1185">
        <f t="shared" si="0"/>
        <v>0</v>
      </c>
      <c r="G20" s="1186"/>
      <c r="H20" s="1187"/>
      <c r="I20" s="1125">
        <f t="shared" si="7"/>
        <v>478.7299999999999</v>
      </c>
      <c r="L20" s="1079">
        <f t="shared" si="8"/>
        <v>56</v>
      </c>
      <c r="M20" s="1084"/>
      <c r="N20" s="929"/>
      <c r="O20" s="1087"/>
      <c r="P20" s="929">
        <f t="shared" si="1"/>
        <v>0</v>
      </c>
      <c r="Q20" s="900"/>
      <c r="R20" s="918"/>
      <c r="S20" s="1125">
        <f t="shared" si="9"/>
        <v>1005.73</v>
      </c>
    </row>
    <row r="21" spans="2:19" x14ac:dyDescent="0.25">
      <c r="B21" s="1079">
        <f t="shared" si="6"/>
        <v>27</v>
      </c>
      <c r="C21" s="1084"/>
      <c r="D21" s="1185"/>
      <c r="E21" s="1215"/>
      <c r="F21" s="1185">
        <f t="shared" si="0"/>
        <v>0</v>
      </c>
      <c r="G21" s="1186"/>
      <c r="H21" s="1187"/>
      <c r="I21" s="1125">
        <f t="shared" si="7"/>
        <v>478.7299999999999</v>
      </c>
      <c r="L21" s="1079">
        <f t="shared" si="8"/>
        <v>56</v>
      </c>
      <c r="M21" s="1084"/>
      <c r="N21" s="929"/>
      <c r="O21" s="1087"/>
      <c r="P21" s="929">
        <f t="shared" si="1"/>
        <v>0</v>
      </c>
      <c r="Q21" s="900"/>
      <c r="R21" s="918"/>
      <c r="S21" s="1125">
        <f t="shared" si="9"/>
        <v>1005.73</v>
      </c>
    </row>
    <row r="22" spans="2:19" x14ac:dyDescent="0.25">
      <c r="B22" s="1079">
        <f t="shared" si="6"/>
        <v>27</v>
      </c>
      <c r="C22" s="1084"/>
      <c r="D22" s="1185"/>
      <c r="E22" s="1215"/>
      <c r="F22" s="1185">
        <f t="shared" si="0"/>
        <v>0</v>
      </c>
      <c r="G22" s="1186"/>
      <c r="H22" s="1187"/>
      <c r="I22" s="1125">
        <f t="shared" si="7"/>
        <v>478.7299999999999</v>
      </c>
      <c r="L22" s="1079">
        <f t="shared" si="8"/>
        <v>56</v>
      </c>
      <c r="M22" s="1084"/>
      <c r="N22" s="929"/>
      <c r="O22" s="1087"/>
      <c r="P22" s="929">
        <f t="shared" si="1"/>
        <v>0</v>
      </c>
      <c r="Q22" s="900"/>
      <c r="R22" s="918"/>
      <c r="S22" s="1125">
        <f t="shared" si="9"/>
        <v>1005.73</v>
      </c>
    </row>
    <row r="23" spans="2:19" x14ac:dyDescent="0.25">
      <c r="B23" s="1079">
        <f t="shared" si="6"/>
        <v>27</v>
      </c>
      <c r="C23" s="1084"/>
      <c r="D23" s="1185"/>
      <c r="E23" s="1215"/>
      <c r="F23" s="1185">
        <f t="shared" si="0"/>
        <v>0</v>
      </c>
      <c r="G23" s="1186"/>
      <c r="H23" s="1187"/>
      <c r="I23" s="1125">
        <f t="shared" si="7"/>
        <v>478.7299999999999</v>
      </c>
      <c r="L23" s="1079">
        <f t="shared" si="8"/>
        <v>56</v>
      </c>
      <c r="M23" s="1084"/>
      <c r="N23" s="929"/>
      <c r="O23" s="1087"/>
      <c r="P23" s="929">
        <f t="shared" si="1"/>
        <v>0</v>
      </c>
      <c r="Q23" s="900"/>
      <c r="R23" s="918"/>
      <c r="S23" s="1125">
        <f t="shared" si="9"/>
        <v>1005.73</v>
      </c>
    </row>
    <row r="24" spans="2:19" x14ac:dyDescent="0.25">
      <c r="B24" s="1079">
        <f t="shared" si="6"/>
        <v>27</v>
      </c>
      <c r="C24" s="1084"/>
      <c r="D24" s="1185"/>
      <c r="E24" s="1215"/>
      <c r="F24" s="1185">
        <f t="shared" si="0"/>
        <v>0</v>
      </c>
      <c r="G24" s="1186"/>
      <c r="H24" s="1187"/>
      <c r="I24" s="1125">
        <f t="shared" si="7"/>
        <v>478.7299999999999</v>
      </c>
      <c r="L24" s="1079">
        <f t="shared" si="8"/>
        <v>56</v>
      </c>
      <c r="M24" s="1084"/>
      <c r="N24" s="929"/>
      <c r="O24" s="1087"/>
      <c r="P24" s="929">
        <f t="shared" si="1"/>
        <v>0</v>
      </c>
      <c r="Q24" s="900"/>
      <c r="R24" s="918"/>
      <c r="S24" s="1125">
        <f t="shared" si="9"/>
        <v>1005.73</v>
      </c>
    </row>
    <row r="25" spans="2:19" x14ac:dyDescent="0.25">
      <c r="B25" s="1079">
        <f t="shared" si="6"/>
        <v>27</v>
      </c>
      <c r="C25" s="1084"/>
      <c r="D25" s="1185"/>
      <c r="E25" s="1215"/>
      <c r="F25" s="1185">
        <f t="shared" si="0"/>
        <v>0</v>
      </c>
      <c r="G25" s="1186"/>
      <c r="H25" s="1187"/>
      <c r="I25" s="1125">
        <f t="shared" si="7"/>
        <v>478.7299999999999</v>
      </c>
      <c r="L25" s="1079">
        <f t="shared" si="8"/>
        <v>56</v>
      </c>
      <c r="M25" s="1084"/>
      <c r="N25" s="929"/>
      <c r="O25" s="1087"/>
      <c r="P25" s="929">
        <f t="shared" si="1"/>
        <v>0</v>
      </c>
      <c r="Q25" s="900"/>
      <c r="R25" s="918"/>
      <c r="S25" s="1125">
        <f t="shared" si="9"/>
        <v>1005.73</v>
      </c>
    </row>
    <row r="26" spans="2:19" x14ac:dyDescent="0.25">
      <c r="B26" s="1079">
        <f t="shared" si="6"/>
        <v>27</v>
      </c>
      <c r="C26" s="1084"/>
      <c r="D26" s="1185"/>
      <c r="E26" s="1215"/>
      <c r="F26" s="1185">
        <f t="shared" si="0"/>
        <v>0</v>
      </c>
      <c r="G26" s="1186"/>
      <c r="H26" s="1187"/>
      <c r="I26" s="1125">
        <f t="shared" si="7"/>
        <v>478.7299999999999</v>
      </c>
      <c r="L26" s="1079">
        <f t="shared" si="8"/>
        <v>56</v>
      </c>
      <c r="M26" s="1084"/>
      <c r="N26" s="929"/>
      <c r="O26" s="1087"/>
      <c r="P26" s="929">
        <f t="shared" si="1"/>
        <v>0</v>
      </c>
      <c r="Q26" s="900"/>
      <c r="R26" s="918"/>
      <c r="S26" s="1125">
        <f t="shared" si="9"/>
        <v>1005.73</v>
      </c>
    </row>
    <row r="27" spans="2:19" x14ac:dyDescent="0.25">
      <c r="B27" s="1079">
        <f t="shared" si="6"/>
        <v>27</v>
      </c>
      <c r="C27" s="1084"/>
      <c r="D27" s="1185"/>
      <c r="E27" s="1215"/>
      <c r="F27" s="1185">
        <f t="shared" si="0"/>
        <v>0</v>
      </c>
      <c r="G27" s="1186"/>
      <c r="H27" s="1187"/>
      <c r="I27" s="1125">
        <f t="shared" si="7"/>
        <v>478.7299999999999</v>
      </c>
      <c r="L27" s="1079">
        <f t="shared" si="8"/>
        <v>56</v>
      </c>
      <c r="M27" s="1084"/>
      <c r="N27" s="929"/>
      <c r="O27" s="1087"/>
      <c r="P27" s="929">
        <f t="shared" si="1"/>
        <v>0</v>
      </c>
      <c r="Q27" s="900"/>
      <c r="R27" s="918"/>
      <c r="S27" s="1125">
        <f t="shared" si="9"/>
        <v>1005.73</v>
      </c>
    </row>
    <row r="28" spans="2:19" x14ac:dyDescent="0.25">
      <c r="B28" s="1079">
        <f t="shared" si="6"/>
        <v>27</v>
      </c>
      <c r="C28" s="1084"/>
      <c r="D28" s="1185"/>
      <c r="E28" s="1215"/>
      <c r="F28" s="1185">
        <f t="shared" si="0"/>
        <v>0</v>
      </c>
      <c r="G28" s="1186"/>
      <c r="H28" s="1187"/>
      <c r="I28" s="1125">
        <f t="shared" si="7"/>
        <v>478.7299999999999</v>
      </c>
      <c r="L28" s="1079">
        <f t="shared" si="8"/>
        <v>56</v>
      </c>
      <c r="M28" s="1084"/>
      <c r="N28" s="929"/>
      <c r="O28" s="1087"/>
      <c r="P28" s="929">
        <f t="shared" si="1"/>
        <v>0</v>
      </c>
      <c r="Q28" s="900"/>
      <c r="R28" s="918"/>
      <c r="S28" s="1125">
        <f t="shared" si="9"/>
        <v>1005.73</v>
      </c>
    </row>
    <row r="29" spans="2:19" x14ac:dyDescent="0.25">
      <c r="B29" s="1079">
        <f t="shared" si="6"/>
        <v>27</v>
      </c>
      <c r="C29" s="1084"/>
      <c r="D29" s="1185"/>
      <c r="E29" s="1215"/>
      <c r="F29" s="1185">
        <f t="shared" si="0"/>
        <v>0</v>
      </c>
      <c r="G29" s="1186"/>
      <c r="H29" s="1187"/>
      <c r="I29" s="1125">
        <f t="shared" si="7"/>
        <v>478.7299999999999</v>
      </c>
      <c r="L29" s="1079">
        <f t="shared" si="8"/>
        <v>56</v>
      </c>
      <c r="M29" s="1084"/>
      <c r="N29" s="929"/>
      <c r="O29" s="1087"/>
      <c r="P29" s="929">
        <f t="shared" si="1"/>
        <v>0</v>
      </c>
      <c r="Q29" s="900"/>
      <c r="R29" s="918"/>
      <c r="S29" s="1125">
        <f t="shared" si="9"/>
        <v>1005.73</v>
      </c>
    </row>
    <row r="30" spans="2:19" x14ac:dyDescent="0.25">
      <c r="B30" s="1079">
        <f t="shared" si="6"/>
        <v>27</v>
      </c>
      <c r="C30" s="1084"/>
      <c r="D30" s="1185"/>
      <c r="E30" s="1215"/>
      <c r="F30" s="1185">
        <f t="shared" si="0"/>
        <v>0</v>
      </c>
      <c r="G30" s="1186"/>
      <c r="H30" s="1187"/>
      <c r="I30" s="1125">
        <f t="shared" si="7"/>
        <v>478.7299999999999</v>
      </c>
      <c r="L30" s="1079">
        <f t="shared" si="8"/>
        <v>56</v>
      </c>
      <c r="M30" s="1084"/>
      <c r="N30" s="929"/>
      <c r="O30" s="1087"/>
      <c r="P30" s="929">
        <f t="shared" si="1"/>
        <v>0</v>
      </c>
      <c r="Q30" s="900"/>
      <c r="R30" s="918"/>
      <c r="S30" s="1125">
        <f t="shared" si="9"/>
        <v>1005.73</v>
      </c>
    </row>
    <row r="31" spans="2:19" x14ac:dyDescent="0.25">
      <c r="B31" s="1079">
        <f t="shared" si="6"/>
        <v>27</v>
      </c>
      <c r="C31" s="877"/>
      <c r="D31" s="1185"/>
      <c r="E31" s="1215"/>
      <c r="F31" s="1185">
        <f t="shared" si="0"/>
        <v>0</v>
      </c>
      <c r="G31" s="1186"/>
      <c r="H31" s="1187"/>
      <c r="I31" s="1125">
        <f t="shared" si="7"/>
        <v>478.7299999999999</v>
      </c>
      <c r="L31" s="1079">
        <f t="shared" si="8"/>
        <v>56</v>
      </c>
      <c r="M31" s="877"/>
      <c r="N31" s="929"/>
      <c r="O31" s="1087"/>
      <c r="P31" s="929">
        <f t="shared" si="1"/>
        <v>0</v>
      </c>
      <c r="Q31" s="900"/>
      <c r="R31" s="918"/>
      <c r="S31" s="1125">
        <f t="shared" si="9"/>
        <v>1005.73</v>
      </c>
    </row>
    <row r="32" spans="2:19" x14ac:dyDescent="0.25">
      <c r="B32" s="1079">
        <f t="shared" si="6"/>
        <v>27</v>
      </c>
      <c r="C32" s="877"/>
      <c r="D32" s="1185"/>
      <c r="E32" s="1215"/>
      <c r="F32" s="1185">
        <f t="shared" si="0"/>
        <v>0</v>
      </c>
      <c r="G32" s="1186"/>
      <c r="H32" s="1187"/>
      <c r="I32" s="1125">
        <f t="shared" si="7"/>
        <v>478.7299999999999</v>
      </c>
      <c r="L32" s="1079">
        <f t="shared" si="8"/>
        <v>56</v>
      </c>
      <c r="M32" s="877"/>
      <c r="N32" s="929"/>
      <c r="O32" s="1087"/>
      <c r="P32" s="929">
        <f t="shared" si="1"/>
        <v>0</v>
      </c>
      <c r="Q32" s="900"/>
      <c r="R32" s="918"/>
      <c r="S32" s="1125">
        <f t="shared" si="9"/>
        <v>1005.73</v>
      </c>
    </row>
    <row r="33" spans="2:19" x14ac:dyDescent="0.25">
      <c r="B33" s="1079">
        <f t="shared" si="6"/>
        <v>27</v>
      </c>
      <c r="C33" s="877"/>
      <c r="D33" s="1185"/>
      <c r="E33" s="1215"/>
      <c r="F33" s="1185">
        <f t="shared" si="0"/>
        <v>0</v>
      </c>
      <c r="G33" s="1186"/>
      <c r="H33" s="1187"/>
      <c r="I33" s="1125">
        <f t="shared" si="7"/>
        <v>478.7299999999999</v>
      </c>
      <c r="L33" s="1079">
        <f t="shared" si="8"/>
        <v>56</v>
      </c>
      <c r="M33" s="877"/>
      <c r="N33" s="929"/>
      <c r="O33" s="1087"/>
      <c r="P33" s="929">
        <f t="shared" si="1"/>
        <v>0</v>
      </c>
      <c r="Q33" s="900"/>
      <c r="R33" s="918"/>
      <c r="S33" s="1125">
        <f t="shared" si="9"/>
        <v>1005.73</v>
      </c>
    </row>
    <row r="34" spans="2:19" x14ac:dyDescent="0.25">
      <c r="B34" s="374">
        <f t="shared" si="6"/>
        <v>27</v>
      </c>
      <c r="C34" s="72"/>
      <c r="D34" s="628"/>
      <c r="E34" s="1216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1005.73</v>
      </c>
    </row>
    <row r="35" spans="2:19" x14ac:dyDescent="0.25">
      <c r="B35" s="374">
        <f t="shared" si="6"/>
        <v>27</v>
      </c>
      <c r="C35" s="72"/>
      <c r="D35" s="628"/>
      <c r="E35" s="1216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1005.73</v>
      </c>
    </row>
    <row r="36" spans="2:19" x14ac:dyDescent="0.25">
      <c r="B36" s="374">
        <f t="shared" si="6"/>
        <v>27</v>
      </c>
      <c r="C36" s="72"/>
      <c r="D36" s="628"/>
      <c r="E36" s="1216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1005.73</v>
      </c>
    </row>
    <row r="37" spans="2:19" x14ac:dyDescent="0.25">
      <c r="B37" s="374">
        <f t="shared" si="6"/>
        <v>27</v>
      </c>
      <c r="C37" s="72"/>
      <c r="D37" s="628"/>
      <c r="E37" s="1216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1005.73</v>
      </c>
    </row>
    <row r="38" spans="2:19" x14ac:dyDescent="0.25">
      <c r="B38" s="374">
        <f t="shared" si="6"/>
        <v>27</v>
      </c>
      <c r="C38" s="15"/>
      <c r="D38" s="628"/>
      <c r="E38" s="1216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1005.73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1005.73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1005.73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1005.73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1005.73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1005.73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1005.73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1005.73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1005.73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1005.73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1005.73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1005.73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1005.73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1005.73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1005.73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1005.73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1005.73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1005.73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1005.73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1005.73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1005.73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1005.73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1005.73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1005.73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1005.73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1005.73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1005.73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1005.73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1005.73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1005.73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292" t="s">
        <v>11</v>
      </c>
      <c r="D73" s="1293"/>
      <c r="E73" s="56">
        <f>E5-F68+E4+E6+E7</f>
        <v>478.7299999999999</v>
      </c>
      <c r="L73" s="90"/>
      <c r="M73" s="1292" t="s">
        <v>11</v>
      </c>
      <c r="N73" s="1293"/>
      <c r="O73" s="56">
        <f>O5-P68+O4+O6+O7</f>
        <v>1005.73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295"/>
      <c r="B5" s="133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95"/>
      <c r="B6" s="133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92" t="s">
        <v>11</v>
      </c>
      <c r="D60" s="129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95"/>
      <c r="B4" s="1337" t="s">
        <v>77</v>
      </c>
      <c r="C4" s="124"/>
      <c r="D4" s="130"/>
      <c r="E4" s="120"/>
      <c r="F4" s="72"/>
      <c r="G4" s="423"/>
      <c r="H4" s="321"/>
    </row>
    <row r="5" spans="1:9" ht="15" customHeight="1" x14ac:dyDescent="0.25">
      <c r="A5" s="1295"/>
      <c r="B5" s="1338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294"/>
      <c r="B6" s="1338"/>
      <c r="C6" s="124"/>
      <c r="D6" s="218"/>
      <c r="E6" s="77"/>
      <c r="F6" s="61"/>
    </row>
    <row r="7" spans="1:9" ht="15.75" x14ac:dyDescent="0.25">
      <c r="A7" s="1294"/>
      <c r="B7" s="625"/>
      <c r="C7" s="124"/>
      <c r="D7" s="218"/>
      <c r="E7" s="77"/>
      <c r="F7" s="61"/>
    </row>
    <row r="8" spans="1:9" ht="16.5" thickBot="1" x14ac:dyDescent="0.3">
      <c r="A8" s="1294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92" t="s">
        <v>11</v>
      </c>
      <c r="D61" s="129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90"/>
      <c r="B1" s="1290"/>
      <c r="C1" s="1290"/>
      <c r="D1" s="1290"/>
      <c r="E1" s="1290"/>
      <c r="F1" s="1290"/>
      <c r="G1" s="129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8"/>
      <c r="B4" s="851"/>
      <c r="C4" s="673"/>
      <c r="D4" s="852"/>
      <c r="E4" s="857"/>
      <c r="F4" s="227"/>
    </row>
    <row r="5" spans="1:11" ht="15" customHeight="1" x14ac:dyDescent="0.25">
      <c r="A5" s="1339"/>
      <c r="B5" s="853"/>
      <c r="C5" s="854"/>
      <c r="D5" s="852"/>
      <c r="E5" s="85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40"/>
      <c r="B6" s="855"/>
      <c r="C6" s="856"/>
      <c r="D6" s="852"/>
      <c r="E6" s="85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41" t="s">
        <v>11</v>
      </c>
      <c r="D56" s="134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295"/>
      <c r="B5" s="1295"/>
      <c r="C5" s="355"/>
      <c r="D5" s="130"/>
      <c r="E5" s="197"/>
      <c r="F5" s="61"/>
      <c r="G5" s="5"/>
    </row>
    <row r="6" spans="1:9" x14ac:dyDescent="0.25">
      <c r="A6" s="1295"/>
      <c r="B6" s="129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2" t="s">
        <v>11</v>
      </c>
      <c r="D83" s="129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7"/>
      <c r="B1" s="1287"/>
      <c r="C1" s="1287"/>
      <c r="D1" s="1287"/>
      <c r="E1" s="1287"/>
      <c r="F1" s="1287"/>
      <c r="G1" s="128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43" t="s">
        <v>93</v>
      </c>
      <c r="C4" s="17"/>
      <c r="E4" s="239"/>
      <c r="F4" s="226"/>
    </row>
    <row r="5" spans="1:10" ht="15" customHeight="1" x14ac:dyDescent="0.25">
      <c r="A5" s="1346"/>
      <c r="B5" s="1344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347"/>
      <c r="B6" s="1345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7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7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7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7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7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7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8"/>
      <c r="F15" s="68">
        <f t="shared" si="0"/>
        <v>0</v>
      </c>
      <c r="G15" s="69"/>
      <c r="H15" s="70"/>
      <c r="I15" s="837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8"/>
      <c r="F16" s="68">
        <f t="shared" si="0"/>
        <v>0</v>
      </c>
      <c r="G16" s="69"/>
      <c r="H16" s="70"/>
      <c r="I16" s="837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8"/>
      <c r="F17" s="68">
        <f t="shared" si="0"/>
        <v>0</v>
      </c>
      <c r="G17" s="69"/>
      <c r="H17" s="70"/>
      <c r="I17" s="837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8"/>
      <c r="F18" s="68">
        <f t="shared" si="0"/>
        <v>0</v>
      </c>
      <c r="G18" s="69"/>
      <c r="H18" s="70"/>
      <c r="I18" s="837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8"/>
      <c r="F19" s="68">
        <f t="shared" si="0"/>
        <v>0</v>
      </c>
      <c r="G19" s="69"/>
      <c r="H19" s="70"/>
      <c r="I19" s="837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7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7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7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7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7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7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7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7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7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7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7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7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8"/>
      <c r="F33" s="68">
        <f t="shared" si="0"/>
        <v>0</v>
      </c>
      <c r="G33" s="69"/>
      <c r="H33" s="70"/>
      <c r="I33" s="837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8"/>
      <c r="F34" s="68">
        <f t="shared" si="0"/>
        <v>0</v>
      </c>
      <c r="G34" s="69"/>
      <c r="H34" s="70"/>
      <c r="I34" s="837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8"/>
      <c r="F35" s="68">
        <f t="shared" si="0"/>
        <v>0</v>
      </c>
      <c r="G35" s="69"/>
      <c r="H35" s="70"/>
      <c r="I35" s="837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8"/>
      <c r="F36" s="68">
        <f t="shared" si="0"/>
        <v>0</v>
      </c>
      <c r="G36" s="69"/>
      <c r="H36" s="70"/>
      <c r="I36" s="837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8"/>
      <c r="F37" s="68">
        <f t="shared" si="0"/>
        <v>0</v>
      </c>
      <c r="G37" s="69"/>
      <c r="H37" s="70"/>
      <c r="I37" s="837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7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8"/>
      <c r="F39" s="68">
        <f t="shared" si="0"/>
        <v>0</v>
      </c>
      <c r="G39" s="69"/>
      <c r="H39" s="70"/>
      <c r="I39" s="837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8"/>
      <c r="F40" s="68">
        <f t="shared" si="0"/>
        <v>0</v>
      </c>
      <c r="G40" s="69"/>
      <c r="H40" s="70"/>
      <c r="I40" s="837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8"/>
      <c r="F41" s="68">
        <f t="shared" si="0"/>
        <v>0</v>
      </c>
      <c r="G41" s="69"/>
      <c r="H41" s="70"/>
      <c r="I41" s="837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8"/>
      <c r="F42" s="68">
        <f t="shared" si="0"/>
        <v>0</v>
      </c>
      <c r="G42" s="69"/>
      <c r="H42" s="70"/>
      <c r="I42" s="837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8"/>
      <c r="F43" s="68">
        <f t="shared" si="0"/>
        <v>0</v>
      </c>
      <c r="G43" s="69"/>
      <c r="H43" s="70"/>
      <c r="I43" s="837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8"/>
      <c r="F44" s="68">
        <f t="shared" si="0"/>
        <v>0</v>
      </c>
      <c r="G44" s="69"/>
      <c r="H44" s="70"/>
      <c r="I44" s="837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8"/>
      <c r="F45" s="68">
        <f t="shared" si="0"/>
        <v>0</v>
      </c>
      <c r="G45" s="69"/>
      <c r="H45" s="70"/>
      <c r="I45" s="837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8"/>
      <c r="F46" s="68">
        <f t="shared" si="0"/>
        <v>0</v>
      </c>
      <c r="G46" s="69"/>
      <c r="H46" s="70"/>
      <c r="I46" s="837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8"/>
      <c r="F47" s="68">
        <f t="shared" si="0"/>
        <v>0</v>
      </c>
      <c r="G47" s="69"/>
      <c r="H47" s="70"/>
      <c r="I47" s="837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8"/>
      <c r="F48" s="68">
        <f t="shared" si="0"/>
        <v>0</v>
      </c>
      <c r="G48" s="69"/>
      <c r="H48" s="70"/>
      <c r="I48" s="837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8"/>
      <c r="F49" s="68">
        <f t="shared" si="0"/>
        <v>0</v>
      </c>
      <c r="G49" s="69"/>
      <c r="H49" s="70"/>
      <c r="I49" s="837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8"/>
      <c r="F50" s="68">
        <f t="shared" si="0"/>
        <v>0</v>
      </c>
      <c r="G50" s="69"/>
      <c r="H50" s="70"/>
      <c r="I50" s="837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8"/>
      <c r="F51" s="68">
        <f t="shared" si="0"/>
        <v>0</v>
      </c>
      <c r="G51" s="69"/>
      <c r="H51" s="70"/>
      <c r="I51" s="83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8"/>
      <c r="F52" s="68">
        <f t="shared" si="0"/>
        <v>0</v>
      </c>
      <c r="G52" s="69"/>
      <c r="H52" s="70"/>
      <c r="I52" s="837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8"/>
      <c r="F53" s="68">
        <f t="shared" si="0"/>
        <v>0</v>
      </c>
      <c r="G53" s="69"/>
      <c r="H53" s="70"/>
      <c r="I53" s="837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8"/>
      <c r="F54" s="68">
        <f t="shared" si="0"/>
        <v>0</v>
      </c>
      <c r="G54" s="69"/>
      <c r="H54" s="70"/>
      <c r="I54" s="837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8"/>
      <c r="F55" s="68">
        <f t="shared" si="0"/>
        <v>0</v>
      </c>
      <c r="G55" s="69"/>
      <c r="H55" s="70"/>
      <c r="I55" s="837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8"/>
      <c r="F56" s="68">
        <f t="shared" si="0"/>
        <v>0</v>
      </c>
      <c r="G56" s="69"/>
      <c r="H56" s="70"/>
      <c r="I56" s="837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8"/>
      <c r="F57" s="68">
        <f t="shared" si="0"/>
        <v>0</v>
      </c>
      <c r="G57" s="69"/>
      <c r="H57" s="70"/>
      <c r="I57" s="837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8"/>
      <c r="F58" s="68">
        <f t="shared" si="0"/>
        <v>0</v>
      </c>
      <c r="G58" s="69"/>
      <c r="H58" s="70"/>
      <c r="I58" s="837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8"/>
      <c r="F59" s="68">
        <f t="shared" si="0"/>
        <v>0</v>
      </c>
      <c r="G59" s="69"/>
      <c r="H59" s="70"/>
      <c r="I59" s="837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8"/>
      <c r="F60" s="68">
        <f t="shared" si="0"/>
        <v>0</v>
      </c>
      <c r="G60" s="69"/>
      <c r="H60" s="70"/>
      <c r="I60" s="837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8"/>
      <c r="F61" s="68">
        <f t="shared" si="0"/>
        <v>0</v>
      </c>
      <c r="G61" s="69"/>
      <c r="H61" s="70"/>
      <c r="I61" s="837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8"/>
      <c r="F62" s="68">
        <f t="shared" si="0"/>
        <v>0</v>
      </c>
      <c r="G62" s="69"/>
      <c r="H62" s="70"/>
      <c r="I62" s="837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8"/>
      <c r="F63" s="68">
        <f t="shared" si="0"/>
        <v>0</v>
      </c>
      <c r="G63" s="69"/>
      <c r="H63" s="70"/>
      <c r="I63" s="837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8"/>
      <c r="F64" s="68">
        <f t="shared" si="0"/>
        <v>0</v>
      </c>
      <c r="G64" s="69"/>
      <c r="H64" s="70"/>
      <c r="I64" s="837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8"/>
      <c r="F65" s="68">
        <f t="shared" si="0"/>
        <v>0</v>
      </c>
      <c r="G65" s="69"/>
      <c r="H65" s="70"/>
      <c r="I65" s="83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8"/>
      <c r="F66" s="68">
        <f t="shared" si="0"/>
        <v>0</v>
      </c>
      <c r="G66" s="69"/>
      <c r="H66" s="70"/>
      <c r="I66" s="837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8"/>
      <c r="F67" s="68">
        <f t="shared" si="0"/>
        <v>0</v>
      </c>
      <c r="G67" s="69"/>
      <c r="H67" s="70"/>
      <c r="I67" s="837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8"/>
      <c r="F68" s="68">
        <f t="shared" si="0"/>
        <v>0</v>
      </c>
      <c r="G68" s="69"/>
      <c r="H68" s="70"/>
      <c r="I68" s="837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8"/>
      <c r="F69" s="68">
        <f t="shared" si="0"/>
        <v>0</v>
      </c>
      <c r="G69" s="69"/>
      <c r="H69" s="70"/>
      <c r="I69" s="837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8"/>
      <c r="F70" s="68">
        <f t="shared" si="0"/>
        <v>0</v>
      </c>
      <c r="G70" s="69"/>
      <c r="H70" s="70"/>
      <c r="I70" s="837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8"/>
      <c r="F71" s="68">
        <f t="shared" si="0"/>
        <v>0</v>
      </c>
      <c r="G71" s="69"/>
      <c r="H71" s="70"/>
      <c r="I71" s="837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8"/>
      <c r="F72" s="68">
        <f t="shared" si="0"/>
        <v>0</v>
      </c>
      <c r="G72" s="69"/>
      <c r="H72" s="70"/>
      <c r="I72" s="837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8"/>
      <c r="F73" s="68">
        <f t="shared" si="0"/>
        <v>0</v>
      </c>
      <c r="G73" s="69"/>
      <c r="H73" s="70"/>
      <c r="I73" s="837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8"/>
      <c r="F74" s="68">
        <f t="shared" si="0"/>
        <v>0</v>
      </c>
      <c r="G74" s="69"/>
      <c r="H74" s="70"/>
      <c r="I74" s="837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8"/>
      <c r="F75" s="68">
        <f t="shared" si="0"/>
        <v>0</v>
      </c>
      <c r="G75" s="69"/>
      <c r="H75" s="70"/>
      <c r="I75" s="837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8"/>
      <c r="F76" s="68">
        <f t="shared" si="0"/>
        <v>0</v>
      </c>
      <c r="G76" s="69"/>
      <c r="H76" s="70"/>
      <c r="I76" s="837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8"/>
      <c r="F77" s="68">
        <f t="shared" si="0"/>
        <v>0</v>
      </c>
      <c r="G77" s="69"/>
      <c r="H77" s="70"/>
      <c r="I77" s="837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8"/>
      <c r="F78" s="68">
        <f t="shared" si="0"/>
        <v>0</v>
      </c>
      <c r="G78" s="69"/>
      <c r="H78" s="70"/>
      <c r="I78" s="837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8"/>
      <c r="F79" s="68">
        <f t="shared" si="0"/>
        <v>0</v>
      </c>
      <c r="G79" s="69"/>
      <c r="H79" s="70"/>
      <c r="I79" s="837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8"/>
      <c r="F80" s="68">
        <f t="shared" si="0"/>
        <v>0</v>
      </c>
      <c r="G80" s="69"/>
      <c r="H80" s="70"/>
      <c r="I80" s="837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8"/>
      <c r="F81" s="68">
        <f t="shared" si="0"/>
        <v>0</v>
      </c>
      <c r="G81" s="69"/>
      <c r="H81" s="70"/>
      <c r="I81" s="837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8"/>
      <c r="F82" s="68">
        <f t="shared" si="0"/>
        <v>0</v>
      </c>
      <c r="G82" s="69"/>
      <c r="H82" s="70"/>
      <c r="I82" s="837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8"/>
      <c r="F83" s="68">
        <f t="shared" si="0"/>
        <v>0</v>
      </c>
      <c r="G83" s="69"/>
      <c r="H83" s="70"/>
      <c r="I83" s="837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8"/>
      <c r="F84" s="68">
        <f t="shared" si="0"/>
        <v>0</v>
      </c>
      <c r="G84" s="69"/>
      <c r="H84" s="70"/>
      <c r="I84" s="837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8"/>
      <c r="F85" s="68">
        <f t="shared" si="0"/>
        <v>0</v>
      </c>
      <c r="G85" s="69"/>
      <c r="H85" s="70"/>
      <c r="I85" s="837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8"/>
      <c r="F86" s="68">
        <f t="shared" si="0"/>
        <v>0</v>
      </c>
      <c r="G86" s="69"/>
      <c r="H86" s="70"/>
      <c r="I86" s="837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8"/>
      <c r="F87" s="68">
        <f t="shared" si="0"/>
        <v>0</v>
      </c>
      <c r="G87" s="69"/>
      <c r="H87" s="70"/>
      <c r="I87" s="837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8"/>
      <c r="F88" s="68">
        <f t="shared" si="0"/>
        <v>0</v>
      </c>
      <c r="G88" s="69"/>
      <c r="H88" s="70"/>
      <c r="I88" s="837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8"/>
      <c r="F89" s="68">
        <f t="shared" si="0"/>
        <v>0</v>
      </c>
      <c r="G89" s="69"/>
      <c r="H89" s="70"/>
      <c r="I89" s="837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8"/>
      <c r="F90" s="68">
        <f t="shared" si="0"/>
        <v>0</v>
      </c>
      <c r="G90" s="69"/>
      <c r="H90" s="70"/>
      <c r="I90" s="837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8"/>
      <c r="F91" s="68">
        <f t="shared" si="0"/>
        <v>0</v>
      </c>
      <c r="G91" s="69"/>
      <c r="H91" s="70"/>
      <c r="I91" s="837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8"/>
      <c r="F92" s="68">
        <f t="shared" si="0"/>
        <v>0</v>
      </c>
      <c r="G92" s="69"/>
      <c r="H92" s="70"/>
      <c r="I92" s="837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8"/>
      <c r="F93" s="68">
        <f t="shared" si="0"/>
        <v>0</v>
      </c>
      <c r="G93" s="69"/>
      <c r="H93" s="70"/>
      <c r="I93" s="83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7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41" t="s">
        <v>11</v>
      </c>
      <c r="D98" s="134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95"/>
      <c r="B4" s="1337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295"/>
      <c r="B5" s="1338"/>
      <c r="C5" s="124"/>
      <c r="D5" s="218"/>
      <c r="E5" s="77"/>
      <c r="F5" s="61"/>
    </row>
    <row r="6" spans="1:9" ht="15" customHeight="1" x14ac:dyDescent="0.25">
      <c r="A6" s="1348"/>
      <c r="B6" s="133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348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92" t="s">
        <v>11</v>
      </c>
      <c r="D61" s="129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abSelected="1" topLeftCell="H1" zoomScaleNormal="100" workbookViewId="0">
      <pane ySplit="9" topLeftCell="A79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8" t="s">
        <v>320</v>
      </c>
      <c r="B1" s="1298"/>
      <c r="C1" s="1298"/>
      <c r="D1" s="1298"/>
      <c r="E1" s="1298"/>
      <c r="F1" s="1298"/>
      <c r="G1" s="1298"/>
      <c r="H1" s="1298"/>
      <c r="I1" s="1298"/>
      <c r="J1" s="11">
        <v>1</v>
      </c>
      <c r="M1" s="1290" t="s">
        <v>318</v>
      </c>
      <c r="N1" s="1290"/>
      <c r="O1" s="1290"/>
      <c r="P1" s="1290"/>
      <c r="Q1" s="1290"/>
      <c r="R1" s="1290"/>
      <c r="S1" s="1290"/>
      <c r="T1" s="1290"/>
      <c r="U1" s="1290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294" t="s">
        <v>87</v>
      </c>
      <c r="B5" s="1349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294" t="s">
        <v>87</v>
      </c>
      <c r="N5" s="1349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3005.48</v>
      </c>
      <c r="U5" s="182"/>
      <c r="V5" s="72"/>
    </row>
    <row r="6" spans="1:23" x14ac:dyDescent="0.25">
      <c r="A6" s="1294"/>
      <c r="B6" s="1349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294"/>
      <c r="N6" s="1349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2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70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234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3005.48</v>
      </c>
      <c r="V10" s="72">
        <f>R5-O10+R6+R4+R8+R7</f>
        <v>662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236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3005.48</v>
      </c>
      <c r="V11" s="72">
        <f>V10-O11</f>
        <v>662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237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3005.48</v>
      </c>
      <c r="V12" s="72">
        <f t="shared" ref="V12:V42" si="11">V11-O12</f>
        <v>662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239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3005.48</v>
      </c>
      <c r="V13" s="72">
        <f t="shared" si="11"/>
        <v>662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241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3005.48</v>
      </c>
      <c r="V14" s="72">
        <f t="shared" si="11"/>
        <v>662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245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3005.48</v>
      </c>
      <c r="V15" s="72">
        <f t="shared" si="11"/>
        <v>662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253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3005.48</v>
      </c>
      <c r="V16" s="72">
        <f t="shared" si="11"/>
        <v>662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256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3005.48</v>
      </c>
      <c r="V17" s="72">
        <f t="shared" si="11"/>
        <v>662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260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3005.48</v>
      </c>
      <c r="V18" s="72">
        <f t="shared" si="11"/>
        <v>662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262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3005.48</v>
      </c>
      <c r="V19" s="72">
        <f t="shared" si="11"/>
        <v>662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266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3005.48</v>
      </c>
      <c r="V20" s="72">
        <f t="shared" si="11"/>
        <v>662</v>
      </c>
      <c r="W20" s="59">
        <f t="shared" si="5"/>
        <v>0</v>
      </c>
    </row>
    <row r="21" spans="2:23" x14ac:dyDescent="0.25">
      <c r="B21" s="129">
        <v>4.54</v>
      </c>
      <c r="C21" s="877">
        <v>30</v>
      </c>
      <c r="D21" s="929">
        <f t="shared" si="6"/>
        <v>136.19999999999999</v>
      </c>
      <c r="E21" s="1080">
        <v>45215</v>
      </c>
      <c r="F21" s="929">
        <f t="shared" si="7"/>
        <v>136.19999999999999</v>
      </c>
      <c r="G21" s="900" t="s">
        <v>268</v>
      </c>
      <c r="H21" s="918">
        <v>0</v>
      </c>
      <c r="I21" s="876">
        <f t="shared" si="8"/>
        <v>2705.8400000000011</v>
      </c>
      <c r="J21" s="877">
        <f t="shared" si="9"/>
        <v>596</v>
      </c>
      <c r="K21" s="59">
        <f t="shared" si="4"/>
        <v>0</v>
      </c>
      <c r="N21" s="129">
        <v>4.54</v>
      </c>
      <c r="O21" s="877"/>
      <c r="P21" s="929">
        <f t="shared" si="2"/>
        <v>0</v>
      </c>
      <c r="Q21" s="1080"/>
      <c r="R21" s="929">
        <f t="shared" si="3"/>
        <v>0</v>
      </c>
      <c r="S21" s="900"/>
      <c r="T21" s="918"/>
      <c r="U21" s="876">
        <f t="shared" si="10"/>
        <v>3005.48</v>
      </c>
      <c r="V21" s="877">
        <f t="shared" si="11"/>
        <v>662</v>
      </c>
      <c r="W21" s="59">
        <f t="shared" si="5"/>
        <v>0</v>
      </c>
    </row>
    <row r="22" spans="2:23" x14ac:dyDescent="0.25">
      <c r="B22" s="129">
        <v>4.54</v>
      </c>
      <c r="C22" s="877">
        <v>30</v>
      </c>
      <c r="D22" s="929">
        <f t="shared" si="6"/>
        <v>136.19999999999999</v>
      </c>
      <c r="E22" s="1080">
        <v>45216</v>
      </c>
      <c r="F22" s="929">
        <f t="shared" si="7"/>
        <v>136.19999999999999</v>
      </c>
      <c r="G22" s="900" t="s">
        <v>272</v>
      </c>
      <c r="H22" s="918">
        <v>0</v>
      </c>
      <c r="I22" s="876">
        <f t="shared" si="8"/>
        <v>2569.6400000000012</v>
      </c>
      <c r="J22" s="877">
        <f t="shared" si="9"/>
        <v>566</v>
      </c>
      <c r="K22" s="59">
        <f t="shared" si="4"/>
        <v>0</v>
      </c>
      <c r="N22" s="129">
        <v>4.54</v>
      </c>
      <c r="O22" s="877"/>
      <c r="P22" s="929">
        <f t="shared" si="2"/>
        <v>0</v>
      </c>
      <c r="Q22" s="1080"/>
      <c r="R22" s="929">
        <f t="shared" si="3"/>
        <v>0</v>
      </c>
      <c r="S22" s="900"/>
      <c r="T22" s="918"/>
      <c r="U22" s="876">
        <f t="shared" si="10"/>
        <v>3005.48</v>
      </c>
      <c r="V22" s="877">
        <f t="shared" si="11"/>
        <v>662</v>
      </c>
      <c r="W22" s="59">
        <f t="shared" si="5"/>
        <v>0</v>
      </c>
    </row>
    <row r="23" spans="2:23" x14ac:dyDescent="0.25">
      <c r="B23" s="129">
        <v>4.54</v>
      </c>
      <c r="C23" s="1059">
        <v>30</v>
      </c>
      <c r="D23" s="929">
        <f t="shared" si="6"/>
        <v>136.19999999999999</v>
      </c>
      <c r="E23" s="1080">
        <v>45217</v>
      </c>
      <c r="F23" s="929">
        <f t="shared" si="7"/>
        <v>136.19999999999999</v>
      </c>
      <c r="G23" s="900" t="s">
        <v>274</v>
      </c>
      <c r="H23" s="918">
        <v>0</v>
      </c>
      <c r="I23" s="876">
        <f t="shared" si="8"/>
        <v>2433.4400000000014</v>
      </c>
      <c r="J23" s="877">
        <f t="shared" si="9"/>
        <v>536</v>
      </c>
      <c r="K23" s="59">
        <f t="shared" si="4"/>
        <v>0</v>
      </c>
      <c r="N23" s="129">
        <v>4.54</v>
      </c>
      <c r="O23" s="1059"/>
      <c r="P23" s="929">
        <f t="shared" si="2"/>
        <v>0</v>
      </c>
      <c r="Q23" s="1080"/>
      <c r="R23" s="929">
        <f t="shared" si="3"/>
        <v>0</v>
      </c>
      <c r="S23" s="900"/>
      <c r="T23" s="918"/>
      <c r="U23" s="876">
        <f t="shared" si="10"/>
        <v>3005.48</v>
      </c>
      <c r="V23" s="877">
        <f t="shared" si="11"/>
        <v>662</v>
      </c>
      <c r="W23" s="59">
        <f t="shared" si="5"/>
        <v>0</v>
      </c>
    </row>
    <row r="24" spans="2:23" x14ac:dyDescent="0.25">
      <c r="B24" s="129">
        <v>4.54</v>
      </c>
      <c r="C24" s="1059">
        <v>20</v>
      </c>
      <c r="D24" s="929">
        <f t="shared" si="6"/>
        <v>90.8</v>
      </c>
      <c r="E24" s="1080">
        <v>45218</v>
      </c>
      <c r="F24" s="929">
        <f t="shared" si="7"/>
        <v>90.8</v>
      </c>
      <c r="G24" s="900" t="s">
        <v>275</v>
      </c>
      <c r="H24" s="918">
        <v>50</v>
      </c>
      <c r="I24" s="876">
        <f t="shared" si="8"/>
        <v>2342.6400000000012</v>
      </c>
      <c r="J24" s="877">
        <f t="shared" si="9"/>
        <v>516</v>
      </c>
      <c r="K24" s="59">
        <f t="shared" si="4"/>
        <v>4540</v>
      </c>
      <c r="N24" s="129">
        <v>4.54</v>
      </c>
      <c r="O24" s="1059"/>
      <c r="P24" s="929">
        <f t="shared" si="2"/>
        <v>0</v>
      </c>
      <c r="Q24" s="1080"/>
      <c r="R24" s="929">
        <f t="shared" si="3"/>
        <v>0</v>
      </c>
      <c r="S24" s="900"/>
      <c r="T24" s="918"/>
      <c r="U24" s="876">
        <f t="shared" si="10"/>
        <v>3005.48</v>
      </c>
      <c r="V24" s="877">
        <f t="shared" si="11"/>
        <v>662</v>
      </c>
      <c r="W24" s="59">
        <f t="shared" si="5"/>
        <v>0</v>
      </c>
    </row>
    <row r="25" spans="2:23" x14ac:dyDescent="0.25">
      <c r="B25" s="129">
        <v>4.54</v>
      </c>
      <c r="C25" s="1059">
        <v>3</v>
      </c>
      <c r="D25" s="929">
        <f t="shared" si="6"/>
        <v>13.620000000000001</v>
      </c>
      <c r="E25" s="1080">
        <v>45218</v>
      </c>
      <c r="F25" s="929">
        <f t="shared" si="7"/>
        <v>13.620000000000001</v>
      </c>
      <c r="G25" s="900" t="s">
        <v>276</v>
      </c>
      <c r="H25" s="918">
        <v>50</v>
      </c>
      <c r="I25" s="876">
        <f t="shared" si="8"/>
        <v>2329.0200000000013</v>
      </c>
      <c r="J25" s="877">
        <f t="shared" si="9"/>
        <v>513</v>
      </c>
      <c r="K25" s="59">
        <f t="shared" si="4"/>
        <v>681</v>
      </c>
      <c r="N25" s="129">
        <v>4.54</v>
      </c>
      <c r="O25" s="1059"/>
      <c r="P25" s="929">
        <f t="shared" si="2"/>
        <v>0</v>
      </c>
      <c r="Q25" s="1080"/>
      <c r="R25" s="929">
        <f t="shared" si="3"/>
        <v>0</v>
      </c>
      <c r="S25" s="900"/>
      <c r="T25" s="918"/>
      <c r="U25" s="876">
        <f t="shared" si="10"/>
        <v>3005.48</v>
      </c>
      <c r="V25" s="877">
        <f t="shared" si="11"/>
        <v>662</v>
      </c>
      <c r="W25" s="59">
        <f t="shared" si="5"/>
        <v>0</v>
      </c>
    </row>
    <row r="26" spans="2:23" x14ac:dyDescent="0.25">
      <c r="B26" s="129">
        <v>4.54</v>
      </c>
      <c r="C26" s="1059">
        <v>29</v>
      </c>
      <c r="D26" s="929">
        <f t="shared" si="6"/>
        <v>131.66</v>
      </c>
      <c r="E26" s="1080">
        <v>45218</v>
      </c>
      <c r="F26" s="929">
        <f t="shared" si="7"/>
        <v>131.66</v>
      </c>
      <c r="G26" s="900" t="s">
        <v>277</v>
      </c>
      <c r="H26" s="918">
        <v>0</v>
      </c>
      <c r="I26" s="876">
        <f t="shared" si="8"/>
        <v>2197.3600000000015</v>
      </c>
      <c r="J26" s="877">
        <f t="shared" si="9"/>
        <v>484</v>
      </c>
      <c r="K26" s="59">
        <f t="shared" si="4"/>
        <v>0</v>
      </c>
      <c r="N26" s="129">
        <v>4.54</v>
      </c>
      <c r="O26" s="1059"/>
      <c r="P26" s="929">
        <f t="shared" si="2"/>
        <v>0</v>
      </c>
      <c r="Q26" s="1080"/>
      <c r="R26" s="929">
        <f t="shared" si="3"/>
        <v>0</v>
      </c>
      <c r="S26" s="900"/>
      <c r="T26" s="918"/>
      <c r="U26" s="876">
        <f t="shared" si="10"/>
        <v>3005.48</v>
      </c>
      <c r="V26" s="877">
        <f t="shared" si="11"/>
        <v>662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281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3005.48</v>
      </c>
      <c r="V27" s="72">
        <f t="shared" si="11"/>
        <v>662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283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3005.48</v>
      </c>
      <c r="V28" s="72">
        <f t="shared" si="11"/>
        <v>662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285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3005.48</v>
      </c>
      <c r="V29" s="72">
        <f t="shared" si="11"/>
        <v>662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290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3005.48</v>
      </c>
      <c r="V30" s="72">
        <f t="shared" si="11"/>
        <v>662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291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3005.48</v>
      </c>
      <c r="V31" s="72">
        <f t="shared" si="11"/>
        <v>662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292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3005.48</v>
      </c>
      <c r="V32" s="72">
        <f t="shared" si="11"/>
        <v>662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296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3005.48</v>
      </c>
      <c r="V33" s="72">
        <f t="shared" si="11"/>
        <v>662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301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3005.48</v>
      </c>
      <c r="V34" s="72">
        <f t="shared" si="11"/>
        <v>662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304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3005.48</v>
      </c>
      <c r="V35" s="72">
        <f t="shared" si="11"/>
        <v>662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306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9">
        <f t="shared" si="2"/>
        <v>0</v>
      </c>
      <c r="Q36" s="870"/>
      <c r="R36" s="929">
        <f t="shared" si="13"/>
        <v>0</v>
      </c>
      <c r="S36" s="900"/>
      <c r="T36" s="918"/>
      <c r="U36" s="876">
        <f t="shared" si="10"/>
        <v>3005.48</v>
      </c>
      <c r="V36" s="877">
        <f t="shared" si="11"/>
        <v>662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313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9">
        <f t="shared" si="2"/>
        <v>0</v>
      </c>
      <c r="Q37" s="870"/>
      <c r="R37" s="929">
        <f t="shared" si="13"/>
        <v>0</v>
      </c>
      <c r="S37" s="900"/>
      <c r="T37" s="918"/>
      <c r="U37" s="876">
        <f t="shared" si="10"/>
        <v>3005.48</v>
      </c>
      <c r="V37" s="877">
        <f t="shared" si="11"/>
        <v>662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9">
        <f t="shared" si="2"/>
        <v>0</v>
      </c>
      <c r="Q38" s="870"/>
      <c r="R38" s="929">
        <f t="shared" si="13"/>
        <v>0</v>
      </c>
      <c r="S38" s="900"/>
      <c r="T38" s="918"/>
      <c r="U38" s="876">
        <f t="shared" si="10"/>
        <v>3005.48</v>
      </c>
      <c r="V38" s="877">
        <f t="shared" si="11"/>
        <v>662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17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9">
        <f t="shared" si="2"/>
        <v>0</v>
      </c>
      <c r="Q39" s="1080"/>
      <c r="R39" s="929">
        <f t="shared" si="13"/>
        <v>0</v>
      </c>
      <c r="S39" s="900"/>
      <c r="T39" s="918"/>
      <c r="U39" s="876">
        <f t="shared" si="10"/>
        <v>3005.48</v>
      </c>
      <c r="V39" s="877">
        <f t="shared" si="11"/>
        <v>662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17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9">
        <f t="shared" si="2"/>
        <v>0</v>
      </c>
      <c r="Q40" s="1080"/>
      <c r="R40" s="929">
        <f t="shared" si="13"/>
        <v>0</v>
      </c>
      <c r="S40" s="900"/>
      <c r="T40" s="918"/>
      <c r="U40" s="876">
        <f t="shared" si="10"/>
        <v>3005.48</v>
      </c>
      <c r="V40" s="877">
        <f t="shared" si="11"/>
        <v>662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17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9">
        <f t="shared" si="2"/>
        <v>0</v>
      </c>
      <c r="Q41" s="1080"/>
      <c r="R41" s="929">
        <f t="shared" si="13"/>
        <v>0</v>
      </c>
      <c r="S41" s="900"/>
      <c r="T41" s="918"/>
      <c r="U41" s="876">
        <f t="shared" si="10"/>
        <v>3005.48</v>
      </c>
      <c r="V41" s="877">
        <f t="shared" si="11"/>
        <v>662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17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9">
        <f t="shared" si="2"/>
        <v>0</v>
      </c>
      <c r="Q42" s="1080"/>
      <c r="R42" s="929">
        <f t="shared" si="13"/>
        <v>0</v>
      </c>
      <c r="S42" s="900"/>
      <c r="T42" s="918"/>
      <c r="U42" s="876">
        <f t="shared" si="10"/>
        <v>3005.48</v>
      </c>
      <c r="V42" s="877">
        <f t="shared" si="11"/>
        <v>662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17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9">
        <f t="shared" si="2"/>
        <v>0</v>
      </c>
      <c r="Q43" s="1080"/>
      <c r="R43" s="929">
        <f t="shared" si="13"/>
        <v>0</v>
      </c>
      <c r="S43" s="900"/>
      <c r="T43" s="918"/>
      <c r="U43" s="876">
        <f t="shared" si="10"/>
        <v>3005.48</v>
      </c>
      <c r="V43" s="877">
        <f>V42-O43</f>
        <v>662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8">
        <f t="shared" si="8"/>
        <v>467.62000000000097</v>
      </c>
      <c r="J44" s="1219">
        <f t="shared" ref="J44:J107" si="14">J43-C44</f>
        <v>103</v>
      </c>
      <c r="K44" s="59">
        <f t="shared" si="4"/>
        <v>0</v>
      </c>
      <c r="N44" s="129">
        <v>4.54</v>
      </c>
      <c r="O44" s="15"/>
      <c r="P44" s="929">
        <f t="shared" si="2"/>
        <v>0</v>
      </c>
      <c r="Q44" s="1080"/>
      <c r="R44" s="929">
        <f t="shared" si="13"/>
        <v>0</v>
      </c>
      <c r="S44" s="900"/>
      <c r="T44" s="918"/>
      <c r="U44" s="876">
        <f t="shared" si="10"/>
        <v>3005.48</v>
      </c>
      <c r="V44" s="877">
        <f t="shared" ref="V44:V107" si="15">V43-O44</f>
        <v>662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17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9">
        <f t="shared" si="2"/>
        <v>0</v>
      </c>
      <c r="Q45" s="1080"/>
      <c r="R45" s="929">
        <f t="shared" si="13"/>
        <v>0</v>
      </c>
      <c r="S45" s="900"/>
      <c r="T45" s="918"/>
      <c r="U45" s="876">
        <f t="shared" si="10"/>
        <v>3005.48</v>
      </c>
      <c r="V45" s="877">
        <f t="shared" si="15"/>
        <v>662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17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9">
        <f t="shared" si="2"/>
        <v>0</v>
      </c>
      <c r="Q46" s="1080"/>
      <c r="R46" s="929">
        <f t="shared" si="13"/>
        <v>0</v>
      </c>
      <c r="S46" s="900"/>
      <c r="T46" s="918"/>
      <c r="U46" s="876">
        <f t="shared" si="10"/>
        <v>3005.48</v>
      </c>
      <c r="V46" s="877">
        <f t="shared" si="15"/>
        <v>662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17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9">
        <f t="shared" si="2"/>
        <v>0</v>
      </c>
      <c r="Q47" s="1080"/>
      <c r="R47" s="929">
        <f t="shared" si="13"/>
        <v>0</v>
      </c>
      <c r="S47" s="900"/>
      <c r="T47" s="918"/>
      <c r="U47" s="876">
        <f t="shared" si="10"/>
        <v>3005.48</v>
      </c>
      <c r="V47" s="877">
        <f t="shared" si="15"/>
        <v>662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17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9">
        <f t="shared" si="2"/>
        <v>0</v>
      </c>
      <c r="Q48" s="1080"/>
      <c r="R48" s="929">
        <f t="shared" si="13"/>
        <v>0</v>
      </c>
      <c r="S48" s="900"/>
      <c r="T48" s="918"/>
      <c r="U48" s="876">
        <f t="shared" si="10"/>
        <v>3005.48</v>
      </c>
      <c r="V48" s="877">
        <f t="shared" si="15"/>
        <v>662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17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9">
        <f t="shared" si="2"/>
        <v>0</v>
      </c>
      <c r="Q49" s="1080"/>
      <c r="R49" s="929">
        <f t="shared" si="13"/>
        <v>0</v>
      </c>
      <c r="S49" s="900"/>
      <c r="T49" s="918"/>
      <c r="U49" s="876">
        <f t="shared" si="10"/>
        <v>3005.48</v>
      </c>
      <c r="V49" s="877">
        <f t="shared" si="15"/>
        <v>662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17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9">
        <f t="shared" si="2"/>
        <v>0</v>
      </c>
      <c r="Q50" s="1080"/>
      <c r="R50" s="929">
        <f t="shared" si="13"/>
        <v>0</v>
      </c>
      <c r="S50" s="900"/>
      <c r="T50" s="918"/>
      <c r="U50" s="876">
        <f t="shared" si="10"/>
        <v>3005.48</v>
      </c>
      <c r="V50" s="877">
        <f t="shared" si="15"/>
        <v>662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17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9">
        <f t="shared" si="2"/>
        <v>0</v>
      </c>
      <c r="Q51" s="1080"/>
      <c r="R51" s="929">
        <f t="shared" si="13"/>
        <v>0</v>
      </c>
      <c r="S51" s="900"/>
      <c r="T51" s="918"/>
      <c r="U51" s="876">
        <f t="shared" si="10"/>
        <v>3005.48</v>
      </c>
      <c r="V51" s="877">
        <f t="shared" si="15"/>
        <v>662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17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9">
        <f t="shared" si="2"/>
        <v>0</v>
      </c>
      <c r="Q52" s="1080"/>
      <c r="R52" s="929">
        <f t="shared" si="13"/>
        <v>0</v>
      </c>
      <c r="S52" s="900"/>
      <c r="T52" s="918"/>
      <c r="U52" s="876">
        <f t="shared" si="10"/>
        <v>3005.48</v>
      </c>
      <c r="V52" s="877">
        <f t="shared" si="15"/>
        <v>662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17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9">
        <f t="shared" si="2"/>
        <v>0</v>
      </c>
      <c r="Q53" s="1080"/>
      <c r="R53" s="929">
        <f t="shared" si="13"/>
        <v>0</v>
      </c>
      <c r="S53" s="900"/>
      <c r="T53" s="918"/>
      <c r="U53" s="876">
        <f t="shared" si="10"/>
        <v>3005.48</v>
      </c>
      <c r="V53" s="877">
        <f t="shared" si="15"/>
        <v>662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17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9">
        <f t="shared" si="2"/>
        <v>0</v>
      </c>
      <c r="Q54" s="1080"/>
      <c r="R54" s="929">
        <f t="shared" si="13"/>
        <v>0</v>
      </c>
      <c r="S54" s="900"/>
      <c r="T54" s="918"/>
      <c r="U54" s="876">
        <f t="shared" si="10"/>
        <v>3005.48</v>
      </c>
      <c r="V54" s="877">
        <f t="shared" si="15"/>
        <v>662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17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9">
        <f t="shared" si="2"/>
        <v>0</v>
      </c>
      <c r="Q55" s="1080"/>
      <c r="R55" s="929">
        <f t="shared" si="13"/>
        <v>0</v>
      </c>
      <c r="S55" s="900"/>
      <c r="T55" s="918"/>
      <c r="U55" s="876">
        <f t="shared" si="10"/>
        <v>3005.48</v>
      </c>
      <c r="V55" s="877">
        <f t="shared" si="15"/>
        <v>662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17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9">
        <f t="shared" si="2"/>
        <v>0</v>
      </c>
      <c r="Q56" s="1080"/>
      <c r="R56" s="929">
        <f t="shared" si="13"/>
        <v>0</v>
      </c>
      <c r="S56" s="900"/>
      <c r="T56" s="918"/>
      <c r="U56" s="876">
        <f t="shared" si="10"/>
        <v>3005.48</v>
      </c>
      <c r="V56" s="877">
        <f t="shared" si="15"/>
        <v>662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17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9">
        <f t="shared" si="2"/>
        <v>0</v>
      </c>
      <c r="Q57" s="1080"/>
      <c r="R57" s="929">
        <f t="shared" si="13"/>
        <v>0</v>
      </c>
      <c r="S57" s="900"/>
      <c r="T57" s="918"/>
      <c r="U57" s="876">
        <f t="shared" si="10"/>
        <v>3005.48</v>
      </c>
      <c r="V57" s="877">
        <f t="shared" si="15"/>
        <v>662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17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9">
        <f t="shared" si="2"/>
        <v>0</v>
      </c>
      <c r="Q58" s="1080"/>
      <c r="R58" s="929">
        <f t="shared" si="13"/>
        <v>0</v>
      </c>
      <c r="S58" s="900"/>
      <c r="T58" s="918"/>
      <c r="U58" s="876">
        <f t="shared" si="10"/>
        <v>3005.48</v>
      </c>
      <c r="V58" s="877">
        <f t="shared" si="15"/>
        <v>662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17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9">
        <f t="shared" si="2"/>
        <v>0</v>
      </c>
      <c r="Q59" s="1080"/>
      <c r="R59" s="929">
        <f t="shared" si="13"/>
        <v>0</v>
      </c>
      <c r="S59" s="900"/>
      <c r="T59" s="918"/>
      <c r="U59" s="876">
        <f t="shared" si="10"/>
        <v>3005.48</v>
      </c>
      <c r="V59" s="877">
        <f t="shared" si="15"/>
        <v>662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17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9">
        <f t="shared" si="2"/>
        <v>0</v>
      </c>
      <c r="Q60" s="1080"/>
      <c r="R60" s="929">
        <f t="shared" si="13"/>
        <v>0</v>
      </c>
      <c r="S60" s="900"/>
      <c r="T60" s="918"/>
      <c r="U60" s="876">
        <f t="shared" si="10"/>
        <v>3005.48</v>
      </c>
      <c r="V60" s="877">
        <f t="shared" si="15"/>
        <v>662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17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9">
        <f t="shared" si="2"/>
        <v>0</v>
      </c>
      <c r="Q61" s="1080"/>
      <c r="R61" s="929">
        <f t="shared" si="13"/>
        <v>0</v>
      </c>
      <c r="S61" s="900"/>
      <c r="T61" s="918"/>
      <c r="U61" s="876">
        <f t="shared" si="10"/>
        <v>3005.48</v>
      </c>
      <c r="V61" s="877">
        <f t="shared" si="15"/>
        <v>662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17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9">
        <f t="shared" si="2"/>
        <v>0</v>
      </c>
      <c r="Q62" s="1080"/>
      <c r="R62" s="929">
        <f t="shared" si="13"/>
        <v>0</v>
      </c>
      <c r="S62" s="900"/>
      <c r="T62" s="918"/>
      <c r="U62" s="876">
        <f t="shared" si="10"/>
        <v>3005.48</v>
      </c>
      <c r="V62" s="877">
        <f t="shared" si="15"/>
        <v>662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17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9">
        <f t="shared" si="2"/>
        <v>0</v>
      </c>
      <c r="Q63" s="1080"/>
      <c r="R63" s="929">
        <f t="shared" si="13"/>
        <v>0</v>
      </c>
      <c r="S63" s="900"/>
      <c r="T63" s="918"/>
      <c r="U63" s="876">
        <f t="shared" si="10"/>
        <v>3005.48</v>
      </c>
      <c r="V63" s="877">
        <f t="shared" si="15"/>
        <v>662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17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9">
        <f t="shared" si="2"/>
        <v>0</v>
      </c>
      <c r="Q64" s="1080"/>
      <c r="R64" s="929">
        <f t="shared" si="13"/>
        <v>0</v>
      </c>
      <c r="S64" s="900"/>
      <c r="T64" s="918"/>
      <c r="U64" s="876">
        <f t="shared" si="10"/>
        <v>3005.48</v>
      </c>
      <c r="V64" s="877">
        <f t="shared" si="15"/>
        <v>662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17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9">
        <f t="shared" si="2"/>
        <v>0</v>
      </c>
      <c r="Q65" s="1080"/>
      <c r="R65" s="929">
        <f t="shared" si="13"/>
        <v>0</v>
      </c>
      <c r="S65" s="900"/>
      <c r="T65" s="918"/>
      <c r="U65" s="876">
        <f t="shared" si="10"/>
        <v>3005.48</v>
      </c>
      <c r="V65" s="877">
        <f t="shared" si="15"/>
        <v>662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17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9">
        <f t="shared" si="2"/>
        <v>0</v>
      </c>
      <c r="Q66" s="1080"/>
      <c r="R66" s="929">
        <f t="shared" si="13"/>
        <v>0</v>
      </c>
      <c r="S66" s="900"/>
      <c r="T66" s="918"/>
      <c r="U66" s="876">
        <f t="shared" si="10"/>
        <v>3005.48</v>
      </c>
      <c r="V66" s="877">
        <f t="shared" si="15"/>
        <v>662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17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9">
        <f t="shared" si="2"/>
        <v>0</v>
      </c>
      <c r="Q67" s="1080"/>
      <c r="R67" s="929">
        <f t="shared" si="13"/>
        <v>0</v>
      </c>
      <c r="S67" s="900"/>
      <c r="T67" s="918"/>
      <c r="U67" s="876">
        <f t="shared" si="10"/>
        <v>3005.48</v>
      </c>
      <c r="V67" s="877">
        <f t="shared" si="15"/>
        <v>662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17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9">
        <f t="shared" si="2"/>
        <v>0</v>
      </c>
      <c r="Q68" s="1080"/>
      <c r="R68" s="929">
        <f t="shared" si="13"/>
        <v>0</v>
      </c>
      <c r="S68" s="900"/>
      <c r="T68" s="918"/>
      <c r="U68" s="876">
        <f t="shared" si="10"/>
        <v>3005.48</v>
      </c>
      <c r="V68" s="877">
        <f t="shared" si="15"/>
        <v>662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9">
        <f t="shared" si="2"/>
        <v>0</v>
      </c>
      <c r="Q69" s="1080"/>
      <c r="R69" s="929">
        <f t="shared" si="13"/>
        <v>0</v>
      </c>
      <c r="S69" s="900"/>
      <c r="T69" s="918"/>
      <c r="U69" s="876">
        <f t="shared" si="10"/>
        <v>3005.48</v>
      </c>
      <c r="V69" s="877">
        <f t="shared" si="15"/>
        <v>662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9">
        <f t="shared" si="2"/>
        <v>0</v>
      </c>
      <c r="Q70" s="1080"/>
      <c r="R70" s="929">
        <f t="shared" si="13"/>
        <v>0</v>
      </c>
      <c r="S70" s="900"/>
      <c r="T70" s="918"/>
      <c r="U70" s="876">
        <f t="shared" si="10"/>
        <v>3005.48</v>
      </c>
      <c r="V70" s="877">
        <f t="shared" si="15"/>
        <v>662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9">
        <f t="shared" si="2"/>
        <v>0</v>
      </c>
      <c r="Q71" s="1080"/>
      <c r="R71" s="929">
        <f t="shared" si="13"/>
        <v>0</v>
      </c>
      <c r="S71" s="900"/>
      <c r="T71" s="918"/>
      <c r="U71" s="876">
        <f t="shared" si="10"/>
        <v>3005.48</v>
      </c>
      <c r="V71" s="877">
        <f t="shared" si="15"/>
        <v>662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9">
        <f t="shared" si="2"/>
        <v>0</v>
      </c>
      <c r="Q72" s="1080"/>
      <c r="R72" s="929">
        <f t="shared" si="13"/>
        <v>0</v>
      </c>
      <c r="S72" s="900"/>
      <c r="T72" s="918"/>
      <c r="U72" s="876">
        <f t="shared" si="10"/>
        <v>3005.48</v>
      </c>
      <c r="V72" s="877">
        <f t="shared" si="15"/>
        <v>662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9">
        <f t="shared" si="2"/>
        <v>0</v>
      </c>
      <c r="Q73" s="1080"/>
      <c r="R73" s="929">
        <f t="shared" si="13"/>
        <v>0</v>
      </c>
      <c r="S73" s="900"/>
      <c r="T73" s="918"/>
      <c r="U73" s="876">
        <f t="shared" si="10"/>
        <v>3005.48</v>
      </c>
      <c r="V73" s="877">
        <f t="shared" si="15"/>
        <v>662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9">
        <f t="shared" ref="P74:P109" si="17">O74*N74</f>
        <v>0</v>
      </c>
      <c r="Q74" s="1080"/>
      <c r="R74" s="929">
        <f t="shared" si="13"/>
        <v>0</v>
      </c>
      <c r="S74" s="900"/>
      <c r="T74" s="918"/>
      <c r="U74" s="876">
        <f t="shared" si="10"/>
        <v>3005.48</v>
      </c>
      <c r="V74" s="877">
        <f t="shared" si="15"/>
        <v>662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9">
        <f t="shared" si="17"/>
        <v>0</v>
      </c>
      <c r="Q75" s="1080"/>
      <c r="R75" s="929">
        <f t="shared" si="13"/>
        <v>0</v>
      </c>
      <c r="S75" s="900"/>
      <c r="T75" s="918"/>
      <c r="U75" s="876">
        <f t="shared" si="10"/>
        <v>3005.48</v>
      </c>
      <c r="V75" s="877">
        <f t="shared" si="15"/>
        <v>662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9">
        <f t="shared" si="17"/>
        <v>0</v>
      </c>
      <c r="Q76" s="1080"/>
      <c r="R76" s="929">
        <f t="shared" si="13"/>
        <v>0</v>
      </c>
      <c r="S76" s="900"/>
      <c r="T76" s="918"/>
      <c r="U76" s="876">
        <f t="shared" ref="U76:U108" si="19">U75-R76</f>
        <v>3005.48</v>
      </c>
      <c r="V76" s="877">
        <f t="shared" si="15"/>
        <v>662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9">
        <f t="shared" si="17"/>
        <v>0</v>
      </c>
      <c r="Q77" s="1080"/>
      <c r="R77" s="929">
        <f t="shared" si="13"/>
        <v>0</v>
      </c>
      <c r="S77" s="900"/>
      <c r="T77" s="918"/>
      <c r="U77" s="876">
        <f t="shared" si="19"/>
        <v>3005.48</v>
      </c>
      <c r="V77" s="877">
        <f t="shared" si="15"/>
        <v>662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9">
        <f t="shared" si="17"/>
        <v>0</v>
      </c>
      <c r="Q78" s="1080"/>
      <c r="R78" s="929">
        <f t="shared" si="13"/>
        <v>0</v>
      </c>
      <c r="S78" s="900"/>
      <c r="T78" s="918"/>
      <c r="U78" s="876">
        <f t="shared" si="19"/>
        <v>3005.48</v>
      </c>
      <c r="V78" s="877">
        <f t="shared" si="15"/>
        <v>662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9">
        <f t="shared" si="17"/>
        <v>0</v>
      </c>
      <c r="Q79" s="1080"/>
      <c r="R79" s="929">
        <f t="shared" si="13"/>
        <v>0</v>
      </c>
      <c r="S79" s="900"/>
      <c r="T79" s="918"/>
      <c r="U79" s="876">
        <f t="shared" si="19"/>
        <v>3005.48</v>
      </c>
      <c r="V79" s="877">
        <f t="shared" si="15"/>
        <v>662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9">
        <f t="shared" si="17"/>
        <v>0</v>
      </c>
      <c r="Q80" s="1080"/>
      <c r="R80" s="929">
        <f t="shared" si="13"/>
        <v>0</v>
      </c>
      <c r="S80" s="900"/>
      <c r="T80" s="918"/>
      <c r="U80" s="876">
        <f t="shared" si="19"/>
        <v>3005.48</v>
      </c>
      <c r="V80" s="877">
        <f t="shared" si="15"/>
        <v>662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9">
        <f t="shared" si="17"/>
        <v>0</v>
      </c>
      <c r="Q81" s="1080"/>
      <c r="R81" s="929">
        <f t="shared" si="13"/>
        <v>0</v>
      </c>
      <c r="S81" s="900"/>
      <c r="T81" s="918"/>
      <c r="U81" s="876">
        <f t="shared" si="19"/>
        <v>3005.48</v>
      </c>
      <c r="V81" s="877">
        <f t="shared" si="15"/>
        <v>662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9">
        <f t="shared" si="17"/>
        <v>0</v>
      </c>
      <c r="Q82" s="1080"/>
      <c r="R82" s="929">
        <f t="shared" si="13"/>
        <v>0</v>
      </c>
      <c r="S82" s="900"/>
      <c r="T82" s="918"/>
      <c r="U82" s="876">
        <f t="shared" si="19"/>
        <v>3005.48</v>
      </c>
      <c r="V82" s="877">
        <f t="shared" si="15"/>
        <v>662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9">
        <f t="shared" si="17"/>
        <v>0</v>
      </c>
      <c r="Q83" s="1080"/>
      <c r="R83" s="929">
        <f t="shared" si="13"/>
        <v>0</v>
      </c>
      <c r="S83" s="900"/>
      <c r="T83" s="918"/>
      <c r="U83" s="876">
        <f t="shared" si="19"/>
        <v>3005.48</v>
      </c>
      <c r="V83" s="877">
        <f t="shared" si="15"/>
        <v>662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9">
        <f t="shared" si="17"/>
        <v>0</v>
      </c>
      <c r="Q84" s="1080"/>
      <c r="R84" s="929">
        <f t="shared" si="13"/>
        <v>0</v>
      </c>
      <c r="S84" s="900"/>
      <c r="T84" s="918"/>
      <c r="U84" s="876">
        <f t="shared" si="19"/>
        <v>3005.48</v>
      </c>
      <c r="V84" s="877">
        <f t="shared" si="15"/>
        <v>662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9">
        <f t="shared" si="17"/>
        <v>0</v>
      </c>
      <c r="Q85" s="1080"/>
      <c r="R85" s="929">
        <f t="shared" si="13"/>
        <v>0</v>
      </c>
      <c r="S85" s="900"/>
      <c r="T85" s="918"/>
      <c r="U85" s="876">
        <f t="shared" si="19"/>
        <v>3005.48</v>
      </c>
      <c r="V85" s="877">
        <f t="shared" si="15"/>
        <v>662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9">
        <f t="shared" si="17"/>
        <v>0</v>
      </c>
      <c r="Q86" s="1080"/>
      <c r="R86" s="929">
        <f t="shared" si="13"/>
        <v>0</v>
      </c>
      <c r="S86" s="900"/>
      <c r="T86" s="918"/>
      <c r="U86" s="876">
        <f t="shared" si="19"/>
        <v>3005.48</v>
      </c>
      <c r="V86" s="877">
        <f t="shared" si="15"/>
        <v>662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9">
        <f t="shared" si="17"/>
        <v>0</v>
      </c>
      <c r="Q87" s="1080"/>
      <c r="R87" s="929">
        <f t="shared" si="13"/>
        <v>0</v>
      </c>
      <c r="S87" s="900"/>
      <c r="T87" s="918"/>
      <c r="U87" s="876">
        <f t="shared" si="19"/>
        <v>3005.48</v>
      </c>
      <c r="V87" s="877">
        <f t="shared" si="15"/>
        <v>662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9">
        <f t="shared" si="17"/>
        <v>0</v>
      </c>
      <c r="Q88" s="1080"/>
      <c r="R88" s="929">
        <f t="shared" si="13"/>
        <v>0</v>
      </c>
      <c r="S88" s="900"/>
      <c r="T88" s="918"/>
      <c r="U88" s="876">
        <f t="shared" si="19"/>
        <v>3005.48</v>
      </c>
      <c r="V88" s="877">
        <f t="shared" si="15"/>
        <v>662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9">
        <f t="shared" si="17"/>
        <v>0</v>
      </c>
      <c r="Q89" s="1080"/>
      <c r="R89" s="929">
        <f t="shared" si="13"/>
        <v>0</v>
      </c>
      <c r="S89" s="900"/>
      <c r="T89" s="918"/>
      <c r="U89" s="876">
        <f t="shared" si="19"/>
        <v>3005.48</v>
      </c>
      <c r="V89" s="877">
        <f t="shared" si="15"/>
        <v>662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9">
        <f t="shared" si="17"/>
        <v>0</v>
      </c>
      <c r="Q90" s="1080"/>
      <c r="R90" s="929">
        <f t="shared" si="13"/>
        <v>0</v>
      </c>
      <c r="S90" s="900"/>
      <c r="T90" s="918"/>
      <c r="U90" s="876">
        <f t="shared" si="19"/>
        <v>3005.48</v>
      </c>
      <c r="V90" s="877">
        <f t="shared" si="15"/>
        <v>662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9">
        <f t="shared" si="17"/>
        <v>0</v>
      </c>
      <c r="Q91" s="1080"/>
      <c r="R91" s="929">
        <f t="shared" si="13"/>
        <v>0</v>
      </c>
      <c r="S91" s="900"/>
      <c r="T91" s="918"/>
      <c r="U91" s="876">
        <f t="shared" si="19"/>
        <v>3005.48</v>
      </c>
      <c r="V91" s="877">
        <f t="shared" si="15"/>
        <v>662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3005.48</v>
      </c>
      <c r="V92" s="72">
        <f t="shared" si="15"/>
        <v>662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3005.48</v>
      </c>
      <c r="V93" s="72">
        <f t="shared" si="15"/>
        <v>662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3005.48</v>
      </c>
      <c r="V94" s="72">
        <f t="shared" si="15"/>
        <v>662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3005.48</v>
      </c>
      <c r="V95" s="72">
        <f t="shared" si="15"/>
        <v>662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3005.48</v>
      </c>
      <c r="V96" s="72">
        <f t="shared" si="15"/>
        <v>662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3005.48</v>
      </c>
      <c r="V97" s="72">
        <f t="shared" si="15"/>
        <v>662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3005.48</v>
      </c>
      <c r="V98" s="72">
        <f t="shared" si="15"/>
        <v>662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3005.48</v>
      </c>
      <c r="V99" s="72">
        <f t="shared" si="15"/>
        <v>662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3005.48</v>
      </c>
      <c r="V100" s="72">
        <f t="shared" si="15"/>
        <v>662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3005.48</v>
      </c>
      <c r="V101" s="72">
        <f t="shared" si="15"/>
        <v>662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3005.48</v>
      </c>
      <c r="V102" s="72">
        <f t="shared" si="15"/>
        <v>662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3005.48</v>
      </c>
      <c r="V103" s="72">
        <f t="shared" si="15"/>
        <v>662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3005.48</v>
      </c>
      <c r="V104" s="72">
        <f t="shared" si="15"/>
        <v>662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3005.48</v>
      </c>
      <c r="V105" s="72">
        <f t="shared" si="15"/>
        <v>662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3005.48</v>
      </c>
      <c r="V106" s="72">
        <f t="shared" si="15"/>
        <v>662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3005.48</v>
      </c>
      <c r="V107" s="72">
        <f t="shared" si="15"/>
        <v>662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3005.48</v>
      </c>
      <c r="V108" s="72">
        <f t="shared" ref="V108" si="23">V107-O108</f>
        <v>662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662</v>
      </c>
      <c r="Q112" s="40"/>
      <c r="R112" s="6"/>
      <c r="S112" s="31"/>
      <c r="T112" s="17"/>
      <c r="U112" s="128"/>
      <c r="V112" s="72"/>
    </row>
    <row r="113" spans="3:22" x14ac:dyDescent="0.25">
      <c r="C113" s="1350" t="s">
        <v>19</v>
      </c>
      <c r="D113" s="1351"/>
      <c r="E113" s="39">
        <f>E4+E5-F110+E6+E8</f>
        <v>286.02000000000112</v>
      </c>
      <c r="F113" s="6"/>
      <c r="G113" s="6"/>
      <c r="H113" s="17"/>
      <c r="I113" s="128"/>
      <c r="J113" s="72"/>
      <c r="O113" s="1350" t="s">
        <v>19</v>
      </c>
      <c r="P113" s="1351"/>
      <c r="Q113" s="39">
        <f>Q4+Q5-R110+Q6+Q8</f>
        <v>3005.48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290" t="s">
        <v>215</v>
      </c>
      <c r="B1" s="1290"/>
      <c r="C1" s="1290"/>
      <c r="D1" s="1290"/>
      <c r="E1" s="1290"/>
      <c r="F1" s="1290"/>
      <c r="G1" s="1290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52" t="s">
        <v>217</v>
      </c>
      <c r="B5" s="1308" t="s">
        <v>101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353"/>
      <c r="B6" s="1308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35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5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243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294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80">
        <v>45224</v>
      </c>
      <c r="F11" s="929">
        <f t="shared" si="0"/>
        <v>300.95</v>
      </c>
      <c r="G11" s="900" t="s">
        <v>305</v>
      </c>
      <c r="H11" s="918">
        <v>65</v>
      </c>
      <c r="I11" s="1081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80"/>
      <c r="F12" s="929">
        <f t="shared" si="0"/>
        <v>0</v>
      </c>
      <c r="G12" s="900"/>
      <c r="H12" s="918"/>
      <c r="I12" s="1220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21"/>
      <c r="F13" s="1185">
        <f t="shared" si="0"/>
        <v>0</v>
      </c>
      <c r="G13" s="1186"/>
      <c r="H13" s="1187"/>
      <c r="I13" s="1081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21"/>
      <c r="F14" s="1185">
        <f t="shared" si="0"/>
        <v>0</v>
      </c>
      <c r="G14" s="1186"/>
      <c r="H14" s="1187"/>
      <c r="I14" s="1081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21"/>
      <c r="F15" s="1185">
        <f t="shared" si="0"/>
        <v>0</v>
      </c>
      <c r="G15" s="1186"/>
      <c r="H15" s="1187"/>
      <c r="I15" s="1081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21"/>
      <c r="F16" s="1185">
        <f t="shared" si="0"/>
        <v>0</v>
      </c>
      <c r="G16" s="1186"/>
      <c r="H16" s="1187"/>
      <c r="I16" s="1081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21"/>
      <c r="F17" s="1185">
        <f t="shared" si="0"/>
        <v>0</v>
      </c>
      <c r="G17" s="1186"/>
      <c r="H17" s="1187"/>
      <c r="I17" s="1081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21"/>
      <c r="F18" s="1185">
        <f t="shared" si="0"/>
        <v>0</v>
      </c>
      <c r="G18" s="1186"/>
      <c r="H18" s="1187"/>
      <c r="I18" s="1081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21"/>
      <c r="F19" s="1185">
        <f t="shared" si="0"/>
        <v>0</v>
      </c>
      <c r="G19" s="1186"/>
      <c r="H19" s="1187"/>
      <c r="I19" s="1081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21"/>
      <c r="F20" s="1185">
        <f t="shared" si="0"/>
        <v>0</v>
      </c>
      <c r="G20" s="1186"/>
      <c r="H20" s="1187"/>
      <c r="I20" s="1081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21"/>
      <c r="F21" s="1185">
        <f t="shared" si="0"/>
        <v>0</v>
      </c>
      <c r="G21" s="1186"/>
      <c r="H21" s="1187"/>
      <c r="I21" s="1081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50" t="s">
        <v>19</v>
      </c>
      <c r="D49" s="135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ySplit="8" topLeftCell="A27" activePane="bottomLeft" state="frozen"/>
      <selection pane="bottomLeft" activeCell="V14" sqref="V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298" t="s">
        <v>327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   DEL MES DE  OCTUBRE   2023</v>
      </c>
      <c r="L1" s="1298"/>
      <c r="M1" s="1298"/>
      <c r="N1" s="1298"/>
      <c r="O1" s="1298"/>
      <c r="P1" s="1298"/>
      <c r="Q1" s="1298"/>
      <c r="R1" s="11">
        <v>2</v>
      </c>
      <c r="U1" s="1298" t="str">
        <f>K1</f>
        <v>INVENTARIO    DEL MES DE  OCTUBRE   2023</v>
      </c>
      <c r="V1" s="1298"/>
      <c r="W1" s="1298"/>
      <c r="X1" s="1298"/>
      <c r="Y1" s="1298"/>
      <c r="Z1" s="1298"/>
      <c r="AA1" s="129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356" t="s">
        <v>89</v>
      </c>
      <c r="B5" s="1357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356" t="s">
        <v>89</v>
      </c>
      <c r="L5" s="1359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356" t="s">
        <v>89</v>
      </c>
      <c r="V5" s="1357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356"/>
      <c r="B6" s="1358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356"/>
      <c r="L6" s="1359"/>
      <c r="M6" s="866">
        <v>70</v>
      </c>
      <c r="N6" s="867">
        <v>45160</v>
      </c>
      <c r="O6" s="868">
        <v>50</v>
      </c>
      <c r="P6" s="869">
        <v>5</v>
      </c>
      <c r="Q6" s="47">
        <f>P78</f>
        <v>200</v>
      </c>
      <c r="R6" s="7">
        <f>O6-Q6+O7+O5-Q5+O4</f>
        <v>50</v>
      </c>
      <c r="U6" s="1356"/>
      <c r="V6" s="1358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163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164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150</v>
      </c>
      <c r="R10" s="70">
        <v>100</v>
      </c>
      <c r="S10" s="102">
        <f>S9-P10</f>
        <v>240</v>
      </c>
      <c r="U10" s="185"/>
      <c r="V10" s="1138">
        <f t="shared" ref="V10:V73" si="5">V9-W10</f>
        <v>15</v>
      </c>
      <c r="W10" s="1059"/>
      <c r="X10" s="929"/>
      <c r="Y10" s="1048"/>
      <c r="Z10" s="929">
        <f t="shared" si="2"/>
        <v>0</v>
      </c>
      <c r="AA10" s="900"/>
      <c r="AB10" s="918"/>
      <c r="AC10" s="1049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165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153</v>
      </c>
      <c r="R11" s="70">
        <v>100</v>
      </c>
      <c r="S11" s="102">
        <f t="shared" ref="S11:S74" si="7">S10-P11</f>
        <v>220</v>
      </c>
      <c r="U11" s="174"/>
      <c r="V11" s="1138">
        <f t="shared" si="5"/>
        <v>15</v>
      </c>
      <c r="W11" s="877"/>
      <c r="X11" s="929"/>
      <c r="Y11" s="1048"/>
      <c r="Z11" s="929">
        <f t="shared" si="2"/>
        <v>0</v>
      </c>
      <c r="AA11" s="900"/>
      <c r="AB11" s="918"/>
      <c r="AC11" s="1049">
        <f t="shared" ref="AC11:AC74" si="8">AC10-Z11</f>
        <v>150</v>
      </c>
    </row>
    <row r="12" spans="1:29" x14ac:dyDescent="0.25">
      <c r="A12" s="174"/>
      <c r="B12" s="558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155</v>
      </c>
      <c r="R12" s="70">
        <v>100</v>
      </c>
      <c r="S12" s="102">
        <f t="shared" si="7"/>
        <v>210</v>
      </c>
      <c r="U12" s="174"/>
      <c r="V12" s="1138">
        <f t="shared" si="5"/>
        <v>15</v>
      </c>
      <c r="W12" s="1059"/>
      <c r="X12" s="929"/>
      <c r="Y12" s="1048"/>
      <c r="Z12" s="929">
        <f t="shared" si="2"/>
        <v>0</v>
      </c>
      <c r="AA12" s="900"/>
      <c r="AB12" s="918"/>
      <c r="AC12" s="1049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25">
        <v>10</v>
      </c>
      <c r="E13" s="826">
        <v>45175</v>
      </c>
      <c r="F13" s="825">
        <f t="shared" si="0"/>
        <v>10</v>
      </c>
      <c r="G13" s="745" t="s">
        <v>181</v>
      </c>
      <c r="H13" s="746">
        <v>115</v>
      </c>
      <c r="I13" s="102">
        <f t="shared" si="6"/>
        <v>310</v>
      </c>
      <c r="K13" s="81" t="s">
        <v>33</v>
      </c>
      <c r="L13" s="558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7"/>
        <v>210</v>
      </c>
      <c r="U13" s="81" t="s">
        <v>33</v>
      </c>
      <c r="V13" s="1138">
        <f t="shared" si="5"/>
        <v>15</v>
      </c>
      <c r="W13" s="1059"/>
      <c r="X13" s="929"/>
      <c r="Y13" s="1048"/>
      <c r="Z13" s="929">
        <f t="shared" si="2"/>
        <v>0</v>
      </c>
      <c r="AA13" s="900"/>
      <c r="AB13" s="918"/>
      <c r="AC13" s="1049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25">
        <v>10</v>
      </c>
      <c r="E14" s="826">
        <v>45178</v>
      </c>
      <c r="F14" s="825">
        <f t="shared" si="0"/>
        <v>10</v>
      </c>
      <c r="G14" s="745" t="s">
        <v>185</v>
      </c>
      <c r="H14" s="746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25">
        <v>10</v>
      </c>
      <c r="O14" s="826">
        <v>45175</v>
      </c>
      <c r="P14" s="825">
        <f t="shared" si="1"/>
        <v>10</v>
      </c>
      <c r="Q14" s="745" t="s">
        <v>181</v>
      </c>
      <c r="R14" s="746">
        <v>100</v>
      </c>
      <c r="S14" s="102">
        <f t="shared" si="7"/>
        <v>200</v>
      </c>
      <c r="U14" s="72"/>
      <c r="V14" s="1138">
        <f t="shared" si="5"/>
        <v>15</v>
      </c>
      <c r="W14" s="1059"/>
      <c r="X14" s="929"/>
      <c r="Y14" s="1048"/>
      <c r="Z14" s="929">
        <f t="shared" si="2"/>
        <v>0</v>
      </c>
      <c r="AA14" s="900"/>
      <c r="AB14" s="918"/>
      <c r="AC14" s="1049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25">
        <v>20</v>
      </c>
      <c r="E15" s="826">
        <v>45182</v>
      </c>
      <c r="F15" s="825">
        <f t="shared" si="0"/>
        <v>20</v>
      </c>
      <c r="G15" s="745" t="s">
        <v>191</v>
      </c>
      <c r="H15" s="746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25">
        <v>10</v>
      </c>
      <c r="O15" s="826">
        <v>45176</v>
      </c>
      <c r="P15" s="825">
        <f t="shared" si="1"/>
        <v>10</v>
      </c>
      <c r="Q15" s="745" t="s">
        <v>183</v>
      </c>
      <c r="R15" s="746">
        <v>100</v>
      </c>
      <c r="S15" s="102">
        <f t="shared" si="7"/>
        <v>190</v>
      </c>
      <c r="U15" s="72" t="s">
        <v>22</v>
      </c>
      <c r="V15" s="1138">
        <f t="shared" si="5"/>
        <v>15</v>
      </c>
      <c r="W15" s="1059"/>
      <c r="X15" s="929"/>
      <c r="Y15" s="1048"/>
      <c r="Z15" s="929">
        <f t="shared" si="2"/>
        <v>0</v>
      </c>
      <c r="AA15" s="900"/>
      <c r="AB15" s="918"/>
      <c r="AC15" s="1049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25">
        <v>10</v>
      </c>
      <c r="E16" s="826">
        <v>45182</v>
      </c>
      <c r="F16" s="825">
        <f t="shared" si="0"/>
        <v>10</v>
      </c>
      <c r="G16" s="745" t="s">
        <v>192</v>
      </c>
      <c r="H16" s="746">
        <v>115</v>
      </c>
      <c r="I16" s="102">
        <f t="shared" si="6"/>
        <v>270</v>
      </c>
      <c r="L16" s="82">
        <f t="shared" si="4"/>
        <v>17</v>
      </c>
      <c r="M16" s="15">
        <v>2</v>
      </c>
      <c r="N16" s="825">
        <v>20</v>
      </c>
      <c r="O16" s="826">
        <v>45182</v>
      </c>
      <c r="P16" s="825">
        <f t="shared" si="1"/>
        <v>20</v>
      </c>
      <c r="Q16" s="745" t="s">
        <v>191</v>
      </c>
      <c r="R16" s="746">
        <v>100</v>
      </c>
      <c r="S16" s="102">
        <f t="shared" si="7"/>
        <v>170</v>
      </c>
      <c r="V16" s="1138">
        <f t="shared" si="5"/>
        <v>15</v>
      </c>
      <c r="W16" s="1059"/>
      <c r="X16" s="929"/>
      <c r="Y16" s="1048"/>
      <c r="Z16" s="929">
        <f t="shared" si="2"/>
        <v>0</v>
      </c>
      <c r="AA16" s="900"/>
      <c r="AB16" s="918"/>
      <c r="AC16" s="1049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25">
        <v>10</v>
      </c>
      <c r="E17" s="826">
        <v>45183</v>
      </c>
      <c r="F17" s="825">
        <f t="shared" si="0"/>
        <v>10</v>
      </c>
      <c r="G17" s="745" t="s">
        <v>193</v>
      </c>
      <c r="H17" s="746">
        <v>115</v>
      </c>
      <c r="I17" s="102">
        <f t="shared" si="6"/>
        <v>260</v>
      </c>
      <c r="L17" s="82">
        <f t="shared" si="4"/>
        <v>16</v>
      </c>
      <c r="M17" s="15">
        <v>1</v>
      </c>
      <c r="N17" s="825">
        <v>10</v>
      </c>
      <c r="O17" s="826">
        <v>45182</v>
      </c>
      <c r="P17" s="825">
        <f t="shared" si="1"/>
        <v>10</v>
      </c>
      <c r="Q17" s="745" t="s">
        <v>192</v>
      </c>
      <c r="R17" s="746">
        <v>100</v>
      </c>
      <c r="S17" s="102">
        <f t="shared" si="7"/>
        <v>160</v>
      </c>
      <c r="V17" s="1138">
        <f t="shared" si="5"/>
        <v>15</v>
      </c>
      <c r="W17" s="1059"/>
      <c r="X17" s="929"/>
      <c r="Y17" s="1048"/>
      <c r="Z17" s="929">
        <f t="shared" si="2"/>
        <v>0</v>
      </c>
      <c r="AA17" s="900"/>
      <c r="AB17" s="918"/>
      <c r="AC17" s="1049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25">
        <v>30</v>
      </c>
      <c r="E18" s="826">
        <v>45183</v>
      </c>
      <c r="F18" s="825">
        <f t="shared" si="0"/>
        <v>30</v>
      </c>
      <c r="G18" s="745" t="s">
        <v>194</v>
      </c>
      <c r="H18" s="746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25">
        <v>10</v>
      </c>
      <c r="O18" s="826">
        <v>45185</v>
      </c>
      <c r="P18" s="825">
        <f t="shared" si="1"/>
        <v>10</v>
      </c>
      <c r="Q18" s="745" t="s">
        <v>196</v>
      </c>
      <c r="R18" s="746">
        <v>100</v>
      </c>
      <c r="S18" s="102">
        <f t="shared" si="7"/>
        <v>150</v>
      </c>
      <c r="U18" s="118"/>
      <c r="V18" s="1138">
        <f t="shared" si="5"/>
        <v>15</v>
      </c>
      <c r="W18" s="1059"/>
      <c r="X18" s="929"/>
      <c r="Y18" s="1048"/>
      <c r="Z18" s="929">
        <f t="shared" si="2"/>
        <v>0</v>
      </c>
      <c r="AA18" s="900"/>
      <c r="AB18" s="918"/>
      <c r="AC18" s="1049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25">
        <v>10</v>
      </c>
      <c r="E19" s="826">
        <v>45185</v>
      </c>
      <c r="F19" s="825">
        <f t="shared" si="0"/>
        <v>10</v>
      </c>
      <c r="G19" s="745" t="s">
        <v>196</v>
      </c>
      <c r="H19" s="746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25">
        <v>10</v>
      </c>
      <c r="O19" s="826">
        <v>45195</v>
      </c>
      <c r="P19" s="825">
        <f t="shared" si="1"/>
        <v>10</v>
      </c>
      <c r="Q19" s="745" t="s">
        <v>207</v>
      </c>
      <c r="R19" s="746">
        <v>100</v>
      </c>
      <c r="S19" s="102">
        <f t="shared" si="7"/>
        <v>140</v>
      </c>
      <c r="U19" s="118"/>
      <c r="V19" s="1138">
        <f t="shared" si="5"/>
        <v>15</v>
      </c>
      <c r="W19" s="1059"/>
      <c r="X19" s="929"/>
      <c r="Y19" s="1048"/>
      <c r="Z19" s="929">
        <f t="shared" si="2"/>
        <v>0</v>
      </c>
      <c r="AA19" s="900"/>
      <c r="AB19" s="918"/>
      <c r="AC19" s="1049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25">
        <v>10</v>
      </c>
      <c r="E20" s="826">
        <v>45188</v>
      </c>
      <c r="F20" s="825">
        <f t="shared" si="0"/>
        <v>10</v>
      </c>
      <c r="G20" s="745" t="s">
        <v>198</v>
      </c>
      <c r="H20" s="746">
        <v>115</v>
      </c>
      <c r="I20" s="102">
        <f t="shared" si="6"/>
        <v>210</v>
      </c>
      <c r="K20" s="118"/>
      <c r="L20" s="558">
        <f t="shared" si="4"/>
        <v>14</v>
      </c>
      <c r="M20" s="15"/>
      <c r="N20" s="825"/>
      <c r="O20" s="826"/>
      <c r="P20" s="825">
        <f t="shared" si="1"/>
        <v>0</v>
      </c>
      <c r="Q20" s="745"/>
      <c r="R20" s="746"/>
      <c r="S20" s="557">
        <f t="shared" si="7"/>
        <v>140</v>
      </c>
      <c r="U20" s="118"/>
      <c r="V20" s="1138">
        <f t="shared" si="5"/>
        <v>15</v>
      </c>
      <c r="W20" s="1059"/>
      <c r="X20" s="929"/>
      <c r="Y20" s="1048"/>
      <c r="Z20" s="929">
        <f t="shared" si="2"/>
        <v>0</v>
      </c>
      <c r="AA20" s="900"/>
      <c r="AB20" s="918"/>
      <c r="AC20" s="1049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25">
        <v>20</v>
      </c>
      <c r="E21" s="826">
        <v>45196</v>
      </c>
      <c r="F21" s="825">
        <f t="shared" si="0"/>
        <v>20</v>
      </c>
      <c r="G21" s="745" t="s">
        <v>208</v>
      </c>
      <c r="H21" s="746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1">
        <v>10</v>
      </c>
      <c r="O21" s="1098">
        <v>45209</v>
      </c>
      <c r="P21" s="571">
        <f t="shared" si="1"/>
        <v>10</v>
      </c>
      <c r="Q21" s="721" t="s">
        <v>253</v>
      </c>
      <c r="R21" s="722">
        <v>0</v>
      </c>
      <c r="S21" s="102">
        <f t="shared" si="7"/>
        <v>130</v>
      </c>
      <c r="U21" s="118"/>
      <c r="V21" s="1138">
        <f t="shared" si="5"/>
        <v>15</v>
      </c>
      <c r="W21" s="1059"/>
      <c r="X21" s="929"/>
      <c r="Y21" s="1048"/>
      <c r="Z21" s="929">
        <f t="shared" si="2"/>
        <v>0</v>
      </c>
      <c r="AA21" s="900"/>
      <c r="AB21" s="918"/>
      <c r="AC21" s="1049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25">
        <v>10</v>
      </c>
      <c r="E22" s="826">
        <v>45199</v>
      </c>
      <c r="F22" s="825">
        <f t="shared" si="0"/>
        <v>10</v>
      </c>
      <c r="G22" s="745" t="s">
        <v>211</v>
      </c>
      <c r="H22" s="746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1">
        <v>20</v>
      </c>
      <c r="O22" s="1098">
        <v>45215</v>
      </c>
      <c r="P22" s="571">
        <f t="shared" si="1"/>
        <v>20</v>
      </c>
      <c r="Q22" s="721" t="s">
        <v>265</v>
      </c>
      <c r="R22" s="722">
        <v>99</v>
      </c>
      <c r="S22" s="102">
        <f t="shared" si="7"/>
        <v>110</v>
      </c>
      <c r="U22" s="118"/>
      <c r="V22" s="1139">
        <f t="shared" si="5"/>
        <v>15</v>
      </c>
      <c r="W22" s="1059"/>
      <c r="X22" s="929"/>
      <c r="Y22" s="1048"/>
      <c r="Z22" s="929">
        <f t="shared" si="2"/>
        <v>0</v>
      </c>
      <c r="AA22" s="900"/>
      <c r="AB22" s="918"/>
      <c r="AC22" s="1049">
        <f t="shared" si="8"/>
        <v>150</v>
      </c>
    </row>
    <row r="23" spans="1:29" x14ac:dyDescent="0.25">
      <c r="A23" s="119"/>
      <c r="B23" s="1082">
        <f t="shared" si="3"/>
        <v>18</v>
      </c>
      <c r="C23" s="72"/>
      <c r="D23" s="825"/>
      <c r="E23" s="826"/>
      <c r="F23" s="825">
        <f t="shared" si="0"/>
        <v>0</v>
      </c>
      <c r="G23" s="745"/>
      <c r="H23" s="746"/>
      <c r="I23" s="557">
        <f t="shared" si="6"/>
        <v>180</v>
      </c>
      <c r="K23" s="119"/>
      <c r="L23" s="219">
        <f t="shared" si="4"/>
        <v>7</v>
      </c>
      <c r="M23" s="72">
        <v>4</v>
      </c>
      <c r="N23" s="571">
        <v>40</v>
      </c>
      <c r="O23" s="1098">
        <v>45216</v>
      </c>
      <c r="P23" s="571">
        <f t="shared" si="1"/>
        <v>40</v>
      </c>
      <c r="Q23" s="721" t="s">
        <v>271</v>
      </c>
      <c r="R23" s="722">
        <v>99</v>
      </c>
      <c r="S23" s="102">
        <f t="shared" si="7"/>
        <v>70</v>
      </c>
      <c r="U23" s="119"/>
      <c r="V23" s="1139">
        <f t="shared" si="5"/>
        <v>15</v>
      </c>
      <c r="W23" s="877"/>
      <c r="X23" s="929"/>
      <c r="Y23" s="1048"/>
      <c r="Z23" s="929">
        <f t="shared" si="2"/>
        <v>0</v>
      </c>
      <c r="AA23" s="900"/>
      <c r="AB23" s="918"/>
      <c r="AC23" s="1049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1">
        <v>10</v>
      </c>
      <c r="E24" s="1098">
        <v>45209</v>
      </c>
      <c r="F24" s="571">
        <f t="shared" si="0"/>
        <v>10</v>
      </c>
      <c r="G24" s="721" t="s">
        <v>253</v>
      </c>
      <c r="H24" s="722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1">
        <v>10</v>
      </c>
      <c r="O24" s="1098">
        <v>45220</v>
      </c>
      <c r="P24" s="571">
        <f t="shared" si="1"/>
        <v>10</v>
      </c>
      <c r="Q24" s="721" t="s">
        <v>283</v>
      </c>
      <c r="R24" s="722">
        <v>0</v>
      </c>
      <c r="S24" s="102">
        <f t="shared" si="7"/>
        <v>60</v>
      </c>
      <c r="U24" s="118"/>
      <c r="V24" s="1139">
        <f t="shared" si="5"/>
        <v>15</v>
      </c>
      <c r="W24" s="1059"/>
      <c r="X24" s="929"/>
      <c r="Y24" s="1048"/>
      <c r="Z24" s="929">
        <f t="shared" si="2"/>
        <v>0</v>
      </c>
      <c r="AA24" s="900"/>
      <c r="AB24" s="918"/>
      <c r="AC24" s="1049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1">
        <v>20</v>
      </c>
      <c r="E25" s="1098">
        <v>45212</v>
      </c>
      <c r="F25" s="571">
        <f t="shared" si="0"/>
        <v>20</v>
      </c>
      <c r="G25" s="721" t="s">
        <v>260</v>
      </c>
      <c r="H25" s="722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1">
        <v>10</v>
      </c>
      <c r="O25" s="1098">
        <v>45223</v>
      </c>
      <c r="P25" s="571">
        <f t="shared" si="1"/>
        <v>10</v>
      </c>
      <c r="Q25" s="721" t="s">
        <v>296</v>
      </c>
      <c r="R25" s="722">
        <v>0</v>
      </c>
      <c r="S25" s="102">
        <f t="shared" si="7"/>
        <v>50</v>
      </c>
      <c r="U25" s="118"/>
      <c r="V25" s="1139">
        <f t="shared" si="5"/>
        <v>15</v>
      </c>
      <c r="W25" s="1059"/>
      <c r="X25" s="929"/>
      <c r="Y25" s="1048"/>
      <c r="Z25" s="929">
        <f t="shared" si="2"/>
        <v>0</v>
      </c>
      <c r="AA25" s="900"/>
      <c r="AB25" s="918"/>
      <c r="AC25" s="1049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1">
        <v>20</v>
      </c>
      <c r="E26" s="1098">
        <v>45215</v>
      </c>
      <c r="F26" s="571">
        <f t="shared" si="0"/>
        <v>20</v>
      </c>
      <c r="G26" s="721" t="s">
        <v>265</v>
      </c>
      <c r="H26" s="722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1"/>
      <c r="O26" s="1098"/>
      <c r="P26" s="571">
        <f t="shared" si="1"/>
        <v>0</v>
      </c>
      <c r="Q26" s="721"/>
      <c r="R26" s="722"/>
      <c r="S26" s="102">
        <f t="shared" si="7"/>
        <v>50</v>
      </c>
      <c r="U26" s="118"/>
      <c r="V26" s="1126">
        <f t="shared" si="5"/>
        <v>15</v>
      </c>
      <c r="W26" s="1059"/>
      <c r="X26" s="929"/>
      <c r="Y26" s="1048"/>
      <c r="Z26" s="929">
        <f t="shared" si="2"/>
        <v>0</v>
      </c>
      <c r="AA26" s="900"/>
      <c r="AB26" s="918"/>
      <c r="AC26" s="1049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1">
        <v>10</v>
      </c>
      <c r="E27" s="1098">
        <v>45215</v>
      </c>
      <c r="F27" s="571">
        <f t="shared" si="0"/>
        <v>10</v>
      </c>
      <c r="G27" s="721" t="s">
        <v>268</v>
      </c>
      <c r="H27" s="722">
        <v>0</v>
      </c>
      <c r="I27" s="102">
        <f t="shared" si="6"/>
        <v>120</v>
      </c>
      <c r="K27" s="118"/>
      <c r="L27" s="219">
        <f t="shared" si="4"/>
        <v>5</v>
      </c>
      <c r="M27" s="15"/>
      <c r="N27" s="571"/>
      <c r="O27" s="1098"/>
      <c r="P27" s="571">
        <f t="shared" si="1"/>
        <v>0</v>
      </c>
      <c r="Q27" s="721"/>
      <c r="R27" s="722"/>
      <c r="S27" s="102">
        <f t="shared" si="7"/>
        <v>50</v>
      </c>
      <c r="U27" s="118"/>
      <c r="V27" s="1139">
        <f t="shared" si="5"/>
        <v>15</v>
      </c>
      <c r="W27" s="1059"/>
      <c r="X27" s="929"/>
      <c r="Y27" s="1048"/>
      <c r="Z27" s="929">
        <f t="shared" si="2"/>
        <v>0</v>
      </c>
      <c r="AA27" s="900"/>
      <c r="AB27" s="918"/>
      <c r="AC27" s="1049">
        <f t="shared" si="8"/>
        <v>150</v>
      </c>
    </row>
    <row r="28" spans="1:29" ht="20.25" x14ac:dyDescent="0.3">
      <c r="A28" s="1163">
        <v>10</v>
      </c>
      <c r="B28" s="174">
        <f t="shared" si="3"/>
        <v>8</v>
      </c>
      <c r="C28" s="15">
        <v>4</v>
      </c>
      <c r="D28" s="571">
        <v>40</v>
      </c>
      <c r="E28" s="1098">
        <v>45216</v>
      </c>
      <c r="F28" s="571">
        <f t="shared" si="0"/>
        <v>40</v>
      </c>
      <c r="G28" s="721" t="s">
        <v>271</v>
      </c>
      <c r="H28" s="722">
        <v>114</v>
      </c>
      <c r="I28" s="102">
        <f t="shared" si="6"/>
        <v>80</v>
      </c>
      <c r="K28" s="118"/>
      <c r="L28" s="174">
        <f t="shared" si="4"/>
        <v>5</v>
      </c>
      <c r="M28" s="15"/>
      <c r="N28" s="571"/>
      <c r="O28" s="1098"/>
      <c r="P28" s="571">
        <f t="shared" si="1"/>
        <v>0</v>
      </c>
      <c r="Q28" s="721"/>
      <c r="R28" s="722"/>
      <c r="S28" s="102">
        <f t="shared" si="7"/>
        <v>50</v>
      </c>
      <c r="U28" s="118"/>
      <c r="V28" s="1126">
        <f t="shared" si="5"/>
        <v>15</v>
      </c>
      <c r="W28" s="1059"/>
      <c r="X28" s="929"/>
      <c r="Y28" s="1048"/>
      <c r="Z28" s="929">
        <f t="shared" si="2"/>
        <v>0</v>
      </c>
      <c r="AA28" s="900"/>
      <c r="AB28" s="918"/>
      <c r="AC28" s="1049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1">
        <v>10</v>
      </c>
      <c r="E29" s="1098">
        <v>45219</v>
      </c>
      <c r="F29" s="571">
        <f t="shared" si="0"/>
        <v>10</v>
      </c>
      <c r="G29" s="721" t="s">
        <v>281</v>
      </c>
      <c r="H29" s="722">
        <v>0</v>
      </c>
      <c r="I29" s="102">
        <f t="shared" si="6"/>
        <v>70</v>
      </c>
      <c r="K29" s="118"/>
      <c r="L29" s="219">
        <f t="shared" si="4"/>
        <v>5</v>
      </c>
      <c r="M29" s="15"/>
      <c r="N29" s="571"/>
      <c r="O29" s="1098"/>
      <c r="P29" s="571">
        <f t="shared" si="1"/>
        <v>0</v>
      </c>
      <c r="Q29" s="721"/>
      <c r="R29" s="722"/>
      <c r="S29" s="102">
        <f t="shared" si="7"/>
        <v>50</v>
      </c>
      <c r="U29" s="118"/>
      <c r="V29" s="1139">
        <f t="shared" si="5"/>
        <v>15</v>
      </c>
      <c r="W29" s="1059"/>
      <c r="X29" s="929"/>
      <c r="Y29" s="1048"/>
      <c r="Z29" s="929">
        <f t="shared" si="2"/>
        <v>0</v>
      </c>
      <c r="AA29" s="900"/>
      <c r="AB29" s="918"/>
      <c r="AC29" s="1049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1">
        <v>10</v>
      </c>
      <c r="E30" s="1098">
        <v>45220</v>
      </c>
      <c r="F30" s="571">
        <f t="shared" si="0"/>
        <v>10</v>
      </c>
      <c r="G30" s="721" t="s">
        <v>283</v>
      </c>
      <c r="H30" s="722">
        <v>0</v>
      </c>
      <c r="I30" s="102">
        <f t="shared" si="6"/>
        <v>60</v>
      </c>
      <c r="K30" s="118"/>
      <c r="L30" s="219">
        <f t="shared" si="4"/>
        <v>5</v>
      </c>
      <c r="M30" s="15"/>
      <c r="N30" s="571"/>
      <c r="O30" s="1098"/>
      <c r="P30" s="571">
        <f t="shared" si="1"/>
        <v>0</v>
      </c>
      <c r="Q30" s="721"/>
      <c r="R30" s="722"/>
      <c r="S30" s="102">
        <f t="shared" si="7"/>
        <v>50</v>
      </c>
      <c r="U30" s="118"/>
      <c r="V30" s="1139">
        <f t="shared" si="5"/>
        <v>15</v>
      </c>
      <c r="W30" s="1059"/>
      <c r="X30" s="929"/>
      <c r="Y30" s="1048"/>
      <c r="Z30" s="929">
        <f t="shared" si="2"/>
        <v>0</v>
      </c>
      <c r="AA30" s="900"/>
      <c r="AB30" s="918"/>
      <c r="AC30" s="1049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1">
        <v>20</v>
      </c>
      <c r="E31" s="1098">
        <v>45222</v>
      </c>
      <c r="F31" s="571">
        <f t="shared" si="0"/>
        <v>20</v>
      </c>
      <c r="G31" s="721" t="s">
        <v>293</v>
      </c>
      <c r="H31" s="722">
        <v>115</v>
      </c>
      <c r="I31" s="102">
        <f t="shared" si="6"/>
        <v>40</v>
      </c>
      <c r="K31" s="118"/>
      <c r="L31" s="219">
        <f t="shared" si="4"/>
        <v>5</v>
      </c>
      <c r="M31" s="15"/>
      <c r="N31" s="571"/>
      <c r="O31" s="1098"/>
      <c r="P31" s="571">
        <f t="shared" si="1"/>
        <v>0</v>
      </c>
      <c r="Q31" s="721"/>
      <c r="R31" s="722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1">
        <v>10</v>
      </c>
      <c r="E32" s="1098">
        <v>45223</v>
      </c>
      <c r="F32" s="571">
        <f t="shared" si="0"/>
        <v>10</v>
      </c>
      <c r="G32" s="721" t="s">
        <v>296</v>
      </c>
      <c r="H32" s="722">
        <v>0</v>
      </c>
      <c r="I32" s="102">
        <f t="shared" si="6"/>
        <v>30</v>
      </c>
      <c r="K32" s="118"/>
      <c r="L32" s="219">
        <f t="shared" si="4"/>
        <v>5</v>
      </c>
      <c r="M32" s="15"/>
      <c r="N32" s="571"/>
      <c r="O32" s="1098"/>
      <c r="P32" s="571">
        <f t="shared" si="1"/>
        <v>0</v>
      </c>
      <c r="Q32" s="721"/>
      <c r="R32" s="722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1">
        <v>10</v>
      </c>
      <c r="E33" s="1098">
        <v>45226</v>
      </c>
      <c r="F33" s="571">
        <f t="shared" si="0"/>
        <v>10</v>
      </c>
      <c r="G33" s="721" t="s">
        <v>310</v>
      </c>
      <c r="H33" s="722">
        <v>115</v>
      </c>
      <c r="I33" s="102">
        <f t="shared" si="6"/>
        <v>20</v>
      </c>
      <c r="K33" s="118"/>
      <c r="L33" s="219">
        <f t="shared" si="4"/>
        <v>5</v>
      </c>
      <c r="M33" s="15"/>
      <c r="N33" s="571"/>
      <c r="O33" s="1098"/>
      <c r="P33" s="571">
        <f t="shared" si="1"/>
        <v>0</v>
      </c>
      <c r="Q33" s="721"/>
      <c r="R33" s="722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1"/>
      <c r="E34" s="1098"/>
      <c r="F34" s="571">
        <f t="shared" si="0"/>
        <v>0</v>
      </c>
      <c r="G34" s="721"/>
      <c r="H34" s="722"/>
      <c r="I34" s="102">
        <f t="shared" si="6"/>
        <v>20</v>
      </c>
      <c r="K34" s="118"/>
      <c r="L34" s="219">
        <f t="shared" si="4"/>
        <v>5</v>
      </c>
      <c r="M34" s="15"/>
      <c r="N34" s="571"/>
      <c r="O34" s="1098"/>
      <c r="P34" s="571">
        <f t="shared" si="1"/>
        <v>0</v>
      </c>
      <c r="Q34" s="721"/>
      <c r="R34" s="722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1"/>
      <c r="E35" s="1098"/>
      <c r="F35" s="571">
        <f t="shared" si="0"/>
        <v>0</v>
      </c>
      <c r="G35" s="721"/>
      <c r="H35" s="722"/>
      <c r="I35" s="102">
        <f t="shared" si="6"/>
        <v>20</v>
      </c>
      <c r="K35" s="118"/>
      <c r="L35" s="219">
        <f t="shared" si="4"/>
        <v>5</v>
      </c>
      <c r="M35" s="15"/>
      <c r="N35" s="571"/>
      <c r="O35" s="1098"/>
      <c r="P35" s="571">
        <f t="shared" si="1"/>
        <v>0</v>
      </c>
      <c r="Q35" s="721"/>
      <c r="R35" s="722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1"/>
      <c r="E36" s="1098"/>
      <c r="F36" s="571">
        <f t="shared" si="0"/>
        <v>0</v>
      </c>
      <c r="G36" s="721"/>
      <c r="H36" s="722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1"/>
      <c r="O36" s="1098"/>
      <c r="P36" s="571">
        <f t="shared" si="1"/>
        <v>0</v>
      </c>
      <c r="Q36" s="721"/>
      <c r="R36" s="722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1"/>
      <c r="E37" s="1098"/>
      <c r="F37" s="571">
        <f t="shared" si="0"/>
        <v>0</v>
      </c>
      <c r="G37" s="721"/>
      <c r="H37" s="722"/>
      <c r="I37" s="102">
        <f t="shared" si="6"/>
        <v>20</v>
      </c>
      <c r="K37" s="119"/>
      <c r="L37" s="219">
        <f t="shared" si="4"/>
        <v>5</v>
      </c>
      <c r="M37" s="15"/>
      <c r="N37" s="571"/>
      <c r="O37" s="1098"/>
      <c r="P37" s="571">
        <f t="shared" si="1"/>
        <v>0</v>
      </c>
      <c r="Q37" s="721"/>
      <c r="R37" s="722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1"/>
      <c r="E38" s="1098"/>
      <c r="F38" s="571">
        <f t="shared" si="0"/>
        <v>0</v>
      </c>
      <c r="G38" s="721"/>
      <c r="H38" s="722"/>
      <c r="I38" s="102">
        <f t="shared" si="6"/>
        <v>20</v>
      </c>
      <c r="K38" s="118"/>
      <c r="L38" s="219">
        <f t="shared" si="4"/>
        <v>5</v>
      </c>
      <c r="M38" s="15"/>
      <c r="N38" s="571"/>
      <c r="O38" s="1098"/>
      <c r="P38" s="571">
        <f t="shared" si="1"/>
        <v>0</v>
      </c>
      <c r="Q38" s="721"/>
      <c r="R38" s="722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1"/>
      <c r="E39" s="1098"/>
      <c r="F39" s="571">
        <f t="shared" si="0"/>
        <v>0</v>
      </c>
      <c r="G39" s="721"/>
      <c r="H39" s="722"/>
      <c r="I39" s="102">
        <f t="shared" si="6"/>
        <v>20</v>
      </c>
      <c r="K39" s="118"/>
      <c r="L39" s="82">
        <f t="shared" si="4"/>
        <v>5</v>
      </c>
      <c r="M39" s="15"/>
      <c r="N39" s="571"/>
      <c r="O39" s="1098"/>
      <c r="P39" s="571">
        <f t="shared" si="1"/>
        <v>0</v>
      </c>
      <c r="Q39" s="721"/>
      <c r="R39" s="722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1"/>
      <c r="E40" s="1098"/>
      <c r="F40" s="571">
        <f t="shared" si="0"/>
        <v>0</v>
      </c>
      <c r="G40" s="721"/>
      <c r="H40" s="722"/>
      <c r="I40" s="102">
        <f t="shared" si="6"/>
        <v>20</v>
      </c>
      <c r="K40" s="118"/>
      <c r="L40" s="82">
        <f t="shared" si="4"/>
        <v>5</v>
      </c>
      <c r="M40" s="15"/>
      <c r="N40" s="571"/>
      <c r="O40" s="1098"/>
      <c r="P40" s="571">
        <f t="shared" si="1"/>
        <v>0</v>
      </c>
      <c r="Q40" s="721"/>
      <c r="R40" s="722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1"/>
      <c r="E41" s="1098"/>
      <c r="F41" s="571">
        <f t="shared" si="0"/>
        <v>0</v>
      </c>
      <c r="G41" s="721"/>
      <c r="H41" s="722"/>
      <c r="I41" s="102">
        <f t="shared" si="6"/>
        <v>20</v>
      </c>
      <c r="K41" s="118"/>
      <c r="L41" s="82">
        <f t="shared" si="4"/>
        <v>5</v>
      </c>
      <c r="M41" s="15"/>
      <c r="N41" s="571"/>
      <c r="O41" s="1098"/>
      <c r="P41" s="571">
        <f t="shared" si="1"/>
        <v>0</v>
      </c>
      <c r="Q41" s="721"/>
      <c r="R41" s="722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1"/>
      <c r="E42" s="1098"/>
      <c r="F42" s="571">
        <f t="shared" si="0"/>
        <v>0</v>
      </c>
      <c r="G42" s="721"/>
      <c r="H42" s="722"/>
      <c r="I42" s="102">
        <f t="shared" si="6"/>
        <v>20</v>
      </c>
      <c r="K42" s="118"/>
      <c r="L42" s="82">
        <f t="shared" si="4"/>
        <v>5</v>
      </c>
      <c r="M42" s="15"/>
      <c r="N42" s="571"/>
      <c r="O42" s="1098"/>
      <c r="P42" s="571">
        <f t="shared" si="1"/>
        <v>0</v>
      </c>
      <c r="Q42" s="721"/>
      <c r="R42" s="722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1"/>
      <c r="E43" s="1098"/>
      <c r="F43" s="571">
        <f t="shared" si="0"/>
        <v>0</v>
      </c>
      <c r="G43" s="721"/>
      <c r="H43" s="722"/>
      <c r="I43" s="102">
        <f t="shared" si="6"/>
        <v>20</v>
      </c>
      <c r="K43" s="118"/>
      <c r="L43" s="82">
        <f t="shared" si="4"/>
        <v>5</v>
      </c>
      <c r="M43" s="15"/>
      <c r="N43" s="571"/>
      <c r="O43" s="1098"/>
      <c r="P43" s="571">
        <f t="shared" si="1"/>
        <v>0</v>
      </c>
      <c r="Q43" s="721"/>
      <c r="R43" s="722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1"/>
      <c r="E44" s="1098"/>
      <c r="F44" s="571">
        <f t="shared" si="0"/>
        <v>0</v>
      </c>
      <c r="G44" s="721"/>
      <c r="H44" s="722"/>
      <c r="I44" s="102">
        <f t="shared" si="6"/>
        <v>20</v>
      </c>
      <c r="K44" s="118"/>
      <c r="L44" s="82">
        <f t="shared" si="4"/>
        <v>5</v>
      </c>
      <c r="M44" s="15"/>
      <c r="N44" s="571"/>
      <c r="O44" s="1098"/>
      <c r="P44" s="571">
        <f t="shared" si="1"/>
        <v>0</v>
      </c>
      <c r="Q44" s="721"/>
      <c r="R44" s="722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1"/>
      <c r="E45" s="1098"/>
      <c r="F45" s="571">
        <f t="shared" si="0"/>
        <v>0</v>
      </c>
      <c r="G45" s="721"/>
      <c r="H45" s="722"/>
      <c r="I45" s="102">
        <f t="shared" si="6"/>
        <v>20</v>
      </c>
      <c r="K45" s="118"/>
      <c r="L45" s="82">
        <f t="shared" si="4"/>
        <v>5</v>
      </c>
      <c r="M45" s="15"/>
      <c r="N45" s="571"/>
      <c r="O45" s="1098"/>
      <c r="P45" s="571">
        <f t="shared" si="1"/>
        <v>0</v>
      </c>
      <c r="Q45" s="721"/>
      <c r="R45" s="722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1"/>
      <c r="E46" s="1098"/>
      <c r="F46" s="571">
        <f t="shared" si="0"/>
        <v>0</v>
      </c>
      <c r="G46" s="721"/>
      <c r="H46" s="722"/>
      <c r="I46" s="102">
        <f t="shared" si="6"/>
        <v>20</v>
      </c>
      <c r="K46" s="118"/>
      <c r="L46" s="82">
        <f t="shared" si="4"/>
        <v>5</v>
      </c>
      <c r="M46" s="15"/>
      <c r="N46" s="571"/>
      <c r="O46" s="1098"/>
      <c r="P46" s="571">
        <f t="shared" si="1"/>
        <v>0</v>
      </c>
      <c r="Q46" s="721"/>
      <c r="R46" s="722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1"/>
      <c r="E47" s="1098"/>
      <c r="F47" s="571">
        <f t="shared" si="0"/>
        <v>0</v>
      </c>
      <c r="G47" s="721"/>
      <c r="H47" s="722"/>
      <c r="I47" s="102">
        <f t="shared" si="6"/>
        <v>20</v>
      </c>
      <c r="K47" s="118"/>
      <c r="L47" s="82">
        <f t="shared" si="4"/>
        <v>5</v>
      </c>
      <c r="M47" s="15"/>
      <c r="N47" s="571"/>
      <c r="O47" s="1098"/>
      <c r="P47" s="571">
        <f t="shared" si="1"/>
        <v>0</v>
      </c>
      <c r="Q47" s="721"/>
      <c r="R47" s="722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1"/>
      <c r="E48" s="1098"/>
      <c r="F48" s="571">
        <f t="shared" si="0"/>
        <v>0</v>
      </c>
      <c r="G48" s="721"/>
      <c r="H48" s="722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1"/>
      <c r="E49" s="1098"/>
      <c r="F49" s="571">
        <f t="shared" si="0"/>
        <v>0</v>
      </c>
      <c r="G49" s="721"/>
      <c r="H49" s="722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1"/>
      <c r="E50" s="1098"/>
      <c r="F50" s="571">
        <f t="shared" si="0"/>
        <v>0</v>
      </c>
      <c r="G50" s="721"/>
      <c r="H50" s="722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1"/>
      <c r="E51" s="1098"/>
      <c r="F51" s="571">
        <f t="shared" si="0"/>
        <v>0</v>
      </c>
      <c r="G51" s="721"/>
      <c r="H51" s="722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292" t="s">
        <v>11</v>
      </c>
      <c r="D83" s="1293"/>
      <c r="E83" s="56">
        <f>E5+E6-F78+E7</f>
        <v>-90</v>
      </c>
      <c r="F83" s="72"/>
      <c r="M83" s="1292" t="s">
        <v>11</v>
      </c>
      <c r="N83" s="1293"/>
      <c r="O83" s="56">
        <f>O5+O6-P78+O7</f>
        <v>50</v>
      </c>
      <c r="P83" s="72"/>
      <c r="W83" s="1292" t="s">
        <v>11</v>
      </c>
      <c r="X83" s="1293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295"/>
      <c r="B5" s="1308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295"/>
      <c r="B6" s="130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350" t="s">
        <v>19</v>
      </c>
      <c r="D41" s="135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0"/>
      <c r="B1" s="1290"/>
      <c r="C1" s="1290"/>
      <c r="D1" s="1290"/>
      <c r="E1" s="1290"/>
      <c r="F1" s="1290"/>
      <c r="G1" s="12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367" t="s">
        <v>52</v>
      </c>
      <c r="B5" s="1362" t="s">
        <v>94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367"/>
      <c r="B6" s="1363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367"/>
      <c r="B7" s="1363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364"/>
      <c r="C8" s="476"/>
      <c r="D8" s="130"/>
      <c r="E8" s="732"/>
      <c r="F8" s="226"/>
      <c r="I8" s="1365" t="s">
        <v>3</v>
      </c>
      <c r="J8" s="136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6"/>
      <c r="J9" s="136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83"/>
      <c r="E18" s="850"/>
      <c r="F18" s="929">
        <f>D18</f>
        <v>0</v>
      </c>
      <c r="G18" s="900"/>
      <c r="H18" s="884"/>
      <c r="I18" s="871">
        <f t="shared" si="1"/>
        <v>0</v>
      </c>
      <c r="J18" s="1084">
        <f t="shared" si="2"/>
        <v>0</v>
      </c>
    </row>
    <row r="19" spans="1:10" x14ac:dyDescent="0.25">
      <c r="A19" s="82"/>
      <c r="B19" s="82"/>
      <c r="C19" s="15"/>
      <c r="D19" s="1083"/>
      <c r="E19" s="850"/>
      <c r="F19" s="929">
        <f t="shared" ref="F19:F60" si="3">D19</f>
        <v>0</v>
      </c>
      <c r="G19" s="1085"/>
      <c r="H19" s="884"/>
      <c r="I19" s="871">
        <f t="shared" si="1"/>
        <v>0</v>
      </c>
      <c r="J19" s="1084">
        <f t="shared" si="2"/>
        <v>0</v>
      </c>
    </row>
    <row r="20" spans="1:10" x14ac:dyDescent="0.25">
      <c r="A20" s="2"/>
      <c r="B20" s="82"/>
      <c r="C20" s="15"/>
      <c r="D20" s="1083"/>
      <c r="E20" s="850"/>
      <c r="F20" s="929">
        <f t="shared" si="3"/>
        <v>0</v>
      </c>
      <c r="G20" s="900"/>
      <c r="H20" s="884"/>
      <c r="I20" s="871">
        <f t="shared" si="1"/>
        <v>0</v>
      </c>
      <c r="J20" s="1084">
        <f t="shared" si="2"/>
        <v>0</v>
      </c>
    </row>
    <row r="21" spans="1:10" x14ac:dyDescent="0.25">
      <c r="A21" s="2"/>
      <c r="B21" s="82"/>
      <c r="C21" s="15"/>
      <c r="D21" s="1083"/>
      <c r="E21" s="850"/>
      <c r="F21" s="929">
        <f t="shared" si="3"/>
        <v>0</v>
      </c>
      <c r="G21" s="900"/>
      <c r="H21" s="884"/>
      <c r="I21" s="871">
        <f t="shared" si="1"/>
        <v>0</v>
      </c>
      <c r="J21" s="1084">
        <f t="shared" si="2"/>
        <v>0</v>
      </c>
    </row>
    <row r="22" spans="1:10" x14ac:dyDescent="0.25">
      <c r="A22" s="2"/>
      <c r="B22" s="82"/>
      <c r="C22" s="15"/>
      <c r="D22" s="1083"/>
      <c r="E22" s="917"/>
      <c r="F22" s="929">
        <f t="shared" si="3"/>
        <v>0</v>
      </c>
      <c r="G22" s="900"/>
      <c r="H22" s="884"/>
      <c r="I22" s="871">
        <f t="shared" si="1"/>
        <v>0</v>
      </c>
      <c r="J22" s="1084">
        <f t="shared" si="2"/>
        <v>0</v>
      </c>
    </row>
    <row r="23" spans="1:10" x14ac:dyDescent="0.25">
      <c r="A23" s="2"/>
      <c r="B23" s="82"/>
      <c r="C23" s="15"/>
      <c r="D23" s="1083"/>
      <c r="E23" s="917"/>
      <c r="F23" s="929">
        <f t="shared" si="3"/>
        <v>0</v>
      </c>
      <c r="G23" s="900"/>
      <c r="H23" s="884"/>
      <c r="I23" s="871">
        <f t="shared" si="1"/>
        <v>0</v>
      </c>
      <c r="J23" s="1084">
        <f t="shared" si="2"/>
        <v>0</v>
      </c>
    </row>
    <row r="24" spans="1:10" x14ac:dyDescent="0.25">
      <c r="A24" s="2"/>
      <c r="B24" s="82"/>
      <c r="C24" s="15"/>
      <c r="D24" s="1083"/>
      <c r="E24" s="917"/>
      <c r="F24" s="929">
        <f t="shared" si="3"/>
        <v>0</v>
      </c>
      <c r="G24" s="900"/>
      <c r="H24" s="884"/>
      <c r="I24" s="871">
        <f t="shared" si="1"/>
        <v>0</v>
      </c>
      <c r="J24" s="1084">
        <f t="shared" si="2"/>
        <v>0</v>
      </c>
    </row>
    <row r="25" spans="1:10" x14ac:dyDescent="0.25">
      <c r="A25" s="2"/>
      <c r="B25" s="82"/>
      <c r="C25" s="15"/>
      <c r="D25" s="1083"/>
      <c r="E25" s="917"/>
      <c r="F25" s="929">
        <f t="shared" si="3"/>
        <v>0</v>
      </c>
      <c r="G25" s="900"/>
      <c r="H25" s="884"/>
      <c r="I25" s="871">
        <f t="shared" si="1"/>
        <v>0</v>
      </c>
      <c r="J25" s="1084">
        <f t="shared" si="2"/>
        <v>0</v>
      </c>
    </row>
    <row r="26" spans="1:10" x14ac:dyDescent="0.25">
      <c r="A26" s="2"/>
      <c r="B26" s="82"/>
      <c r="C26" s="15"/>
      <c r="D26" s="1083"/>
      <c r="E26" s="850"/>
      <c r="F26" s="929">
        <f t="shared" si="3"/>
        <v>0</v>
      </c>
      <c r="G26" s="900"/>
      <c r="H26" s="884"/>
      <c r="I26" s="1086">
        <f t="shared" si="1"/>
        <v>0</v>
      </c>
      <c r="J26" s="1084">
        <f t="shared" si="2"/>
        <v>0</v>
      </c>
    </row>
    <row r="27" spans="1:10" x14ac:dyDescent="0.25">
      <c r="A27" s="2"/>
      <c r="B27" s="82"/>
      <c r="C27" s="15"/>
      <c r="D27" s="1083"/>
      <c r="E27" s="850"/>
      <c r="F27" s="929">
        <f t="shared" si="3"/>
        <v>0</v>
      </c>
      <c r="G27" s="900"/>
      <c r="H27" s="884"/>
      <c r="I27" s="1086">
        <f t="shared" si="1"/>
        <v>0</v>
      </c>
      <c r="J27" s="1084">
        <f t="shared" si="2"/>
        <v>0</v>
      </c>
    </row>
    <row r="28" spans="1:10" x14ac:dyDescent="0.25">
      <c r="A28" s="2"/>
      <c r="B28" s="82"/>
      <c r="C28" s="15"/>
      <c r="D28" s="1083"/>
      <c r="E28" s="850"/>
      <c r="F28" s="929">
        <f t="shared" si="3"/>
        <v>0</v>
      </c>
      <c r="G28" s="900"/>
      <c r="H28" s="884"/>
      <c r="I28" s="1086">
        <f t="shared" si="1"/>
        <v>0</v>
      </c>
      <c r="J28" s="1084">
        <f t="shared" si="2"/>
        <v>0</v>
      </c>
    </row>
    <row r="29" spans="1:10" x14ac:dyDescent="0.25">
      <c r="A29" s="169"/>
      <c r="B29" s="82"/>
      <c r="C29" s="15"/>
      <c r="D29" s="1083"/>
      <c r="E29" s="850"/>
      <c r="F29" s="929">
        <f t="shared" si="3"/>
        <v>0</v>
      </c>
      <c r="G29" s="900"/>
      <c r="H29" s="884"/>
      <c r="I29" s="1086">
        <f t="shared" si="1"/>
        <v>0</v>
      </c>
      <c r="J29" s="1084">
        <f t="shared" si="2"/>
        <v>0</v>
      </c>
    </row>
    <row r="30" spans="1:10" x14ac:dyDescent="0.25">
      <c r="A30" s="169"/>
      <c r="B30" s="82"/>
      <c r="C30" s="15"/>
      <c r="D30" s="1083"/>
      <c r="E30" s="917"/>
      <c r="F30" s="929">
        <f t="shared" si="3"/>
        <v>0</v>
      </c>
      <c r="G30" s="900"/>
      <c r="H30" s="884"/>
      <c r="I30" s="871">
        <f t="shared" si="1"/>
        <v>0</v>
      </c>
      <c r="J30" s="1084">
        <f t="shared" si="2"/>
        <v>0</v>
      </c>
    </row>
    <row r="31" spans="1:10" x14ac:dyDescent="0.25">
      <c r="A31" s="169"/>
      <c r="B31" s="82"/>
      <c r="C31" s="15"/>
      <c r="D31" s="1083"/>
      <c r="E31" s="917"/>
      <c r="F31" s="929">
        <f t="shared" si="3"/>
        <v>0</v>
      </c>
      <c r="G31" s="900"/>
      <c r="H31" s="884"/>
      <c r="I31" s="871">
        <f t="shared" si="1"/>
        <v>0</v>
      </c>
      <c r="J31" s="1084">
        <f t="shared" si="2"/>
        <v>0</v>
      </c>
    </row>
    <row r="32" spans="1:10" x14ac:dyDescent="0.25">
      <c r="A32" s="169"/>
      <c r="B32" s="82"/>
      <c r="C32" s="15"/>
      <c r="D32" s="1083"/>
      <c r="E32" s="917"/>
      <c r="F32" s="929">
        <f t="shared" si="3"/>
        <v>0</v>
      </c>
      <c r="G32" s="900"/>
      <c r="H32" s="884"/>
      <c r="I32" s="871">
        <f t="shared" si="1"/>
        <v>0</v>
      </c>
      <c r="J32" s="1084">
        <f t="shared" si="2"/>
        <v>0</v>
      </c>
    </row>
    <row r="33" spans="1:10" x14ac:dyDescent="0.25">
      <c r="A33" s="169"/>
      <c r="B33" s="82"/>
      <c r="C33" s="15"/>
      <c r="D33" s="1083"/>
      <c r="E33" s="917"/>
      <c r="F33" s="929">
        <f t="shared" si="3"/>
        <v>0</v>
      </c>
      <c r="G33" s="900"/>
      <c r="H33" s="884"/>
      <c r="I33" s="871">
        <f t="shared" si="1"/>
        <v>0</v>
      </c>
      <c r="J33" s="1084">
        <f t="shared" si="2"/>
        <v>0</v>
      </c>
    </row>
    <row r="34" spans="1:10" x14ac:dyDescent="0.25">
      <c r="A34" s="2"/>
      <c r="B34" s="82"/>
      <c r="C34" s="15"/>
      <c r="D34" s="1083"/>
      <c r="E34" s="917"/>
      <c r="F34" s="929">
        <f t="shared" si="3"/>
        <v>0</v>
      </c>
      <c r="G34" s="900"/>
      <c r="H34" s="884"/>
      <c r="I34" s="871">
        <f t="shared" si="1"/>
        <v>0</v>
      </c>
      <c r="J34" s="1084">
        <f t="shared" si="2"/>
        <v>0</v>
      </c>
    </row>
    <row r="35" spans="1:10" x14ac:dyDescent="0.25">
      <c r="A35" s="2"/>
      <c r="B35" s="82"/>
      <c r="C35" s="15"/>
      <c r="D35" s="1083"/>
      <c r="E35" s="917"/>
      <c r="F35" s="929">
        <f t="shared" si="3"/>
        <v>0</v>
      </c>
      <c r="G35" s="900"/>
      <c r="H35" s="884"/>
      <c r="I35" s="871">
        <f t="shared" si="1"/>
        <v>0</v>
      </c>
      <c r="J35" s="1084">
        <f t="shared" si="2"/>
        <v>0</v>
      </c>
    </row>
    <row r="36" spans="1:10" x14ac:dyDescent="0.25">
      <c r="A36" s="2"/>
      <c r="B36" s="82"/>
      <c r="C36" s="15"/>
      <c r="D36" s="1083"/>
      <c r="E36" s="917"/>
      <c r="F36" s="929">
        <f t="shared" si="3"/>
        <v>0</v>
      </c>
      <c r="G36" s="900"/>
      <c r="H36" s="884"/>
      <c r="I36" s="871">
        <f t="shared" si="1"/>
        <v>0</v>
      </c>
      <c r="J36" s="1084">
        <f t="shared" si="2"/>
        <v>0</v>
      </c>
    </row>
    <row r="37" spans="1:10" x14ac:dyDescent="0.25">
      <c r="A37" s="2"/>
      <c r="B37" s="82"/>
      <c r="C37" s="15"/>
      <c r="D37" s="1083"/>
      <c r="E37" s="1087"/>
      <c r="F37" s="929">
        <f t="shared" si="3"/>
        <v>0</v>
      </c>
      <c r="G37" s="900"/>
      <c r="H37" s="884"/>
      <c r="I37" s="871">
        <f t="shared" si="1"/>
        <v>0</v>
      </c>
      <c r="J37" s="1084">
        <f t="shared" si="2"/>
        <v>0</v>
      </c>
    </row>
    <row r="38" spans="1:10" x14ac:dyDescent="0.25">
      <c r="A38" s="2"/>
      <c r="B38" s="82"/>
      <c r="C38" s="15"/>
      <c r="D38" s="1083"/>
      <c r="E38" s="1087"/>
      <c r="F38" s="929">
        <f t="shared" si="3"/>
        <v>0</v>
      </c>
      <c r="G38" s="900"/>
      <c r="H38" s="884"/>
      <c r="I38" s="871">
        <f t="shared" si="1"/>
        <v>0</v>
      </c>
      <c r="J38" s="1084">
        <f t="shared" si="2"/>
        <v>0</v>
      </c>
    </row>
    <row r="39" spans="1:10" x14ac:dyDescent="0.25">
      <c r="A39" s="2"/>
      <c r="B39" s="82"/>
      <c r="C39" s="15"/>
      <c r="D39" s="1083"/>
      <c r="E39" s="1087"/>
      <c r="F39" s="929">
        <f t="shared" si="3"/>
        <v>0</v>
      </c>
      <c r="G39" s="900"/>
      <c r="H39" s="884"/>
      <c r="I39" s="871">
        <f t="shared" si="1"/>
        <v>0</v>
      </c>
      <c r="J39" s="1084">
        <f t="shared" si="2"/>
        <v>0</v>
      </c>
    </row>
    <row r="40" spans="1:10" x14ac:dyDescent="0.25">
      <c r="A40" s="2"/>
      <c r="B40" s="82"/>
      <c r="C40" s="15"/>
      <c r="D40" s="1083"/>
      <c r="E40" s="1087"/>
      <c r="F40" s="929">
        <f t="shared" si="3"/>
        <v>0</v>
      </c>
      <c r="G40" s="900"/>
      <c r="H40" s="884"/>
      <c r="I40" s="871">
        <f t="shared" si="1"/>
        <v>0</v>
      </c>
      <c r="J40" s="1084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41" t="s">
        <v>11</v>
      </c>
      <c r="D65" s="1342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370" t="s">
        <v>318</v>
      </c>
      <c r="B1" s="1370"/>
      <c r="C1" s="1370"/>
      <c r="D1" s="1370"/>
      <c r="E1" s="1370"/>
      <c r="F1" s="1370"/>
      <c r="G1" s="1370"/>
      <c r="H1" s="1370"/>
      <c r="I1" s="1370"/>
      <c r="L1" s="1370" t="s">
        <v>318</v>
      </c>
      <c r="M1" s="1370"/>
      <c r="N1" s="1370"/>
      <c r="O1" s="1370"/>
      <c r="P1" s="1370"/>
      <c r="Q1" s="1370"/>
      <c r="R1" s="1370"/>
      <c r="S1" s="1370"/>
      <c r="T1" s="1370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12" t="s">
        <v>367</v>
      </c>
      <c r="B5" s="1371" t="s">
        <v>227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12" t="s">
        <v>78</v>
      </c>
      <c r="M5" s="1371" t="s">
        <v>227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12"/>
      <c r="B6" s="1372"/>
      <c r="C6" s="222"/>
      <c r="D6" s="130"/>
      <c r="E6" s="706"/>
      <c r="F6" s="707"/>
      <c r="G6" s="72"/>
      <c r="L6" s="1412"/>
      <c r="M6" s="1372"/>
      <c r="N6" s="222"/>
      <c r="O6" s="130"/>
      <c r="P6" s="706"/>
      <c r="Q6" s="707"/>
      <c r="R6" s="72"/>
    </row>
    <row r="7" spans="1:23" ht="15.75" customHeight="1" thickBot="1" x14ac:dyDescent="0.35">
      <c r="A7" s="1412"/>
      <c r="B7" s="1373"/>
      <c r="C7" s="222"/>
      <c r="D7" s="130"/>
      <c r="E7" s="706"/>
      <c r="F7" s="707"/>
      <c r="G7" s="72"/>
      <c r="I7" s="344"/>
      <c r="L7" s="1412"/>
      <c r="M7" s="1373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354" t="s">
        <v>47</v>
      </c>
      <c r="L8" s="3"/>
      <c r="M8" s="371"/>
      <c r="N8" s="222"/>
      <c r="O8" s="130"/>
      <c r="P8" s="708"/>
      <c r="Q8" s="123"/>
      <c r="R8" s="72"/>
      <c r="T8" s="1354" t="s">
        <v>47</v>
      </c>
      <c r="U8" s="1368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5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55"/>
      <c r="U9" s="1369"/>
    </row>
    <row r="10" spans="1:23" ht="15.75" thickTop="1" x14ac:dyDescent="0.25">
      <c r="A10" s="2"/>
      <c r="B10" s="82"/>
      <c r="C10" s="15"/>
      <c r="D10" s="147"/>
      <c r="E10" s="1087"/>
      <c r="F10" s="929">
        <f t="shared" ref="F10" si="0">D10</f>
        <v>0</v>
      </c>
      <c r="G10" s="1222"/>
      <c r="H10" s="918"/>
      <c r="I10" s="871">
        <f>E4+E5+E6-F10+E7+E8</f>
        <v>17221.919999999998</v>
      </c>
      <c r="L10" s="2"/>
      <c r="M10" s="82"/>
      <c r="N10" s="15"/>
      <c r="O10" s="147"/>
      <c r="P10" s="1087"/>
      <c r="Q10" s="929">
        <f t="shared" ref="Q10" si="1">O10</f>
        <v>0</v>
      </c>
      <c r="R10" s="1222"/>
      <c r="S10" s="918"/>
      <c r="T10" s="871">
        <f>P4+P5+P6-Q10+P7+P8</f>
        <v>1008</v>
      </c>
      <c r="U10" s="1084">
        <f>Q4+Q5+Q6+Q7-N10+Q8</f>
        <v>56</v>
      </c>
      <c r="V10" s="847"/>
      <c r="W10" s="847"/>
    </row>
    <row r="11" spans="1:23" x14ac:dyDescent="0.25">
      <c r="A11" s="2"/>
      <c r="B11" s="82"/>
      <c r="C11" s="15"/>
      <c r="D11" s="147"/>
      <c r="E11" s="1087"/>
      <c r="F11" s="929">
        <f>D11</f>
        <v>0</v>
      </c>
      <c r="G11" s="900"/>
      <c r="H11" s="918"/>
      <c r="I11" s="871">
        <f>I10-F11</f>
        <v>17221.919999999998</v>
      </c>
      <c r="L11" s="2"/>
      <c r="M11" s="82"/>
      <c r="N11" s="15"/>
      <c r="O11" s="147"/>
      <c r="P11" s="1087"/>
      <c r="Q11" s="929">
        <f>O11</f>
        <v>0</v>
      </c>
      <c r="R11" s="900"/>
      <c r="S11" s="918"/>
      <c r="T11" s="871">
        <f>T10-Q11</f>
        <v>1008</v>
      </c>
      <c r="U11" s="1084">
        <f>U10-N11</f>
        <v>56</v>
      </c>
      <c r="V11" s="847"/>
      <c r="W11" s="847"/>
    </row>
    <row r="12" spans="1:23" x14ac:dyDescent="0.25">
      <c r="A12" s="79" t="s">
        <v>32</v>
      </c>
      <c r="B12" s="82"/>
      <c r="C12" s="15"/>
      <c r="D12" s="147"/>
      <c r="E12" s="917"/>
      <c r="F12" s="929">
        <f>D12</f>
        <v>0</v>
      </c>
      <c r="G12" s="900"/>
      <c r="H12" s="918"/>
      <c r="I12" s="871">
        <f t="shared" ref="I12:I75" si="2">I11-F12</f>
        <v>17221.919999999998</v>
      </c>
      <c r="L12" s="79" t="s">
        <v>32</v>
      </c>
      <c r="M12" s="82"/>
      <c r="N12" s="15"/>
      <c r="O12" s="147"/>
      <c r="P12" s="917"/>
      <c r="Q12" s="929">
        <f>O12</f>
        <v>0</v>
      </c>
      <c r="R12" s="900"/>
      <c r="S12" s="918"/>
      <c r="T12" s="871">
        <f t="shared" ref="T12:T75" si="3">T11-Q12</f>
        <v>1008</v>
      </c>
      <c r="U12" s="1084">
        <f t="shared" ref="U12:U75" si="4">U11-N12</f>
        <v>56</v>
      </c>
      <c r="V12" s="847"/>
      <c r="W12" s="847"/>
    </row>
    <row r="13" spans="1:23" x14ac:dyDescent="0.25">
      <c r="A13" s="80"/>
      <c r="B13" s="82"/>
      <c r="C13" s="15"/>
      <c r="D13" s="147"/>
      <c r="E13" s="850"/>
      <c r="F13" s="929">
        <f t="shared" ref="F13:F76" si="5">D13</f>
        <v>0</v>
      </c>
      <c r="G13" s="900"/>
      <c r="H13" s="918"/>
      <c r="I13" s="871">
        <f t="shared" si="2"/>
        <v>17221.919999999998</v>
      </c>
      <c r="L13" s="80"/>
      <c r="M13" s="82"/>
      <c r="N13" s="15"/>
      <c r="O13" s="147"/>
      <c r="P13" s="850"/>
      <c r="Q13" s="929">
        <f t="shared" ref="Q13:Q76" si="6">O13</f>
        <v>0</v>
      </c>
      <c r="R13" s="900"/>
      <c r="S13" s="918"/>
      <c r="T13" s="871">
        <f t="shared" si="3"/>
        <v>1008</v>
      </c>
      <c r="U13" s="1084">
        <f t="shared" si="4"/>
        <v>56</v>
      </c>
      <c r="V13" s="847"/>
      <c r="W13" s="847"/>
    </row>
    <row r="14" spans="1:23" x14ac:dyDescent="0.25">
      <c r="A14" s="82"/>
      <c r="B14" s="82"/>
      <c r="C14" s="15"/>
      <c r="D14" s="147"/>
      <c r="E14" s="850"/>
      <c r="F14" s="929">
        <f t="shared" si="5"/>
        <v>0</v>
      </c>
      <c r="G14" s="900"/>
      <c r="H14" s="918"/>
      <c r="I14" s="871">
        <f t="shared" si="2"/>
        <v>17221.919999999998</v>
      </c>
      <c r="L14" s="82"/>
      <c r="M14" s="82"/>
      <c r="N14" s="15"/>
      <c r="O14" s="147"/>
      <c r="P14" s="850"/>
      <c r="Q14" s="929">
        <f t="shared" si="6"/>
        <v>0</v>
      </c>
      <c r="R14" s="900"/>
      <c r="S14" s="918"/>
      <c r="T14" s="871">
        <f t="shared" si="3"/>
        <v>1008</v>
      </c>
      <c r="U14" s="1084">
        <f t="shared" si="4"/>
        <v>56</v>
      </c>
      <c r="V14" s="847"/>
      <c r="W14" s="847"/>
    </row>
    <row r="15" spans="1:23" x14ac:dyDescent="0.25">
      <c r="A15" s="81" t="s">
        <v>33</v>
      </c>
      <c r="B15" s="82"/>
      <c r="C15" s="15"/>
      <c r="D15" s="147"/>
      <c r="E15" s="850"/>
      <c r="F15" s="929">
        <f t="shared" si="5"/>
        <v>0</v>
      </c>
      <c r="G15" s="900"/>
      <c r="H15" s="918"/>
      <c r="I15" s="871">
        <f t="shared" si="2"/>
        <v>17221.919999999998</v>
      </c>
      <c r="L15" s="81" t="s">
        <v>33</v>
      </c>
      <c r="M15" s="82"/>
      <c r="N15" s="15"/>
      <c r="O15" s="147"/>
      <c r="P15" s="850"/>
      <c r="Q15" s="929">
        <f t="shared" si="6"/>
        <v>0</v>
      </c>
      <c r="R15" s="900"/>
      <c r="S15" s="918"/>
      <c r="T15" s="871">
        <f t="shared" si="3"/>
        <v>1008</v>
      </c>
      <c r="U15" s="1084">
        <f t="shared" si="4"/>
        <v>56</v>
      </c>
      <c r="V15" s="847"/>
      <c r="W15" s="847"/>
    </row>
    <row r="16" spans="1:23" x14ac:dyDescent="0.25">
      <c r="A16" s="80"/>
      <c r="B16" s="82"/>
      <c r="C16" s="15"/>
      <c r="D16" s="147"/>
      <c r="E16" s="917"/>
      <c r="F16" s="929">
        <f t="shared" si="5"/>
        <v>0</v>
      </c>
      <c r="G16" s="900"/>
      <c r="H16" s="918"/>
      <c r="I16" s="871">
        <f t="shared" si="2"/>
        <v>17221.919999999998</v>
      </c>
      <c r="L16" s="80"/>
      <c r="M16" s="82"/>
      <c r="N16" s="15"/>
      <c r="O16" s="147"/>
      <c r="P16" s="917"/>
      <c r="Q16" s="929">
        <f t="shared" si="6"/>
        <v>0</v>
      </c>
      <c r="R16" s="900"/>
      <c r="S16" s="918"/>
      <c r="T16" s="871">
        <f t="shared" si="3"/>
        <v>1008</v>
      </c>
      <c r="U16" s="1084">
        <f t="shared" si="4"/>
        <v>56</v>
      </c>
      <c r="V16" s="847"/>
      <c r="W16" s="847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41" t="s">
        <v>11</v>
      </c>
      <c r="D105" s="1342"/>
      <c r="E105" s="141">
        <f>E5+E4+E6+-F102+E7</f>
        <v>17221.919999999998</v>
      </c>
      <c r="F105" s="5"/>
      <c r="L105" s="47"/>
      <c r="N105" s="1341" t="s">
        <v>11</v>
      </c>
      <c r="O105" s="1342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70"/>
      <c r="B1" s="1370"/>
      <c r="C1" s="1370"/>
      <c r="D1" s="1370"/>
      <c r="E1" s="1370"/>
      <c r="F1" s="1370"/>
      <c r="G1" s="1370"/>
      <c r="H1" s="1370"/>
      <c r="I1" s="137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374"/>
      <c r="B5" s="1375" t="s">
        <v>139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374"/>
      <c r="B6" s="1376"/>
      <c r="C6" s="222"/>
      <c r="D6" s="317"/>
      <c r="E6" s="660"/>
      <c r="F6" s="227"/>
      <c r="G6" s="72"/>
    </row>
    <row r="7" spans="1:10" ht="15.75" customHeight="1" thickBot="1" x14ac:dyDescent="0.35">
      <c r="A7" s="1374"/>
      <c r="B7" s="1377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354" t="s">
        <v>47</v>
      </c>
      <c r="J8" s="13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5"/>
      <c r="J9" s="1369"/>
    </row>
    <row r="10" spans="1:10" ht="15.75" thickTop="1" x14ac:dyDescent="0.25">
      <c r="A10" s="2"/>
      <c r="B10" s="82"/>
      <c r="C10" s="15"/>
      <c r="D10" s="1223"/>
      <c r="E10" s="917"/>
      <c r="F10" s="929">
        <f>D10</f>
        <v>0</v>
      </c>
      <c r="G10" s="900"/>
      <c r="H10" s="918"/>
      <c r="I10" s="871">
        <f>E4+E5+E6-F10+E7+E8</f>
        <v>0</v>
      </c>
      <c r="J10" s="1084">
        <f>F4+F5+F6+F7-C10+F8</f>
        <v>0</v>
      </c>
    </row>
    <row r="11" spans="1:10" x14ac:dyDescent="0.25">
      <c r="A11" s="2"/>
      <c r="B11" s="82"/>
      <c r="C11" s="15"/>
      <c r="D11" s="1223"/>
      <c r="E11" s="1087"/>
      <c r="F11" s="929">
        <f>D11</f>
        <v>0</v>
      </c>
      <c r="G11" s="900"/>
      <c r="H11" s="918"/>
      <c r="I11" s="898">
        <f>I10-F11</f>
        <v>0</v>
      </c>
      <c r="J11" s="1084">
        <f>J10-C11</f>
        <v>0</v>
      </c>
    </row>
    <row r="12" spans="1:10" x14ac:dyDescent="0.25">
      <c r="A12" s="79" t="s">
        <v>32</v>
      </c>
      <c r="B12" s="82"/>
      <c r="C12" s="15"/>
      <c r="D12" s="1223"/>
      <c r="E12" s="917"/>
      <c r="F12" s="929">
        <f>D12</f>
        <v>0</v>
      </c>
      <c r="G12" s="900"/>
      <c r="H12" s="918"/>
      <c r="I12" s="898">
        <f t="shared" ref="I12:I40" si="0">I11-F12</f>
        <v>0</v>
      </c>
      <c r="J12" s="1084">
        <f t="shared" ref="J12:J40" si="1">J11-C12</f>
        <v>0</v>
      </c>
    </row>
    <row r="13" spans="1:10" x14ac:dyDescent="0.25">
      <c r="A13" s="80"/>
      <c r="B13" s="82"/>
      <c r="C13" s="15"/>
      <c r="D13" s="1223"/>
      <c r="E13" s="850"/>
      <c r="F13" s="929">
        <f t="shared" ref="F13:F40" si="2">D13</f>
        <v>0</v>
      </c>
      <c r="G13" s="900"/>
      <c r="H13" s="918"/>
      <c r="I13" s="898">
        <f t="shared" si="0"/>
        <v>0</v>
      </c>
      <c r="J13" s="1084">
        <f t="shared" si="1"/>
        <v>0</v>
      </c>
    </row>
    <row r="14" spans="1:10" x14ac:dyDescent="0.25">
      <c r="A14" s="82"/>
      <c r="B14" s="82"/>
      <c r="C14" s="15"/>
      <c r="D14" s="1223"/>
      <c r="E14" s="850"/>
      <c r="F14" s="929">
        <f t="shared" si="2"/>
        <v>0</v>
      </c>
      <c r="G14" s="900"/>
      <c r="H14" s="918"/>
      <c r="I14" s="898">
        <f t="shared" si="0"/>
        <v>0</v>
      </c>
      <c r="J14" s="1084">
        <f t="shared" si="1"/>
        <v>0</v>
      </c>
    </row>
    <row r="15" spans="1:10" x14ac:dyDescent="0.25">
      <c r="A15" s="81" t="s">
        <v>33</v>
      </c>
      <c r="B15" s="82"/>
      <c r="C15" s="15"/>
      <c r="D15" s="1223"/>
      <c r="E15" s="850"/>
      <c r="F15" s="929">
        <f t="shared" si="2"/>
        <v>0</v>
      </c>
      <c r="G15" s="900"/>
      <c r="H15" s="918"/>
      <c r="I15" s="898">
        <f t="shared" si="0"/>
        <v>0</v>
      </c>
      <c r="J15" s="1084">
        <f t="shared" si="1"/>
        <v>0</v>
      </c>
    </row>
    <row r="16" spans="1:10" x14ac:dyDescent="0.25">
      <c r="A16" s="80"/>
      <c r="B16" s="82"/>
      <c r="C16" s="15"/>
      <c r="D16" s="1223"/>
      <c r="E16" s="917"/>
      <c r="F16" s="929">
        <f t="shared" si="2"/>
        <v>0</v>
      </c>
      <c r="G16" s="900"/>
      <c r="H16" s="918"/>
      <c r="I16" s="898">
        <f t="shared" si="0"/>
        <v>0</v>
      </c>
      <c r="J16" s="1084">
        <f t="shared" si="1"/>
        <v>0</v>
      </c>
    </row>
    <row r="17" spans="1:10" x14ac:dyDescent="0.25">
      <c r="A17" s="82"/>
      <c r="B17" s="82"/>
      <c r="C17" s="15"/>
      <c r="D17" s="1223"/>
      <c r="E17" s="850"/>
      <c r="F17" s="929">
        <f t="shared" si="2"/>
        <v>0</v>
      </c>
      <c r="G17" s="900"/>
      <c r="H17" s="918"/>
      <c r="I17" s="898">
        <f t="shared" si="0"/>
        <v>0</v>
      </c>
      <c r="J17" s="1084">
        <f t="shared" si="1"/>
        <v>0</v>
      </c>
    </row>
    <row r="18" spans="1:10" x14ac:dyDescent="0.25">
      <c r="A18" s="2"/>
      <c r="B18" s="82"/>
      <c r="C18" s="15"/>
      <c r="D18" s="1223"/>
      <c r="E18" s="850"/>
      <c r="F18" s="929">
        <f t="shared" si="2"/>
        <v>0</v>
      </c>
      <c r="G18" s="1085"/>
      <c r="H18" s="918"/>
      <c r="I18" s="898">
        <f t="shared" si="0"/>
        <v>0</v>
      </c>
      <c r="J18" s="1084">
        <f t="shared" si="1"/>
        <v>0</v>
      </c>
    </row>
    <row r="19" spans="1:10" x14ac:dyDescent="0.25">
      <c r="A19" s="2"/>
      <c r="B19" s="82"/>
      <c r="C19" s="53"/>
      <c r="D19" s="1223"/>
      <c r="E19" s="850"/>
      <c r="F19" s="929">
        <f t="shared" si="2"/>
        <v>0</v>
      </c>
      <c r="G19" s="900"/>
      <c r="H19" s="918"/>
      <c r="I19" s="898">
        <f t="shared" si="0"/>
        <v>0</v>
      </c>
      <c r="J19" s="1084">
        <f t="shared" si="1"/>
        <v>0</v>
      </c>
    </row>
    <row r="20" spans="1:10" x14ac:dyDescent="0.25">
      <c r="A20" s="2"/>
      <c r="B20" s="82"/>
      <c r="C20" s="15"/>
      <c r="D20" s="1223"/>
      <c r="E20" s="917"/>
      <c r="F20" s="929">
        <f t="shared" si="2"/>
        <v>0</v>
      </c>
      <c r="G20" s="900"/>
      <c r="H20" s="918"/>
      <c r="I20" s="898">
        <f t="shared" si="0"/>
        <v>0</v>
      </c>
      <c r="J20" s="1084">
        <f t="shared" si="1"/>
        <v>0</v>
      </c>
    </row>
    <row r="21" spans="1:10" x14ac:dyDescent="0.25">
      <c r="A21" s="2"/>
      <c r="B21" s="82"/>
      <c r="C21" s="15"/>
      <c r="D21" s="1223"/>
      <c r="E21" s="917"/>
      <c r="F21" s="929">
        <f t="shared" si="2"/>
        <v>0</v>
      </c>
      <c r="G21" s="900"/>
      <c r="H21" s="918"/>
      <c r="I21" s="898">
        <f t="shared" si="0"/>
        <v>0</v>
      </c>
      <c r="J21" s="1084">
        <f t="shared" si="1"/>
        <v>0</v>
      </c>
    </row>
    <row r="22" spans="1:10" x14ac:dyDescent="0.25">
      <c r="A22" s="2"/>
      <c r="B22" s="82"/>
      <c r="C22" s="15"/>
      <c r="D22" s="1223"/>
      <c r="E22" s="1087"/>
      <c r="F22" s="929">
        <f t="shared" si="2"/>
        <v>0</v>
      </c>
      <c r="G22" s="900"/>
      <c r="H22" s="918"/>
      <c r="I22" s="898">
        <f t="shared" si="0"/>
        <v>0</v>
      </c>
      <c r="J22" s="1084">
        <f t="shared" si="1"/>
        <v>0</v>
      </c>
    </row>
    <row r="23" spans="1:10" x14ac:dyDescent="0.25">
      <c r="A23" s="2"/>
      <c r="B23" s="82"/>
      <c r="C23" s="15"/>
      <c r="D23" s="1223"/>
      <c r="E23" s="1087"/>
      <c r="F23" s="929">
        <f t="shared" si="2"/>
        <v>0</v>
      </c>
      <c r="G23" s="900"/>
      <c r="H23" s="918"/>
      <c r="I23" s="898">
        <f t="shared" si="0"/>
        <v>0</v>
      </c>
      <c r="J23" s="1084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41" t="s">
        <v>11</v>
      </c>
      <c r="D46" s="134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298" t="s">
        <v>328</v>
      </c>
      <c r="B1" s="1298"/>
      <c r="C1" s="1298"/>
      <c r="D1" s="1298"/>
      <c r="E1" s="1298"/>
      <c r="F1" s="1298"/>
      <c r="G1" s="1298"/>
      <c r="H1" s="96">
        <v>1</v>
      </c>
      <c r="L1" s="1322" t="str">
        <f>A1</f>
        <v>INVENTARIO DEL MES DE  OCTUBRE  2023</v>
      </c>
      <c r="M1" s="1322"/>
      <c r="N1" s="1322"/>
      <c r="O1" s="1322"/>
      <c r="P1" s="1322"/>
      <c r="Q1" s="1322"/>
      <c r="R1" s="1322"/>
      <c r="S1" s="254">
        <v>2</v>
      </c>
      <c r="T1" s="357"/>
      <c r="W1" s="1287" t="s">
        <v>346</v>
      </c>
      <c r="X1" s="1287"/>
      <c r="Y1" s="1287"/>
      <c r="Z1" s="1287"/>
      <c r="AA1" s="1287"/>
      <c r="AB1" s="1287"/>
      <c r="AC1" s="1287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321" t="s">
        <v>225</v>
      </c>
      <c r="N4" s="230"/>
      <c r="O4" s="130"/>
      <c r="P4" s="350"/>
      <c r="Q4" s="72"/>
      <c r="R4" s="1152"/>
      <c r="S4" s="144"/>
      <c r="T4" s="362"/>
      <c r="W4" s="74"/>
      <c r="X4" s="1321" t="s">
        <v>348</v>
      </c>
      <c r="Y4" s="230"/>
      <c r="Z4" s="130"/>
      <c r="AA4" s="350"/>
      <c r="AB4" s="72"/>
      <c r="AC4" s="1178"/>
      <c r="AD4" s="144"/>
      <c r="AE4" s="362"/>
    </row>
    <row r="5" spans="1:32" ht="16.5" customHeight="1" thickBot="1" x14ac:dyDescent="0.3">
      <c r="A5" s="1378" t="s">
        <v>173</v>
      </c>
      <c r="B5" s="1380" t="s">
        <v>175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294" t="s">
        <v>78</v>
      </c>
      <c r="M5" s="1321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294" t="s">
        <v>347</v>
      </c>
      <c r="X5" s="1321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379"/>
      <c r="B6" s="1381"/>
      <c r="C6" s="212"/>
      <c r="D6" s="114"/>
      <c r="E6" s="140"/>
      <c r="F6" s="227"/>
      <c r="I6" s="1365" t="s">
        <v>3</v>
      </c>
      <c r="J6" s="1360" t="s">
        <v>4</v>
      </c>
      <c r="L6" s="1294"/>
      <c r="M6" s="1321"/>
      <c r="N6" s="356"/>
      <c r="O6" s="130"/>
      <c r="P6" s="74"/>
      <c r="Q6" s="72"/>
      <c r="R6" s="72"/>
      <c r="S6" s="74"/>
      <c r="T6" s="230"/>
      <c r="W6" s="1294"/>
      <c r="X6" s="1321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6"/>
      <c r="J7" s="1361"/>
      <c r="L7" s="213"/>
      <c r="M7" s="1321"/>
      <c r="N7" s="356"/>
      <c r="O7" s="130"/>
      <c r="P7" s="74"/>
      <c r="Q7" s="72"/>
      <c r="R7" s="72"/>
      <c r="S7" s="74"/>
      <c r="T7" s="230"/>
      <c r="W7" s="213"/>
      <c r="X7" s="1321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239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241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257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260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281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291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298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301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24"/>
      <c r="H17" s="1225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25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25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26"/>
      <c r="F20" s="628">
        <f t="shared" si="11"/>
        <v>0</v>
      </c>
      <c r="G20" s="509"/>
      <c r="H20" s="1225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26"/>
      <c r="F21" s="628">
        <f t="shared" si="11"/>
        <v>0</v>
      </c>
      <c r="G21" s="509"/>
      <c r="H21" s="1225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26"/>
      <c r="F22" s="628">
        <f t="shared" si="11"/>
        <v>0</v>
      </c>
      <c r="G22" s="509"/>
      <c r="H22" s="1225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26"/>
      <c r="F23" s="628">
        <f t="shared" si="11"/>
        <v>0</v>
      </c>
      <c r="G23" s="509"/>
      <c r="H23" s="1225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25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25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16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16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16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27"/>
      <c r="E29" s="1228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283" t="s">
        <v>21</v>
      </c>
      <c r="P32" s="1284"/>
      <c r="Q32" s="137">
        <f>R5-Q30</f>
        <v>0</v>
      </c>
      <c r="X32" s="176"/>
      <c r="Z32" s="1283" t="s">
        <v>21</v>
      </c>
      <c r="AA32" s="1284"/>
      <c r="AB32" s="137">
        <f>AC5-AB30</f>
        <v>0</v>
      </c>
    </row>
    <row r="33" spans="1:28" ht="16.5" thickTop="1" thickBot="1" x14ac:dyDescent="0.3">
      <c r="A33" s="47"/>
      <c r="C33" s="1341" t="s">
        <v>11</v>
      </c>
      <c r="D33" s="1342"/>
      <c r="E33" s="141">
        <f>E5+E4+E6+-F30</f>
        <v>183.73000000000002</v>
      </c>
      <c r="L33" s="121"/>
      <c r="M33" s="72"/>
      <c r="O33" s="1150" t="s">
        <v>4</v>
      </c>
      <c r="P33" s="1151"/>
      <c r="Q33" s="49">
        <v>0</v>
      </c>
      <c r="W33" s="121"/>
      <c r="X33" s="72"/>
      <c r="Z33" s="1176" t="s">
        <v>4</v>
      </c>
      <c r="AA33" s="1177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296"/>
      <c r="B5" s="1297" t="s">
        <v>177</v>
      </c>
      <c r="C5" s="355"/>
      <c r="D5" s="130"/>
      <c r="E5" s="698"/>
      <c r="F5" s="61"/>
      <c r="G5" s="102">
        <f>F35</f>
        <v>0</v>
      </c>
    </row>
    <row r="6" spans="1:9" x14ac:dyDescent="0.25">
      <c r="A6" s="1296"/>
      <c r="B6" s="1297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8"/>
      <c r="F10" s="929"/>
      <c r="G10" s="900" t="s">
        <v>201</v>
      </c>
      <c r="H10" s="918"/>
      <c r="I10" s="1049">
        <f>G6-F10</f>
        <v>0</v>
      </c>
    </row>
    <row r="11" spans="1:9" x14ac:dyDescent="0.25">
      <c r="A11" s="174"/>
      <c r="B11" s="174"/>
      <c r="C11" s="15"/>
      <c r="D11" s="68"/>
      <c r="E11" s="1048"/>
      <c r="F11" s="929"/>
      <c r="G11" s="900"/>
      <c r="H11" s="918"/>
      <c r="I11" s="1049">
        <f t="shared" ref="I11" si="0">G7-F11</f>
        <v>0</v>
      </c>
    </row>
    <row r="12" spans="1:9" x14ac:dyDescent="0.25">
      <c r="A12" s="174"/>
      <c r="B12" s="174"/>
      <c r="C12" s="15"/>
      <c r="D12" s="68"/>
      <c r="E12" s="1048"/>
      <c r="F12" s="929"/>
      <c r="G12" s="900"/>
      <c r="H12" s="918"/>
      <c r="I12" s="1049">
        <f>I11-F12</f>
        <v>0</v>
      </c>
    </row>
    <row r="13" spans="1:9" x14ac:dyDescent="0.25">
      <c r="A13" s="81"/>
      <c r="B13" s="174"/>
      <c r="C13" s="15"/>
      <c r="D13" s="68"/>
      <c r="E13" s="1048"/>
      <c r="F13" s="929"/>
      <c r="G13" s="900"/>
      <c r="H13" s="918"/>
      <c r="I13" s="1049">
        <f t="shared" ref="I13:I33" si="1">I12-F13</f>
        <v>0</v>
      </c>
    </row>
    <row r="14" spans="1:9" x14ac:dyDescent="0.25">
      <c r="A14" s="72"/>
      <c r="B14" s="174"/>
      <c r="C14" s="15"/>
      <c r="D14" s="68"/>
      <c r="E14" s="1048"/>
      <c r="F14" s="929"/>
      <c r="G14" s="900"/>
      <c r="H14" s="918"/>
      <c r="I14" s="1049">
        <f t="shared" si="1"/>
        <v>0</v>
      </c>
    </row>
    <row r="15" spans="1:9" x14ac:dyDescent="0.25">
      <c r="A15" s="72"/>
      <c r="B15" s="174"/>
      <c r="C15" s="15"/>
      <c r="D15" s="68"/>
      <c r="E15" s="1048"/>
      <c r="F15" s="929"/>
      <c r="G15" s="900"/>
      <c r="H15" s="918"/>
      <c r="I15" s="1049">
        <f t="shared" si="1"/>
        <v>0</v>
      </c>
    </row>
    <row r="16" spans="1:9" x14ac:dyDescent="0.25">
      <c r="B16" s="174"/>
      <c r="C16" s="15"/>
      <c r="D16" s="68"/>
      <c r="E16" s="1048"/>
      <c r="F16" s="929"/>
      <c r="G16" s="900"/>
      <c r="H16" s="918"/>
      <c r="I16" s="1049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8" t="s">
        <v>329</v>
      </c>
      <c r="B1" s="1298"/>
      <c r="C1" s="1298"/>
      <c r="D1" s="1298"/>
      <c r="E1" s="1298"/>
      <c r="F1" s="1298"/>
      <c r="G1" s="1298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372" t="s">
        <v>92</v>
      </c>
      <c r="B4" s="1375" t="s">
        <v>100</v>
      </c>
      <c r="C4" s="476"/>
      <c r="D4" s="666"/>
      <c r="E4" s="225"/>
      <c r="F4" s="226"/>
    </row>
    <row r="5" spans="1:10" ht="16.5" customHeight="1" thickBot="1" x14ac:dyDescent="0.3">
      <c r="A5" s="1372"/>
      <c r="B5" s="1377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35"/>
      <c r="B6" s="1136"/>
      <c r="C6" s="437"/>
      <c r="D6" s="130"/>
      <c r="E6" s="77"/>
      <c r="F6" s="61"/>
      <c r="I6" s="1365" t="s">
        <v>3</v>
      </c>
      <c r="J6" s="1360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6"/>
      <c r="J7" s="1361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299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4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16"/>
      <c r="F10" s="628">
        <f t="shared" si="0"/>
        <v>0</v>
      </c>
      <c r="G10" s="509"/>
      <c r="H10" s="1229"/>
      <c r="I10" s="871">
        <f t="shared" ref="I10:I28" si="1">I9-F10</f>
        <v>835.36000000000013</v>
      </c>
      <c r="J10" s="1084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16"/>
      <c r="F11" s="628">
        <f t="shared" si="0"/>
        <v>0</v>
      </c>
      <c r="G11" s="509"/>
      <c r="H11" s="1229"/>
      <c r="I11" s="871">
        <f t="shared" si="1"/>
        <v>835.36000000000013</v>
      </c>
      <c r="J11" s="1084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16"/>
      <c r="F12" s="628">
        <f t="shared" si="0"/>
        <v>0</v>
      </c>
      <c r="G12" s="509"/>
      <c r="H12" s="1225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16"/>
      <c r="F13" s="628">
        <f t="shared" si="0"/>
        <v>0</v>
      </c>
      <c r="G13" s="509"/>
      <c r="H13" s="1225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16"/>
      <c r="F14" s="628">
        <f t="shared" si="0"/>
        <v>0</v>
      </c>
      <c r="G14" s="509"/>
      <c r="H14" s="1225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16"/>
      <c r="F15" s="628">
        <f t="shared" si="0"/>
        <v>0</v>
      </c>
      <c r="G15" s="509"/>
      <c r="H15" s="1225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16"/>
      <c r="F16" s="628">
        <f t="shared" si="0"/>
        <v>0</v>
      </c>
      <c r="G16" s="509"/>
      <c r="H16" s="1225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16"/>
      <c r="F17" s="628">
        <f t="shared" si="0"/>
        <v>0</v>
      </c>
      <c r="G17" s="1224"/>
      <c r="H17" s="1225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16"/>
      <c r="F18" s="628">
        <f t="shared" si="0"/>
        <v>0</v>
      </c>
      <c r="G18" s="509"/>
      <c r="H18" s="1225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16"/>
      <c r="F19" s="628">
        <f t="shared" si="0"/>
        <v>0</v>
      </c>
      <c r="G19" s="509"/>
      <c r="H19" s="1225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16"/>
      <c r="F20" s="628">
        <f t="shared" si="0"/>
        <v>0</v>
      </c>
      <c r="G20" s="509"/>
      <c r="H20" s="1225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16"/>
      <c r="F21" s="628">
        <f t="shared" si="0"/>
        <v>0</v>
      </c>
      <c r="G21" s="509"/>
      <c r="H21" s="1225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16"/>
      <c r="F22" s="628">
        <f t="shared" si="0"/>
        <v>0</v>
      </c>
      <c r="G22" s="509"/>
      <c r="H22" s="1225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26"/>
      <c r="F23" s="628">
        <f t="shared" si="0"/>
        <v>0</v>
      </c>
      <c r="G23" s="509"/>
      <c r="H23" s="1225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25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25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16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16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16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1" t="s">
        <v>11</v>
      </c>
      <c r="D33" s="1342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7"/>
      <c r="B1" s="1287"/>
      <c r="C1" s="1287"/>
      <c r="D1" s="1287"/>
      <c r="E1" s="1287"/>
      <c r="F1" s="1287"/>
      <c r="G1" s="128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294"/>
      <c r="B5" s="1311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294"/>
      <c r="B6" s="1382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83" t="s">
        <v>21</v>
      </c>
      <c r="E75" s="1284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295"/>
      <c r="B5" s="138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95"/>
      <c r="B6" s="138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92" t="s">
        <v>11</v>
      </c>
      <c r="D60" s="129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7"/>
      <c r="B1" s="1287"/>
      <c r="C1" s="1287"/>
      <c r="D1" s="1287"/>
      <c r="E1" s="1287"/>
      <c r="F1" s="1287"/>
      <c r="G1" s="128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5" t="s">
        <v>168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295" t="s">
        <v>169</v>
      </c>
      <c r="B5" s="1384" t="s">
        <v>138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295"/>
      <c r="B6" s="1384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384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9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9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9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9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9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9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9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9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9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9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9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9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6">
        <f t="shared" si="2"/>
        <v>0</v>
      </c>
      <c r="C20" s="1059"/>
      <c r="D20" s="929">
        <v>0</v>
      </c>
      <c r="E20" s="850"/>
      <c r="F20" s="916">
        <f t="shared" si="0"/>
        <v>0</v>
      </c>
      <c r="G20" s="900"/>
      <c r="H20" s="918"/>
      <c r="I20" s="230">
        <f t="shared" si="4"/>
        <v>0</v>
      </c>
      <c r="J20" s="1057">
        <f t="shared" si="1"/>
        <v>0</v>
      </c>
      <c r="K20" s="847"/>
    </row>
    <row r="21" spans="1:11" x14ac:dyDescent="0.25">
      <c r="A21" s="74"/>
      <c r="B21" s="1126">
        <f t="shared" si="2"/>
        <v>0</v>
      </c>
      <c r="C21" s="1059"/>
      <c r="D21" s="929">
        <v>0</v>
      </c>
      <c r="E21" s="850"/>
      <c r="F21" s="916">
        <f t="shared" si="0"/>
        <v>0</v>
      </c>
      <c r="G21" s="900"/>
      <c r="H21" s="918"/>
      <c r="I21" s="230">
        <f t="shared" si="4"/>
        <v>0</v>
      </c>
      <c r="J21" s="1057">
        <f t="shared" si="1"/>
        <v>0</v>
      </c>
      <c r="K21" s="847"/>
    </row>
    <row r="22" spans="1:11" x14ac:dyDescent="0.25">
      <c r="A22" s="74"/>
      <c r="B22" s="1126">
        <f t="shared" si="2"/>
        <v>0</v>
      </c>
      <c r="C22" s="1059"/>
      <c r="D22" s="929">
        <v>0</v>
      </c>
      <c r="E22" s="850"/>
      <c r="F22" s="916">
        <f t="shared" si="0"/>
        <v>0</v>
      </c>
      <c r="G22" s="900"/>
      <c r="H22" s="918"/>
      <c r="I22" s="230">
        <f t="shared" si="4"/>
        <v>0</v>
      </c>
      <c r="J22" s="1057">
        <f t="shared" si="1"/>
        <v>0</v>
      </c>
      <c r="K22" s="847"/>
    </row>
    <row r="23" spans="1:11" x14ac:dyDescent="0.25">
      <c r="A23" s="19"/>
      <c r="B23" s="1126">
        <f t="shared" si="2"/>
        <v>0</v>
      </c>
      <c r="C23" s="877"/>
      <c r="D23" s="929">
        <v>0</v>
      </c>
      <c r="E23" s="870"/>
      <c r="F23" s="916">
        <f t="shared" si="0"/>
        <v>0</v>
      </c>
      <c r="G23" s="900"/>
      <c r="H23" s="918"/>
      <c r="I23" s="230">
        <f t="shared" si="4"/>
        <v>0</v>
      </c>
      <c r="J23" s="1057">
        <f t="shared" si="1"/>
        <v>0</v>
      </c>
      <c r="K23" s="847"/>
    </row>
    <row r="24" spans="1:11" x14ac:dyDescent="0.25">
      <c r="A24" s="19"/>
      <c r="B24" s="1126">
        <f t="shared" si="2"/>
        <v>0</v>
      </c>
      <c r="C24" s="877"/>
      <c r="D24" s="929">
        <v>0</v>
      </c>
      <c r="E24" s="870"/>
      <c r="F24" s="916">
        <f t="shared" si="0"/>
        <v>0</v>
      </c>
      <c r="G24" s="900"/>
      <c r="H24" s="918"/>
      <c r="I24" s="230">
        <f t="shared" si="4"/>
        <v>0</v>
      </c>
      <c r="J24" s="1057">
        <f t="shared" si="1"/>
        <v>0</v>
      </c>
      <c r="K24" s="847"/>
    </row>
    <row r="25" spans="1:11" x14ac:dyDescent="0.25">
      <c r="A25" s="19"/>
      <c r="B25" s="1126">
        <f t="shared" si="2"/>
        <v>0</v>
      </c>
      <c r="C25" s="877"/>
      <c r="D25" s="929">
        <v>0</v>
      </c>
      <c r="E25" s="870"/>
      <c r="F25" s="916">
        <f t="shared" si="0"/>
        <v>0</v>
      </c>
      <c r="G25" s="900"/>
      <c r="H25" s="918"/>
      <c r="I25" s="230">
        <f t="shared" si="4"/>
        <v>0</v>
      </c>
      <c r="J25" s="1057">
        <f t="shared" si="1"/>
        <v>0</v>
      </c>
      <c r="K25" s="847"/>
    </row>
    <row r="26" spans="1:11" x14ac:dyDescent="0.25">
      <c r="A26" s="19"/>
      <c r="B26" s="1126">
        <f t="shared" si="2"/>
        <v>0</v>
      </c>
      <c r="C26" s="1059"/>
      <c r="D26" s="929">
        <v>0</v>
      </c>
      <c r="E26" s="870"/>
      <c r="F26" s="916">
        <f t="shared" si="0"/>
        <v>0</v>
      </c>
      <c r="G26" s="900"/>
      <c r="H26" s="918"/>
      <c r="I26" s="230">
        <f t="shared" si="4"/>
        <v>0</v>
      </c>
      <c r="J26" s="1057">
        <f t="shared" si="1"/>
        <v>0</v>
      </c>
      <c r="K26" s="847"/>
    </row>
    <row r="27" spans="1:11" x14ac:dyDescent="0.25">
      <c r="A27" s="19"/>
      <c r="B27" s="1126">
        <f t="shared" si="2"/>
        <v>0</v>
      </c>
      <c r="C27" s="1059"/>
      <c r="D27" s="929">
        <v>0</v>
      </c>
      <c r="E27" s="870"/>
      <c r="F27" s="916">
        <f t="shared" si="0"/>
        <v>0</v>
      </c>
      <c r="G27" s="900"/>
      <c r="H27" s="918"/>
      <c r="I27" s="230">
        <f t="shared" si="4"/>
        <v>0</v>
      </c>
      <c r="J27" s="1057">
        <f t="shared" si="1"/>
        <v>0</v>
      </c>
      <c r="K27" s="847"/>
    </row>
    <row r="28" spans="1:11" x14ac:dyDescent="0.25">
      <c r="A28" s="19"/>
      <c r="B28" s="1126">
        <f t="shared" si="2"/>
        <v>0</v>
      </c>
      <c r="C28" s="1059"/>
      <c r="D28" s="929">
        <v>0</v>
      </c>
      <c r="E28" s="870"/>
      <c r="F28" s="916">
        <f t="shared" si="0"/>
        <v>0</v>
      </c>
      <c r="G28" s="900"/>
      <c r="H28" s="918"/>
      <c r="I28" s="230">
        <f t="shared" si="4"/>
        <v>0</v>
      </c>
      <c r="J28" s="1057">
        <f t="shared" si="1"/>
        <v>0</v>
      </c>
      <c r="K28" s="847"/>
    </row>
    <row r="29" spans="1:11" x14ac:dyDescent="0.25">
      <c r="A29" s="19"/>
      <c r="B29" s="1126">
        <f t="shared" si="2"/>
        <v>0</v>
      </c>
      <c r="C29" s="1059"/>
      <c r="D29" s="929">
        <v>0</v>
      </c>
      <c r="E29" s="870"/>
      <c r="F29" s="916">
        <f t="shared" si="0"/>
        <v>0</v>
      </c>
      <c r="G29" s="900"/>
      <c r="H29" s="918"/>
      <c r="I29" s="230">
        <f t="shared" si="4"/>
        <v>0</v>
      </c>
      <c r="J29" s="1057">
        <f t="shared" si="1"/>
        <v>0</v>
      </c>
      <c r="K29" s="847"/>
    </row>
    <row r="30" spans="1:11" x14ac:dyDescent="0.25">
      <c r="A30" s="19"/>
      <c r="B30" s="1126">
        <f t="shared" si="2"/>
        <v>0</v>
      </c>
      <c r="C30" s="1059"/>
      <c r="D30" s="929">
        <v>0</v>
      </c>
      <c r="E30" s="870"/>
      <c r="F30" s="916">
        <f t="shared" si="0"/>
        <v>0</v>
      </c>
      <c r="G30" s="900"/>
      <c r="H30" s="918"/>
      <c r="I30" s="230">
        <f t="shared" si="4"/>
        <v>0</v>
      </c>
      <c r="J30" s="1057">
        <f t="shared" si="1"/>
        <v>0</v>
      </c>
      <c r="K30" s="847"/>
    </row>
    <row r="31" spans="1:11" x14ac:dyDescent="0.25">
      <c r="A31" s="19" t="s">
        <v>240</v>
      </c>
      <c r="B31" s="1126">
        <f t="shared" si="2"/>
        <v>0</v>
      </c>
      <c r="C31" s="1059"/>
      <c r="D31" s="929">
        <v>0</v>
      </c>
      <c r="E31" s="870"/>
      <c r="F31" s="916">
        <f t="shared" si="0"/>
        <v>0</v>
      </c>
      <c r="G31" s="900"/>
      <c r="H31" s="918"/>
      <c r="I31" s="230">
        <f t="shared" si="4"/>
        <v>0</v>
      </c>
      <c r="J31" s="1057">
        <f t="shared" si="1"/>
        <v>0</v>
      </c>
      <c r="K31" s="847"/>
    </row>
    <row r="32" spans="1:11" x14ac:dyDescent="0.25">
      <c r="A32" s="19"/>
      <c r="B32" s="1126">
        <f t="shared" si="2"/>
        <v>0</v>
      </c>
      <c r="C32" s="1059"/>
      <c r="D32" s="929">
        <v>0</v>
      </c>
      <c r="E32" s="870"/>
      <c r="F32" s="916">
        <f t="shared" si="0"/>
        <v>0</v>
      </c>
      <c r="G32" s="900"/>
      <c r="H32" s="918"/>
      <c r="I32" s="230">
        <f t="shared" si="4"/>
        <v>0</v>
      </c>
      <c r="J32" s="1057">
        <f t="shared" si="1"/>
        <v>0</v>
      </c>
      <c r="K32" s="847"/>
    </row>
    <row r="33" spans="1:11" x14ac:dyDescent="0.25">
      <c r="A33" s="19"/>
      <c r="B33" s="1126">
        <f t="shared" si="2"/>
        <v>0</v>
      </c>
      <c r="C33" s="1059"/>
      <c r="D33" s="929">
        <v>0</v>
      </c>
      <c r="E33" s="870"/>
      <c r="F33" s="916">
        <f t="shared" si="0"/>
        <v>0</v>
      </c>
      <c r="G33" s="900"/>
      <c r="H33" s="918"/>
      <c r="I33" s="230">
        <f t="shared" si="4"/>
        <v>0</v>
      </c>
      <c r="J33" s="1057">
        <f t="shared" si="1"/>
        <v>0</v>
      </c>
      <c r="K33" s="847"/>
    </row>
    <row r="34" spans="1:11" x14ac:dyDescent="0.25">
      <c r="A34" s="19"/>
      <c r="B34" s="1126">
        <f t="shared" si="2"/>
        <v>0</v>
      </c>
      <c r="C34" s="1059"/>
      <c r="D34" s="929">
        <v>0</v>
      </c>
      <c r="E34" s="870"/>
      <c r="F34" s="916">
        <f t="shared" si="0"/>
        <v>0</v>
      </c>
      <c r="G34" s="900"/>
      <c r="H34" s="918"/>
      <c r="I34" s="230">
        <f t="shared" si="4"/>
        <v>0</v>
      </c>
      <c r="J34" s="1057">
        <f t="shared" si="1"/>
        <v>0</v>
      </c>
      <c r="K34" s="847"/>
    </row>
    <row r="35" spans="1:11" x14ac:dyDescent="0.25">
      <c r="A35" s="19"/>
      <c r="B35" s="1126">
        <f t="shared" si="2"/>
        <v>0</v>
      </c>
      <c r="C35" s="1059"/>
      <c r="D35" s="929">
        <v>0</v>
      </c>
      <c r="E35" s="870"/>
      <c r="F35" s="916">
        <f t="shared" si="0"/>
        <v>0</v>
      </c>
      <c r="G35" s="900"/>
      <c r="H35" s="918"/>
      <c r="I35" s="230">
        <f t="shared" si="4"/>
        <v>0</v>
      </c>
      <c r="J35" s="1057">
        <f t="shared" si="1"/>
        <v>0</v>
      </c>
      <c r="K35" s="847"/>
    </row>
    <row r="36" spans="1:11" x14ac:dyDescent="0.25">
      <c r="A36" s="19"/>
      <c r="B36" s="1126">
        <f t="shared" si="2"/>
        <v>0</v>
      </c>
      <c r="C36" s="1059"/>
      <c r="D36" s="929">
        <v>0</v>
      </c>
      <c r="E36" s="870"/>
      <c r="F36" s="916">
        <f t="shared" si="0"/>
        <v>0</v>
      </c>
      <c r="G36" s="900"/>
      <c r="H36" s="918"/>
      <c r="I36" s="230">
        <f t="shared" si="4"/>
        <v>0</v>
      </c>
      <c r="J36" s="1057">
        <f t="shared" si="1"/>
        <v>0</v>
      </c>
      <c r="K36" s="847"/>
    </row>
    <row r="37" spans="1:11" x14ac:dyDescent="0.25">
      <c r="B37" s="1126">
        <f t="shared" si="2"/>
        <v>0</v>
      </c>
      <c r="C37" s="1059"/>
      <c r="D37" s="929">
        <v>0</v>
      </c>
      <c r="E37" s="870"/>
      <c r="F37" s="916">
        <f t="shared" si="0"/>
        <v>0</v>
      </c>
      <c r="G37" s="900"/>
      <c r="H37" s="918"/>
      <c r="I37" s="230">
        <f t="shared" si="4"/>
        <v>0</v>
      </c>
      <c r="J37" s="1057">
        <f t="shared" si="1"/>
        <v>0</v>
      </c>
      <c r="K37" s="847"/>
    </row>
    <row r="38" spans="1:11" ht="15.75" thickBot="1" x14ac:dyDescent="0.3">
      <c r="A38" s="117"/>
      <c r="B38" s="1231">
        <f t="shared" si="2"/>
        <v>0</v>
      </c>
      <c r="C38" s="1206"/>
      <c r="D38" s="1232">
        <v>0</v>
      </c>
      <c r="E38" s="1230"/>
      <c r="F38" s="1233">
        <f t="shared" si="0"/>
        <v>0</v>
      </c>
      <c r="G38" s="1209"/>
      <c r="H38" s="1210"/>
      <c r="I38" s="1234">
        <f t="shared" si="4"/>
        <v>0</v>
      </c>
      <c r="J38" s="1235">
        <f>SUM(J9:J37)</f>
        <v>0</v>
      </c>
      <c r="K38" s="847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283" t="s">
        <v>21</v>
      </c>
      <c r="E41" s="1284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52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385"/>
      <c r="B5" s="1386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353"/>
      <c r="B6" s="1387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36">
        <f t="shared" si="1"/>
        <v>0</v>
      </c>
      <c r="C21" s="1237"/>
      <c r="D21" s="1089"/>
      <c r="E21" s="1238"/>
      <c r="F21" s="1089">
        <f t="shared" si="0"/>
        <v>0</v>
      </c>
      <c r="G21" s="1239"/>
      <c r="H21" s="1240"/>
      <c r="I21" s="898">
        <f t="shared" si="3"/>
        <v>0</v>
      </c>
      <c r="J21" s="847"/>
    </row>
    <row r="22" spans="2:10" x14ac:dyDescent="0.25">
      <c r="B22" s="1236">
        <f t="shared" si="1"/>
        <v>0</v>
      </c>
      <c r="C22" s="1237"/>
      <c r="D22" s="1089"/>
      <c r="E22" s="1238"/>
      <c r="F22" s="1089">
        <f t="shared" si="0"/>
        <v>0</v>
      </c>
      <c r="G22" s="1239"/>
      <c r="H22" s="1240"/>
      <c r="I22" s="898">
        <f t="shared" si="3"/>
        <v>0</v>
      </c>
      <c r="J22" s="847"/>
    </row>
    <row r="23" spans="2:10" x14ac:dyDescent="0.25">
      <c r="B23" s="1236">
        <f t="shared" si="1"/>
        <v>0</v>
      </c>
      <c r="C23" s="1237"/>
      <c r="D23" s="1089"/>
      <c r="E23" s="1238"/>
      <c r="F23" s="1089">
        <f t="shared" si="0"/>
        <v>0</v>
      </c>
      <c r="G23" s="1239"/>
      <c r="H23" s="1240"/>
      <c r="I23" s="898">
        <f t="shared" si="3"/>
        <v>0</v>
      </c>
      <c r="J23" s="847"/>
    </row>
    <row r="24" spans="2:10" x14ac:dyDescent="0.25">
      <c r="B24" s="1236">
        <f t="shared" si="1"/>
        <v>0</v>
      </c>
      <c r="C24" s="1237"/>
      <c r="D24" s="1089"/>
      <c r="E24" s="1238"/>
      <c r="F24" s="1089">
        <f t="shared" si="0"/>
        <v>0</v>
      </c>
      <c r="G24" s="1239"/>
      <c r="H24" s="1240"/>
      <c r="I24" s="898">
        <f t="shared" si="3"/>
        <v>0</v>
      </c>
      <c r="J24" s="847"/>
    </row>
    <row r="25" spans="2:10" x14ac:dyDescent="0.25">
      <c r="B25" s="1236">
        <f t="shared" si="1"/>
        <v>0</v>
      </c>
      <c r="C25" s="1237"/>
      <c r="D25" s="1089"/>
      <c r="E25" s="1238"/>
      <c r="F25" s="1089">
        <f t="shared" si="0"/>
        <v>0</v>
      </c>
      <c r="G25" s="1239"/>
      <c r="H25" s="1240"/>
      <c r="I25" s="898">
        <f t="shared" si="3"/>
        <v>0</v>
      </c>
      <c r="J25" s="847"/>
    </row>
    <row r="26" spans="2:10" x14ac:dyDescent="0.25">
      <c r="B26" s="1236">
        <f t="shared" si="1"/>
        <v>0</v>
      </c>
      <c r="C26" s="1237"/>
      <c r="D26" s="1089"/>
      <c r="E26" s="1238"/>
      <c r="F26" s="1089">
        <f t="shared" si="0"/>
        <v>0</v>
      </c>
      <c r="G26" s="1239"/>
      <c r="H26" s="1240"/>
      <c r="I26" s="898">
        <f t="shared" si="3"/>
        <v>0</v>
      </c>
      <c r="J26" s="847"/>
    </row>
    <row r="27" spans="2:10" x14ac:dyDescent="0.25">
      <c r="B27" s="1236">
        <f t="shared" si="1"/>
        <v>0</v>
      </c>
      <c r="C27" s="1237"/>
      <c r="D27" s="1089"/>
      <c r="E27" s="1238"/>
      <c r="F27" s="1089">
        <f t="shared" si="0"/>
        <v>0</v>
      </c>
      <c r="G27" s="1239"/>
      <c r="H27" s="1240"/>
      <c r="I27" s="898">
        <f t="shared" si="3"/>
        <v>0</v>
      </c>
      <c r="J27" s="847"/>
    </row>
    <row r="28" spans="2:10" x14ac:dyDescent="0.25">
      <c r="B28" s="1236">
        <f t="shared" si="1"/>
        <v>0</v>
      </c>
      <c r="C28" s="1237"/>
      <c r="D28" s="1089"/>
      <c r="E28" s="1238"/>
      <c r="F28" s="1089">
        <f t="shared" si="0"/>
        <v>0</v>
      </c>
      <c r="G28" s="1239"/>
      <c r="H28" s="1240"/>
      <c r="I28" s="898">
        <f t="shared" si="3"/>
        <v>0</v>
      </c>
      <c r="J28" s="847"/>
    </row>
    <row r="29" spans="2:10" x14ac:dyDescent="0.25">
      <c r="B29" s="1236">
        <f t="shared" si="1"/>
        <v>0</v>
      </c>
      <c r="C29" s="1237"/>
      <c r="D29" s="1089"/>
      <c r="E29" s="1238"/>
      <c r="F29" s="1089">
        <f t="shared" si="0"/>
        <v>0</v>
      </c>
      <c r="G29" s="1239"/>
      <c r="H29" s="1240"/>
      <c r="I29" s="898">
        <f t="shared" si="3"/>
        <v>0</v>
      </c>
      <c r="J29" s="847"/>
    </row>
    <row r="30" spans="2:10" x14ac:dyDescent="0.25">
      <c r="B30" s="1236">
        <f t="shared" si="1"/>
        <v>0</v>
      </c>
      <c r="C30" s="1237"/>
      <c r="D30" s="1089"/>
      <c r="E30" s="1238"/>
      <c r="F30" s="1089">
        <f t="shared" si="0"/>
        <v>0</v>
      </c>
      <c r="G30" s="1239"/>
      <c r="H30" s="1240"/>
      <c r="I30" s="898">
        <f t="shared" si="3"/>
        <v>0</v>
      </c>
      <c r="J30" s="847"/>
    </row>
    <row r="31" spans="2:10" x14ac:dyDescent="0.25">
      <c r="B31" s="1236">
        <f t="shared" si="1"/>
        <v>0</v>
      </c>
      <c r="C31" s="1237"/>
      <c r="D31" s="1089"/>
      <c r="E31" s="1241"/>
      <c r="F31" s="1089">
        <f t="shared" si="0"/>
        <v>0</v>
      </c>
      <c r="G31" s="1239"/>
      <c r="H31" s="1240"/>
      <c r="I31" s="898">
        <f t="shared" si="3"/>
        <v>0</v>
      </c>
      <c r="J31" s="847"/>
    </row>
    <row r="32" spans="2:10" x14ac:dyDescent="0.25">
      <c r="B32" s="1236">
        <f t="shared" si="1"/>
        <v>0</v>
      </c>
      <c r="C32" s="1237"/>
      <c r="D32" s="1089"/>
      <c r="E32" s="1241"/>
      <c r="F32" s="1089">
        <f t="shared" si="0"/>
        <v>0</v>
      </c>
      <c r="G32" s="1239"/>
      <c r="H32" s="1240"/>
      <c r="I32" s="898">
        <f t="shared" si="3"/>
        <v>0</v>
      </c>
      <c r="J32" s="847"/>
    </row>
    <row r="33" spans="1:10" x14ac:dyDescent="0.25">
      <c r="B33" s="1236">
        <f t="shared" si="1"/>
        <v>0</v>
      </c>
      <c r="C33" s="1237"/>
      <c r="D33" s="1089"/>
      <c r="E33" s="1241"/>
      <c r="F33" s="1089">
        <f t="shared" si="0"/>
        <v>0</v>
      </c>
      <c r="G33" s="1239"/>
      <c r="H33" s="1240"/>
      <c r="I33" s="898">
        <f t="shared" si="3"/>
        <v>0</v>
      </c>
      <c r="J33" s="847"/>
    </row>
    <row r="34" spans="1:10" x14ac:dyDescent="0.25">
      <c r="B34" s="1236">
        <f t="shared" si="1"/>
        <v>0</v>
      </c>
      <c r="C34" s="1237"/>
      <c r="D34" s="1089"/>
      <c r="E34" s="1241"/>
      <c r="F34" s="1089">
        <f t="shared" si="0"/>
        <v>0</v>
      </c>
      <c r="G34" s="1239"/>
      <c r="H34" s="1240"/>
      <c r="I34" s="898">
        <f t="shared" si="3"/>
        <v>0</v>
      </c>
      <c r="J34" s="847"/>
    </row>
    <row r="35" spans="1:10" x14ac:dyDescent="0.25">
      <c r="B35" s="1236">
        <f t="shared" si="1"/>
        <v>0</v>
      </c>
      <c r="C35" s="1237"/>
      <c r="D35" s="1089"/>
      <c r="E35" s="1241"/>
      <c r="F35" s="1089">
        <f t="shared" si="0"/>
        <v>0</v>
      </c>
      <c r="G35" s="1239"/>
      <c r="H35" s="1240"/>
      <c r="I35" s="898">
        <f t="shared" si="3"/>
        <v>0</v>
      </c>
      <c r="J35" s="847"/>
    </row>
    <row r="36" spans="1:10" x14ac:dyDescent="0.25">
      <c r="B36" s="1236">
        <f t="shared" si="1"/>
        <v>0</v>
      </c>
      <c r="C36" s="1237"/>
      <c r="D36" s="1089"/>
      <c r="E36" s="1241"/>
      <c r="F36" s="1089">
        <f t="shared" si="0"/>
        <v>0</v>
      </c>
      <c r="G36" s="1239"/>
      <c r="H36" s="1240"/>
      <c r="I36" s="898">
        <f t="shared" si="3"/>
        <v>0</v>
      </c>
      <c r="J36" s="847"/>
    </row>
    <row r="37" spans="1:10" x14ac:dyDescent="0.25">
      <c r="B37" s="1236">
        <f t="shared" si="1"/>
        <v>0</v>
      </c>
      <c r="C37" s="1237"/>
      <c r="D37" s="1089"/>
      <c r="E37" s="1241"/>
      <c r="F37" s="1089">
        <f t="shared" si="0"/>
        <v>0</v>
      </c>
      <c r="G37" s="1239"/>
      <c r="H37" s="1240"/>
      <c r="I37" s="898">
        <f t="shared" si="3"/>
        <v>0</v>
      </c>
      <c r="J37" s="847"/>
    </row>
    <row r="38" spans="1:10" x14ac:dyDescent="0.25">
      <c r="B38" s="1236">
        <f t="shared" si="1"/>
        <v>0</v>
      </c>
      <c r="C38" s="1237"/>
      <c r="D38" s="1089"/>
      <c r="E38" s="1241"/>
      <c r="F38" s="1089">
        <f t="shared" si="0"/>
        <v>0</v>
      </c>
      <c r="G38" s="1239"/>
      <c r="H38" s="1240"/>
      <c r="I38" s="898">
        <f t="shared" si="3"/>
        <v>0</v>
      </c>
      <c r="J38" s="847"/>
    </row>
    <row r="39" spans="1:10" x14ac:dyDescent="0.25">
      <c r="B39" s="1236">
        <f t="shared" si="1"/>
        <v>0</v>
      </c>
      <c r="C39" s="1237"/>
      <c r="D39" s="1089"/>
      <c r="E39" s="1241"/>
      <c r="F39" s="1089">
        <f t="shared" si="0"/>
        <v>0</v>
      </c>
      <c r="G39" s="1239"/>
      <c r="H39" s="1240"/>
      <c r="I39" s="898">
        <f t="shared" si="3"/>
        <v>0</v>
      </c>
      <c r="J39" s="847"/>
    </row>
    <row r="40" spans="1:10" x14ac:dyDescent="0.25">
      <c r="A40" s="74"/>
      <c r="B40" s="1236">
        <f t="shared" si="1"/>
        <v>0</v>
      </c>
      <c r="C40" s="1237"/>
      <c r="D40" s="1089"/>
      <c r="E40" s="1241"/>
      <c r="F40" s="1089">
        <f t="shared" si="0"/>
        <v>0</v>
      </c>
      <c r="G40" s="1239"/>
      <c r="H40" s="1240"/>
      <c r="I40" s="898">
        <f t="shared" si="3"/>
        <v>0</v>
      </c>
      <c r="J40" s="847"/>
    </row>
    <row r="41" spans="1:10" x14ac:dyDescent="0.25">
      <c r="B41" s="1236">
        <f t="shared" si="1"/>
        <v>0</v>
      </c>
      <c r="C41" s="1237"/>
      <c r="D41" s="1089"/>
      <c r="E41" s="1241"/>
      <c r="F41" s="1089">
        <f t="shared" si="0"/>
        <v>0</v>
      </c>
      <c r="G41" s="1239"/>
      <c r="H41" s="1240"/>
      <c r="I41" s="898">
        <f t="shared" si="3"/>
        <v>0</v>
      </c>
      <c r="J41" s="847"/>
    </row>
    <row r="42" spans="1:10" x14ac:dyDescent="0.25">
      <c r="B42" s="1236">
        <f t="shared" si="1"/>
        <v>0</v>
      </c>
      <c r="C42" s="1237"/>
      <c r="D42" s="1089"/>
      <c r="E42" s="1241"/>
      <c r="F42" s="1089">
        <f t="shared" si="0"/>
        <v>0</v>
      </c>
      <c r="G42" s="1239"/>
      <c r="H42" s="1240"/>
      <c r="I42" s="898">
        <f t="shared" si="3"/>
        <v>0</v>
      </c>
      <c r="J42" s="847"/>
    </row>
    <row r="43" spans="1:10" x14ac:dyDescent="0.25">
      <c r="B43" s="1236">
        <f t="shared" si="1"/>
        <v>0</v>
      </c>
      <c r="C43" s="1237"/>
      <c r="D43" s="1089"/>
      <c r="E43" s="1241"/>
      <c r="F43" s="1089">
        <f t="shared" si="0"/>
        <v>0</v>
      </c>
      <c r="G43" s="1239"/>
      <c r="H43" s="1240"/>
      <c r="I43" s="898">
        <f t="shared" si="3"/>
        <v>0</v>
      </c>
      <c r="J43" s="847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88" t="s">
        <v>82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389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42"/>
      <c r="D8" s="1089"/>
      <c r="E8" s="870"/>
      <c r="F8" s="916">
        <f t="shared" ref="F8:F28" si="0">D8</f>
        <v>0</v>
      </c>
      <c r="G8" s="1090"/>
      <c r="H8" s="230"/>
      <c r="I8" s="898">
        <f>E4+E5+E6-F8</f>
        <v>0</v>
      </c>
      <c r="J8" s="847"/>
    </row>
    <row r="9" spans="1:10" x14ac:dyDescent="0.25">
      <c r="A9" s="74"/>
      <c r="B9" s="1079">
        <f>B8-C9</f>
        <v>0</v>
      </c>
      <c r="C9" s="1242"/>
      <c r="D9" s="1089"/>
      <c r="E9" s="870"/>
      <c r="F9" s="916">
        <f t="shared" si="0"/>
        <v>0</v>
      </c>
      <c r="G9" s="1090"/>
      <c r="H9" s="230"/>
      <c r="I9" s="898">
        <f>I8-F9</f>
        <v>0</v>
      </c>
      <c r="J9" s="847"/>
    </row>
    <row r="10" spans="1:10" x14ac:dyDescent="0.25">
      <c r="A10" s="74"/>
      <c r="B10" s="1079">
        <f t="shared" ref="B10:B28" si="1">B9-C10</f>
        <v>0</v>
      </c>
      <c r="C10" s="1091"/>
      <c r="D10" s="1089"/>
      <c r="E10" s="870"/>
      <c r="F10" s="916">
        <f t="shared" si="0"/>
        <v>0</v>
      </c>
      <c r="G10" s="1090"/>
      <c r="H10" s="230"/>
      <c r="I10" s="898">
        <f t="shared" ref="I10:I28" si="2">I9-F10</f>
        <v>0</v>
      </c>
      <c r="J10" s="847"/>
    </row>
    <row r="11" spans="1:10" x14ac:dyDescent="0.25">
      <c r="A11" s="54"/>
      <c r="B11" s="1079">
        <f t="shared" si="1"/>
        <v>0</v>
      </c>
      <c r="C11" s="1091"/>
      <c r="D11" s="1089"/>
      <c r="E11" s="870"/>
      <c r="F11" s="916">
        <f t="shared" si="0"/>
        <v>0</v>
      </c>
      <c r="G11" s="1090"/>
      <c r="H11" s="230"/>
      <c r="I11" s="898">
        <f t="shared" si="2"/>
        <v>0</v>
      </c>
      <c r="J11" s="847"/>
    </row>
    <row r="12" spans="1:10" x14ac:dyDescent="0.25">
      <c r="A12" s="74"/>
      <c r="B12" s="1079">
        <f t="shared" si="1"/>
        <v>0</v>
      </c>
      <c r="C12" s="1091"/>
      <c r="D12" s="1089"/>
      <c r="E12" s="870"/>
      <c r="F12" s="916">
        <f t="shared" si="0"/>
        <v>0</v>
      </c>
      <c r="G12" s="1090"/>
      <c r="H12" s="230"/>
      <c r="I12" s="898">
        <f t="shared" si="2"/>
        <v>0</v>
      </c>
      <c r="J12" s="847"/>
    </row>
    <row r="13" spans="1:10" x14ac:dyDescent="0.25">
      <c r="A13" s="74"/>
      <c r="B13" s="1079">
        <f t="shared" si="1"/>
        <v>0</v>
      </c>
      <c r="C13" s="1091"/>
      <c r="D13" s="1089"/>
      <c r="E13" s="870"/>
      <c r="F13" s="916">
        <f t="shared" si="0"/>
        <v>0</v>
      </c>
      <c r="G13" s="1090"/>
      <c r="H13" s="230"/>
      <c r="I13" s="898">
        <f t="shared" si="2"/>
        <v>0</v>
      </c>
      <c r="J13" s="847"/>
    </row>
    <row r="14" spans="1:10" x14ac:dyDescent="0.25">
      <c r="B14" s="1079">
        <f t="shared" si="1"/>
        <v>0</v>
      </c>
      <c r="C14" s="1091"/>
      <c r="D14" s="1089"/>
      <c r="E14" s="870"/>
      <c r="F14" s="916">
        <f t="shared" si="0"/>
        <v>0</v>
      </c>
      <c r="G14" s="1090"/>
      <c r="H14" s="230"/>
      <c r="I14" s="898">
        <f t="shared" si="2"/>
        <v>0</v>
      </c>
      <c r="J14" s="847"/>
    </row>
    <row r="15" spans="1:10" x14ac:dyDescent="0.25">
      <c r="B15" s="1079">
        <f t="shared" si="1"/>
        <v>0</v>
      </c>
      <c r="C15" s="1091"/>
      <c r="D15" s="1089"/>
      <c r="E15" s="870"/>
      <c r="F15" s="916">
        <f t="shared" si="0"/>
        <v>0</v>
      </c>
      <c r="G15" s="1090"/>
      <c r="H15" s="230"/>
      <c r="I15" s="898">
        <f t="shared" si="2"/>
        <v>0</v>
      </c>
      <c r="J15" s="847"/>
    </row>
    <row r="16" spans="1:10" x14ac:dyDescent="0.25">
      <c r="B16" s="1079">
        <f t="shared" si="1"/>
        <v>0</v>
      </c>
      <c r="C16" s="1091"/>
      <c r="D16" s="1089"/>
      <c r="E16" s="870"/>
      <c r="F16" s="916">
        <f t="shared" si="0"/>
        <v>0</v>
      </c>
      <c r="G16" s="1090"/>
      <c r="H16" s="230"/>
      <c r="I16" s="898">
        <f t="shared" si="2"/>
        <v>0</v>
      </c>
      <c r="J16" s="847"/>
    </row>
    <row r="17" spans="1:10" x14ac:dyDescent="0.25">
      <c r="B17" s="1079">
        <f t="shared" si="1"/>
        <v>0</v>
      </c>
      <c r="C17" s="1091"/>
      <c r="D17" s="1089"/>
      <c r="E17" s="870"/>
      <c r="F17" s="916">
        <f t="shared" si="0"/>
        <v>0</v>
      </c>
      <c r="G17" s="1090"/>
      <c r="H17" s="230"/>
      <c r="I17" s="898">
        <f t="shared" si="2"/>
        <v>0</v>
      </c>
      <c r="J17" s="847"/>
    </row>
    <row r="18" spans="1:10" x14ac:dyDescent="0.25">
      <c r="B18" s="1079">
        <f t="shared" si="1"/>
        <v>0</v>
      </c>
      <c r="C18" s="1091"/>
      <c r="D18" s="1089"/>
      <c r="E18" s="870"/>
      <c r="F18" s="916">
        <f t="shared" si="0"/>
        <v>0</v>
      </c>
      <c r="G18" s="1090"/>
      <c r="H18" s="230"/>
      <c r="I18" s="898">
        <f t="shared" si="2"/>
        <v>0</v>
      </c>
      <c r="J18" s="847"/>
    </row>
    <row r="19" spans="1:10" x14ac:dyDescent="0.25">
      <c r="B19" s="1079">
        <f t="shared" si="1"/>
        <v>0</v>
      </c>
      <c r="C19" s="1091"/>
      <c r="D19" s="1089"/>
      <c r="E19" s="870"/>
      <c r="F19" s="916">
        <f t="shared" si="0"/>
        <v>0</v>
      </c>
      <c r="G19" s="1090"/>
      <c r="H19" s="230"/>
      <c r="I19" s="898">
        <f t="shared" si="2"/>
        <v>0</v>
      </c>
      <c r="J19" s="847"/>
    </row>
    <row r="20" spans="1:10" x14ac:dyDescent="0.25">
      <c r="B20" s="1079">
        <f t="shared" si="1"/>
        <v>0</v>
      </c>
      <c r="C20" s="1091"/>
      <c r="D20" s="1089"/>
      <c r="E20" s="870"/>
      <c r="F20" s="916">
        <f t="shared" si="0"/>
        <v>0</v>
      </c>
      <c r="G20" s="1090"/>
      <c r="H20" s="230"/>
      <c r="I20" s="898">
        <f t="shared" si="2"/>
        <v>0</v>
      </c>
      <c r="J20" s="847"/>
    </row>
    <row r="21" spans="1:10" x14ac:dyDescent="0.25">
      <c r="B21" s="1079">
        <f t="shared" si="1"/>
        <v>0</v>
      </c>
      <c r="C21" s="1091"/>
      <c r="D21" s="1089"/>
      <c r="E21" s="870"/>
      <c r="F21" s="916">
        <f t="shared" si="0"/>
        <v>0</v>
      </c>
      <c r="G21" s="1090"/>
      <c r="H21" s="1092"/>
      <c r="I21" s="898">
        <f t="shared" si="2"/>
        <v>0</v>
      </c>
      <c r="J21" s="847"/>
    </row>
    <row r="22" spans="1:10" x14ac:dyDescent="0.25">
      <c r="B22" s="1079">
        <f t="shared" si="1"/>
        <v>0</v>
      </c>
      <c r="C22" s="1091"/>
      <c r="D22" s="1089"/>
      <c r="E22" s="870"/>
      <c r="F22" s="916">
        <f t="shared" si="0"/>
        <v>0</v>
      </c>
      <c r="G22" s="1090"/>
      <c r="H22" s="1092"/>
      <c r="I22" s="898">
        <f t="shared" si="2"/>
        <v>0</v>
      </c>
      <c r="J22" s="847"/>
    </row>
    <row r="23" spans="1:10" x14ac:dyDescent="0.25">
      <c r="B23" s="1079">
        <f t="shared" si="1"/>
        <v>0</v>
      </c>
      <c r="C23" s="1091"/>
      <c r="D23" s="1089"/>
      <c r="E23" s="870"/>
      <c r="F23" s="916">
        <f t="shared" si="0"/>
        <v>0</v>
      </c>
      <c r="G23" s="1090"/>
      <c r="H23" s="1092"/>
      <c r="I23" s="898">
        <f t="shared" si="2"/>
        <v>0</v>
      </c>
      <c r="J23" s="847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8" t="s">
        <v>84</v>
      </c>
      <c r="C4" s="99"/>
      <c r="D4" s="131"/>
      <c r="E4" s="85"/>
      <c r="F4" s="72"/>
      <c r="G4" s="224"/>
    </row>
    <row r="5" spans="1:9" x14ac:dyDescent="0.25">
      <c r="A5" s="1294"/>
      <c r="B5" s="138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9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8" t="s">
        <v>140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389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98" t="s">
        <v>330</v>
      </c>
      <c r="B1" s="1298"/>
      <c r="C1" s="1298"/>
      <c r="D1" s="1298"/>
      <c r="E1" s="1298"/>
      <c r="F1" s="1298"/>
      <c r="G1" s="1298"/>
      <c r="H1" s="96">
        <v>1</v>
      </c>
      <c r="L1" s="1298" t="str">
        <f>A1</f>
        <v>INVENTARIO DEL MES DE OCTUBRE 2023</v>
      </c>
      <c r="M1" s="1298"/>
      <c r="N1" s="1298"/>
      <c r="O1" s="1298"/>
      <c r="P1" s="1298"/>
      <c r="Q1" s="1298"/>
      <c r="R1" s="129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4" t="s">
        <v>173</v>
      </c>
      <c r="B4" s="1093" t="s">
        <v>174</v>
      </c>
      <c r="C4" s="476">
        <v>99.5</v>
      </c>
      <c r="D4" s="114">
        <v>45191</v>
      </c>
      <c r="E4" s="140">
        <v>740.16</v>
      </c>
      <c r="F4" s="227">
        <v>28</v>
      </c>
      <c r="L4" s="1094"/>
      <c r="M4" s="1137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378" t="s">
        <v>171</v>
      </c>
      <c r="B5" s="1390" t="s">
        <v>125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378" t="s">
        <v>171</v>
      </c>
      <c r="M5" s="1390" t="s">
        <v>125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379"/>
      <c r="B6" s="1391"/>
      <c r="C6" s="212"/>
      <c r="D6" s="114"/>
      <c r="E6" s="140">
        <v>70.459999999999994</v>
      </c>
      <c r="F6" s="227">
        <v>3</v>
      </c>
      <c r="I6" s="1365" t="s">
        <v>3</v>
      </c>
      <c r="J6" s="1360" t="s">
        <v>4</v>
      </c>
      <c r="L6" s="1379"/>
      <c r="M6" s="1391"/>
      <c r="N6" s="212"/>
      <c r="O6" s="114"/>
      <c r="P6" s="140"/>
      <c r="Q6" s="227"/>
      <c r="T6" s="1365" t="s">
        <v>3</v>
      </c>
      <c r="U6" s="136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6"/>
      <c r="J7" s="136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66"/>
      <c r="U7" s="1361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8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235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250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264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302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26"/>
      <c r="F15" s="628">
        <f>D15</f>
        <v>0</v>
      </c>
      <c r="G15" s="509"/>
      <c r="H15" s="1225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25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24"/>
      <c r="H17" s="1225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25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25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26"/>
      <c r="F20" s="628">
        <f t="shared" si="6"/>
        <v>0</v>
      </c>
      <c r="G20" s="509"/>
      <c r="H20" s="1225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26"/>
      <c r="F21" s="628">
        <f t="shared" si="6"/>
        <v>0</v>
      </c>
      <c r="G21" s="509"/>
      <c r="H21" s="1225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26"/>
      <c r="F22" s="628">
        <f t="shared" si="6"/>
        <v>0</v>
      </c>
      <c r="G22" s="509"/>
      <c r="H22" s="1225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26"/>
      <c r="F23" s="628">
        <f t="shared" si="6"/>
        <v>0</v>
      </c>
      <c r="G23" s="509"/>
      <c r="H23" s="1225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25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25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16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16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16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41" t="s">
        <v>11</v>
      </c>
      <c r="D33" s="1342"/>
      <c r="E33" s="141">
        <f>E5+E4+E6+-F30</f>
        <v>264.36</v>
      </c>
      <c r="L33" s="47"/>
      <c r="N33" s="1341" t="s">
        <v>11</v>
      </c>
      <c r="O33" s="1342"/>
      <c r="P33" s="141">
        <f>P5+P4+P6+-Q30</f>
        <v>625.01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88" t="s">
        <v>80</v>
      </c>
      <c r="C4" s="99"/>
      <c r="D4" s="131"/>
      <c r="E4" s="85"/>
      <c r="F4" s="72"/>
      <c r="G4" s="224"/>
    </row>
    <row r="5" spans="1:9" x14ac:dyDescent="0.25">
      <c r="A5" s="1295"/>
      <c r="B5" s="138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95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98" t="s">
        <v>319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295" t="s">
        <v>52</v>
      </c>
      <c r="B5" s="1299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295"/>
      <c r="B6" s="1299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70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292" t="s">
        <v>11</v>
      </c>
      <c r="D83" s="1293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0" t="s">
        <v>222</v>
      </c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2" t="s">
        <v>224</v>
      </c>
      <c r="C4" s="99"/>
      <c r="D4" s="131"/>
      <c r="E4" s="85"/>
      <c r="F4" s="72"/>
      <c r="G4" s="224"/>
    </row>
    <row r="5" spans="1:9" x14ac:dyDescent="0.25">
      <c r="A5" s="1295"/>
      <c r="B5" s="139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95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0"/>
      <c r="B1" s="1290"/>
      <c r="C1" s="1290"/>
      <c r="D1" s="1290"/>
      <c r="E1" s="1290"/>
      <c r="F1" s="1290"/>
      <c r="G1" s="12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378"/>
      <c r="B5" s="1390" t="s">
        <v>122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379"/>
      <c r="B6" s="1391"/>
      <c r="C6" s="212"/>
      <c r="D6" s="114"/>
      <c r="E6" s="140"/>
      <c r="F6" s="227"/>
      <c r="I6" s="1365" t="s">
        <v>3</v>
      </c>
      <c r="J6" s="13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6"/>
      <c r="J7" s="136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1" t="s">
        <v>11</v>
      </c>
      <c r="D33" s="134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295"/>
      <c r="B5" s="1295" t="s">
        <v>124</v>
      </c>
      <c r="C5" s="355"/>
      <c r="D5" s="130"/>
      <c r="E5" s="197"/>
      <c r="F5" s="61"/>
      <c r="G5" s="5"/>
    </row>
    <row r="6" spans="1:9" ht="20.25" customHeight="1" x14ac:dyDescent="0.25">
      <c r="A6" s="1295"/>
      <c r="B6" s="129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2" t="s">
        <v>11</v>
      </c>
      <c r="D83" s="1293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0"/>
      <c r="B1" s="1290"/>
      <c r="C1" s="1290"/>
      <c r="D1" s="1290"/>
      <c r="E1" s="1290"/>
      <c r="F1" s="1290"/>
      <c r="G1" s="12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296"/>
      <c r="B5" s="1300" t="s">
        <v>176</v>
      </c>
      <c r="C5" s="355"/>
      <c r="D5" s="130"/>
      <c r="E5" s="698"/>
      <c r="F5" s="61"/>
      <c r="G5" s="102">
        <f>F35</f>
        <v>0</v>
      </c>
    </row>
    <row r="6" spans="1:10" x14ac:dyDescent="0.25">
      <c r="A6" s="1296"/>
      <c r="B6" s="130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8"/>
      <c r="F11" s="929"/>
      <c r="G11" s="900"/>
      <c r="H11" s="918"/>
      <c r="I11" s="1049">
        <f t="shared" ref="I11" si="0">G7-F11</f>
        <v>0</v>
      </c>
      <c r="J11" s="847"/>
    </row>
    <row r="12" spans="1:10" x14ac:dyDescent="0.25">
      <c r="A12" s="174"/>
      <c r="B12" s="174"/>
      <c r="C12" s="15"/>
      <c r="D12" s="68"/>
      <c r="E12" s="1048"/>
      <c r="F12" s="929"/>
      <c r="G12" s="900"/>
      <c r="H12" s="918"/>
      <c r="I12" s="1049">
        <f>I11-F12</f>
        <v>0</v>
      </c>
      <c r="J12" s="847"/>
    </row>
    <row r="13" spans="1:10" x14ac:dyDescent="0.25">
      <c r="A13" s="81"/>
      <c r="B13" s="174"/>
      <c r="C13" s="15"/>
      <c r="D13" s="68"/>
      <c r="E13" s="1048"/>
      <c r="F13" s="929"/>
      <c r="G13" s="900"/>
      <c r="H13" s="918"/>
      <c r="I13" s="1049">
        <f t="shared" ref="I13:I33" si="1">I12-F13</f>
        <v>0</v>
      </c>
      <c r="J13" s="847"/>
    </row>
    <row r="14" spans="1:10" x14ac:dyDescent="0.25">
      <c r="A14" s="72"/>
      <c r="B14" s="174"/>
      <c r="C14" s="15"/>
      <c r="D14" s="68"/>
      <c r="E14" s="1048"/>
      <c r="F14" s="929"/>
      <c r="G14" s="900"/>
      <c r="H14" s="918"/>
      <c r="I14" s="1049">
        <f t="shared" si="1"/>
        <v>0</v>
      </c>
      <c r="J14" s="847"/>
    </row>
    <row r="15" spans="1:10" x14ac:dyDescent="0.25">
      <c r="A15" s="72"/>
      <c r="B15" s="174"/>
      <c r="C15" s="15"/>
      <c r="D15" s="68"/>
      <c r="E15" s="1048"/>
      <c r="F15" s="929"/>
      <c r="G15" s="900"/>
      <c r="H15" s="918"/>
      <c r="I15" s="1049">
        <f t="shared" si="1"/>
        <v>0</v>
      </c>
      <c r="J15" s="847"/>
    </row>
    <row r="16" spans="1:10" x14ac:dyDescent="0.25">
      <c r="B16" s="174"/>
      <c r="C16" s="15"/>
      <c r="D16" s="68"/>
      <c r="E16" s="1048"/>
      <c r="F16" s="929"/>
      <c r="G16" s="900"/>
      <c r="H16" s="918"/>
      <c r="I16" s="1049">
        <f t="shared" si="1"/>
        <v>0</v>
      </c>
      <c r="J16" s="847"/>
    </row>
    <row r="17" spans="1:10" x14ac:dyDescent="0.25">
      <c r="B17" s="174"/>
      <c r="C17" s="15"/>
      <c r="D17" s="68"/>
      <c r="E17" s="1048"/>
      <c r="F17" s="929"/>
      <c r="G17" s="900"/>
      <c r="H17" s="918"/>
      <c r="I17" s="1049">
        <f t="shared" si="1"/>
        <v>0</v>
      </c>
      <c r="J17" s="84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92" t="s">
        <v>11</v>
      </c>
      <c r="D40" s="1293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8" t="s">
        <v>320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295" t="s">
        <v>96</v>
      </c>
      <c r="B5" s="1301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295"/>
      <c r="B6" s="1301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249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251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38">
        <v>5</v>
      </c>
      <c r="D12" s="715">
        <v>60.36</v>
      </c>
      <c r="E12" s="716">
        <v>45215</v>
      </c>
      <c r="F12" s="715">
        <f t="shared" ref="F12:F46" si="3">D12</f>
        <v>60.36</v>
      </c>
      <c r="G12" s="717" t="s">
        <v>268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38">
        <v>1</v>
      </c>
      <c r="D13" s="715">
        <v>12.33</v>
      </c>
      <c r="E13" s="716">
        <v>45217</v>
      </c>
      <c r="F13" s="715">
        <f t="shared" si="3"/>
        <v>12.33</v>
      </c>
      <c r="G13" s="717" t="s">
        <v>273</v>
      </c>
      <c r="H13" s="210">
        <v>89</v>
      </c>
      <c r="I13" s="685">
        <f t="shared" si="2"/>
        <v>1520.4500000000003</v>
      </c>
    </row>
    <row r="14" spans="1:9" x14ac:dyDescent="0.25">
      <c r="A14" s="72"/>
      <c r="B14" s="82">
        <f t="shared" si="1"/>
        <v>118</v>
      </c>
      <c r="C14" s="738">
        <v>9</v>
      </c>
      <c r="D14" s="715">
        <v>109.83</v>
      </c>
      <c r="E14" s="716">
        <v>45218</v>
      </c>
      <c r="F14" s="715">
        <f t="shared" si="3"/>
        <v>109.83</v>
      </c>
      <c r="G14" s="717" t="s">
        <v>275</v>
      </c>
      <c r="H14" s="210">
        <v>90</v>
      </c>
      <c r="I14" s="685">
        <f t="shared" si="2"/>
        <v>1410.6200000000003</v>
      </c>
    </row>
    <row r="15" spans="1:9" x14ac:dyDescent="0.25">
      <c r="A15" s="72"/>
      <c r="B15" s="82">
        <f t="shared" si="1"/>
        <v>108</v>
      </c>
      <c r="C15" s="738">
        <v>10</v>
      </c>
      <c r="D15" s="715">
        <v>122.34</v>
      </c>
      <c r="E15" s="716">
        <v>45218</v>
      </c>
      <c r="F15" s="715">
        <f t="shared" si="3"/>
        <v>122.34</v>
      </c>
      <c r="G15" s="717" t="s">
        <v>277</v>
      </c>
      <c r="H15" s="210">
        <v>0</v>
      </c>
      <c r="I15" s="685">
        <f t="shared" si="2"/>
        <v>1288.2800000000004</v>
      </c>
    </row>
    <row r="16" spans="1:9" x14ac:dyDescent="0.25">
      <c r="B16" s="82">
        <f t="shared" si="1"/>
        <v>98</v>
      </c>
      <c r="C16" s="738">
        <v>10</v>
      </c>
      <c r="D16" s="715">
        <v>114.01</v>
      </c>
      <c r="E16" s="716">
        <v>45220</v>
      </c>
      <c r="F16" s="715">
        <f t="shared" si="3"/>
        <v>114.01</v>
      </c>
      <c r="G16" s="717" t="s">
        <v>284</v>
      </c>
      <c r="H16" s="210">
        <v>90</v>
      </c>
      <c r="I16" s="685">
        <f t="shared" si="2"/>
        <v>1174.2700000000004</v>
      </c>
    </row>
    <row r="17" spans="1:9" x14ac:dyDescent="0.25">
      <c r="B17" s="82">
        <f t="shared" si="1"/>
        <v>90</v>
      </c>
      <c r="C17" s="738">
        <v>8</v>
      </c>
      <c r="D17" s="715">
        <v>90.74</v>
      </c>
      <c r="E17" s="716">
        <v>45222</v>
      </c>
      <c r="F17" s="715">
        <f t="shared" si="3"/>
        <v>90.74</v>
      </c>
      <c r="G17" s="717" t="s">
        <v>291</v>
      </c>
      <c r="H17" s="210">
        <v>0</v>
      </c>
      <c r="I17" s="685">
        <f t="shared" si="2"/>
        <v>1083.5300000000004</v>
      </c>
    </row>
    <row r="18" spans="1:9" x14ac:dyDescent="0.25">
      <c r="A18" s="118"/>
      <c r="B18" s="558">
        <f t="shared" si="1"/>
        <v>90</v>
      </c>
      <c r="C18" s="738"/>
      <c r="D18" s="715"/>
      <c r="E18" s="716"/>
      <c r="F18" s="715">
        <f t="shared" si="3"/>
        <v>0</v>
      </c>
      <c r="G18" s="717"/>
      <c r="H18" s="210"/>
      <c r="I18" s="1169">
        <f t="shared" si="2"/>
        <v>1083.5300000000004</v>
      </c>
    </row>
    <row r="19" spans="1:9" x14ac:dyDescent="0.25">
      <c r="A19" s="118"/>
      <c r="B19" s="82">
        <f t="shared" si="1"/>
        <v>90</v>
      </c>
      <c r="C19" s="738"/>
      <c r="D19" s="715"/>
      <c r="E19" s="716"/>
      <c r="F19" s="715">
        <f t="shared" si="3"/>
        <v>0</v>
      </c>
      <c r="G19" s="717"/>
      <c r="H19" s="210"/>
      <c r="I19" s="685">
        <f t="shared" si="2"/>
        <v>1083.5300000000004</v>
      </c>
    </row>
    <row r="20" spans="1:9" x14ac:dyDescent="0.25">
      <c r="A20" s="118"/>
      <c r="B20" s="82">
        <f t="shared" si="1"/>
        <v>90</v>
      </c>
      <c r="C20" s="738"/>
      <c r="D20" s="715"/>
      <c r="E20" s="1050"/>
      <c r="F20" s="1051">
        <f t="shared" si="3"/>
        <v>0</v>
      </c>
      <c r="G20" s="1052"/>
      <c r="H20" s="1053"/>
      <c r="I20" s="1054">
        <f t="shared" si="2"/>
        <v>1083.5300000000004</v>
      </c>
    </row>
    <row r="21" spans="1:9" x14ac:dyDescent="0.25">
      <c r="A21" s="118"/>
      <c r="B21" s="82">
        <f t="shared" si="1"/>
        <v>90</v>
      </c>
      <c r="C21" s="738"/>
      <c r="D21" s="715"/>
      <c r="E21" s="1050"/>
      <c r="F21" s="1051">
        <f t="shared" si="3"/>
        <v>0</v>
      </c>
      <c r="G21" s="1052"/>
      <c r="H21" s="1053"/>
      <c r="I21" s="1049">
        <f t="shared" si="2"/>
        <v>1083.5300000000004</v>
      </c>
    </row>
    <row r="22" spans="1:9" x14ac:dyDescent="0.25">
      <c r="A22" s="118"/>
      <c r="B22" s="219">
        <f t="shared" si="1"/>
        <v>90</v>
      </c>
      <c r="C22" s="738"/>
      <c r="D22" s="715"/>
      <c r="E22" s="1050"/>
      <c r="F22" s="1051">
        <f t="shared" si="3"/>
        <v>0</v>
      </c>
      <c r="G22" s="1052"/>
      <c r="H22" s="1053"/>
      <c r="I22" s="1049">
        <f t="shared" si="2"/>
        <v>1083.5300000000004</v>
      </c>
    </row>
    <row r="23" spans="1:9" x14ac:dyDescent="0.25">
      <c r="A23" s="119"/>
      <c r="B23" s="219">
        <f t="shared" si="1"/>
        <v>90</v>
      </c>
      <c r="C23" s="738"/>
      <c r="D23" s="715"/>
      <c r="E23" s="1050"/>
      <c r="F23" s="1051">
        <f t="shared" si="3"/>
        <v>0</v>
      </c>
      <c r="G23" s="1052"/>
      <c r="H23" s="1053"/>
      <c r="I23" s="1049">
        <f t="shared" si="2"/>
        <v>1083.5300000000004</v>
      </c>
    </row>
    <row r="24" spans="1:9" x14ac:dyDescent="0.25">
      <c r="A24" s="118"/>
      <c r="B24" s="219">
        <f t="shared" si="1"/>
        <v>90</v>
      </c>
      <c r="C24" s="738"/>
      <c r="D24" s="715"/>
      <c r="E24" s="1050"/>
      <c r="F24" s="1051">
        <f t="shared" si="3"/>
        <v>0</v>
      </c>
      <c r="G24" s="1052"/>
      <c r="H24" s="1053"/>
      <c r="I24" s="1049">
        <f t="shared" si="2"/>
        <v>1083.5300000000004</v>
      </c>
    </row>
    <row r="25" spans="1:9" x14ac:dyDescent="0.25">
      <c r="A25" s="118"/>
      <c r="B25" s="219">
        <f t="shared" si="1"/>
        <v>90</v>
      </c>
      <c r="C25" s="738"/>
      <c r="D25" s="715"/>
      <c r="E25" s="1050"/>
      <c r="F25" s="1051">
        <f t="shared" si="3"/>
        <v>0</v>
      </c>
      <c r="G25" s="1052"/>
      <c r="H25" s="1053"/>
      <c r="I25" s="1049">
        <f t="shared" si="2"/>
        <v>1083.5300000000004</v>
      </c>
    </row>
    <row r="26" spans="1:9" x14ac:dyDescent="0.25">
      <c r="A26" s="118"/>
      <c r="B26" s="174">
        <f t="shared" si="1"/>
        <v>90</v>
      </c>
      <c r="C26" s="738"/>
      <c r="D26" s="715"/>
      <c r="E26" s="1050"/>
      <c r="F26" s="1051">
        <f t="shared" si="3"/>
        <v>0</v>
      </c>
      <c r="G26" s="1052"/>
      <c r="H26" s="1053"/>
      <c r="I26" s="1049">
        <f t="shared" si="2"/>
        <v>1083.5300000000004</v>
      </c>
    </row>
    <row r="27" spans="1:9" x14ac:dyDescent="0.25">
      <c r="A27" s="118"/>
      <c r="B27" s="219">
        <f t="shared" si="1"/>
        <v>90</v>
      </c>
      <c r="C27" s="738"/>
      <c r="D27" s="715"/>
      <c r="E27" s="1050"/>
      <c r="F27" s="1051">
        <f t="shared" si="3"/>
        <v>0</v>
      </c>
      <c r="G27" s="1052"/>
      <c r="H27" s="1053"/>
      <c r="I27" s="1049">
        <f t="shared" si="2"/>
        <v>1083.5300000000004</v>
      </c>
    </row>
    <row r="28" spans="1:9" x14ac:dyDescent="0.25">
      <c r="A28" s="118"/>
      <c r="B28" s="174">
        <f t="shared" si="1"/>
        <v>90</v>
      </c>
      <c r="C28" s="738"/>
      <c r="D28" s="715"/>
      <c r="E28" s="1050"/>
      <c r="F28" s="1051">
        <f t="shared" si="3"/>
        <v>0</v>
      </c>
      <c r="G28" s="1052"/>
      <c r="H28" s="1053"/>
      <c r="I28" s="1049">
        <f t="shared" si="2"/>
        <v>1083.5300000000004</v>
      </c>
    </row>
    <row r="29" spans="1:9" x14ac:dyDescent="0.25">
      <c r="A29" s="118"/>
      <c r="B29" s="219">
        <f t="shared" si="1"/>
        <v>90</v>
      </c>
      <c r="C29" s="738"/>
      <c r="D29" s="715"/>
      <c r="E29" s="716"/>
      <c r="F29" s="715">
        <f t="shared" si="3"/>
        <v>0</v>
      </c>
      <c r="G29" s="717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38"/>
      <c r="D30" s="715"/>
      <c r="E30" s="716"/>
      <c r="F30" s="715">
        <f t="shared" si="3"/>
        <v>0</v>
      </c>
      <c r="G30" s="717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38"/>
      <c r="D31" s="715"/>
      <c r="E31" s="716"/>
      <c r="F31" s="715">
        <f t="shared" si="3"/>
        <v>0</v>
      </c>
      <c r="G31" s="717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38"/>
      <c r="D32" s="715"/>
      <c r="E32" s="716"/>
      <c r="F32" s="715">
        <f t="shared" si="3"/>
        <v>0</v>
      </c>
      <c r="G32" s="717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38"/>
      <c r="D33" s="715"/>
      <c r="E33" s="716"/>
      <c r="F33" s="715">
        <f t="shared" si="3"/>
        <v>0</v>
      </c>
      <c r="G33" s="717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38"/>
      <c r="D34" s="715"/>
      <c r="E34" s="716"/>
      <c r="F34" s="715">
        <f t="shared" si="3"/>
        <v>0</v>
      </c>
      <c r="G34" s="717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38"/>
      <c r="D35" s="715"/>
      <c r="E35" s="716"/>
      <c r="F35" s="715">
        <f t="shared" si="3"/>
        <v>0</v>
      </c>
      <c r="G35" s="717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38"/>
      <c r="D36" s="715"/>
      <c r="E36" s="716"/>
      <c r="F36" s="715">
        <f t="shared" si="3"/>
        <v>0</v>
      </c>
      <c r="G36" s="717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38"/>
      <c r="D37" s="715"/>
      <c r="E37" s="716"/>
      <c r="F37" s="715">
        <f t="shared" si="3"/>
        <v>0</v>
      </c>
      <c r="G37" s="717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38"/>
      <c r="D38" s="715"/>
      <c r="E38" s="716"/>
      <c r="F38" s="715">
        <f t="shared" si="3"/>
        <v>0</v>
      </c>
      <c r="G38" s="717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38"/>
      <c r="D39" s="715"/>
      <c r="E39" s="716"/>
      <c r="F39" s="715">
        <f t="shared" si="3"/>
        <v>0</v>
      </c>
      <c r="G39" s="717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38"/>
      <c r="D40" s="715"/>
      <c r="E40" s="716"/>
      <c r="F40" s="715">
        <f t="shared" si="3"/>
        <v>0</v>
      </c>
      <c r="G40" s="717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38"/>
      <c r="D41" s="715"/>
      <c r="E41" s="716"/>
      <c r="F41" s="715">
        <f t="shared" si="3"/>
        <v>0</v>
      </c>
      <c r="G41" s="717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38"/>
      <c r="D42" s="715"/>
      <c r="E42" s="716"/>
      <c r="F42" s="715">
        <f t="shared" si="3"/>
        <v>0</v>
      </c>
      <c r="G42" s="717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38"/>
      <c r="D43" s="715"/>
      <c r="E43" s="716"/>
      <c r="F43" s="715">
        <f t="shared" si="3"/>
        <v>0</v>
      </c>
      <c r="G43" s="717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38"/>
      <c r="D44" s="68"/>
      <c r="E44" s="191"/>
      <c r="F44" s="715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38"/>
      <c r="D45" s="68"/>
      <c r="E45" s="191"/>
      <c r="F45" s="715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38"/>
      <c r="D46" s="58"/>
      <c r="E46" s="198"/>
      <c r="F46" s="715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292" t="s">
        <v>11</v>
      </c>
      <c r="D53" s="1293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2023-11-21T21:59:55Z</dcterms:modified>
</cp:coreProperties>
</file>