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4" i="12"/>
  <c r="I27" i="1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<sst xmlns="http://schemas.openxmlformats.org/spreadsheetml/2006/main" count="3424" uniqueCount="1106">
  <si>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</si>
  <si>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</si>
  <si>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</si>
  <si>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</si>
  <si>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</si>
  <si>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</si>
  <si>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</si>
  <si>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</si>
  <si>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</si>
  <si>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</si>
  <si>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</si>
  <si>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</si>
  <si>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</si>
  <si>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</si>
  <si>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</si>
  <si>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</si>
  <si>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</si>
  <si>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</si>
  <si>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</si>
  <si>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</si>
  <si>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</si>
  <si>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</si>
  <si>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</si>
  <si>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</si>
  <si>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</si>
  <si>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</si>
  <si>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</si>
  <si>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</si>
  <si>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</si>
  <si>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</si>
  <si>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</si>
  <si>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</si>
  <si>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</si>
  <si>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</si>
  <si>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</si>
  <si>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</si>
  <si>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</si>
  <si>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</si>
  <si>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</si>
  <si>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</si>
  <si>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</si>
  <si>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</si>
  <si>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</si>
  <si>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</si>
  <si>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</si>
  <si>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</si>
  <si>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</si>
  <si>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</si>
  <si>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</si>
  <si>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</si>
  <si>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</si>
  <si>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</si>
  <si>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</si>
  <si>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</si>
  <si>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</si>
  <si>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</si>
  <si>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</si>
  <si>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</si>
  <si>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</si>
  <si>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</si>
  <si>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</si>
  <si>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</si>
  <si>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</si>
  <si>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</si>
  <si>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</si>
  <si>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</si>
  <si>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</si>
  <si>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</si>
  <si>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</si>
  <si>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</si>
  <si>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</si>
  <si>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</si>
  <si>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</si>
  <si>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</si>
  <si>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</si>
  <si>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</si>
  <si>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</si>
  <si>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</si>
  <si>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</si>
  <si>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</si>
  <si>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</si>
  <si>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</si>
  <si>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</si>
  <si>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</si>
  <si>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</si>
  <si>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</si>
  <si>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</si>
  <si>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</si>
  <si>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</si>
  <si>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</si>
  <si>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</si>
  <si>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</si>
  <si>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</si>
  <si>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</si>
  <si>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</si>
  <si>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</si>
  <si>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</si>
  <si>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</si>
  <si>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</si>
  <si>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</si>
  <si>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</si>
  <si>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</si>
  <si>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</si>
  <si>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</si>
  <si>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</si>
  <si>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</si>
  <si>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</si>
  <si>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</si>
  <si>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</si>
  <si>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</si>
  <si>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</si>
  <si>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</si>
  <si>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</si>
  <si>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</si>
  <si>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</si>
  <si>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</si>
  <si>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</si>
  <si>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</si>
  <si>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</si>
  <si>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</si>
  <si>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</si>
  <si>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</si>
  <si>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</si>
  <si>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</si>
  <si>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</si>
  <si>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</si>
  <si>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</si>
  <si>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</si>
  <si>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</si>
  <si>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</si>
  <si>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</si>
  <si>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</si>
  <si>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</si>
  <si>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</si>
  <si>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</si>
  <si>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</si>
  <si>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</si>
  <si>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</si>
  <si>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</si>
  <si>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</si>
  <si>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</si>
  <si>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</si>
  <si>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</si>
  <si>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</si>
  <si>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</si>
  <si>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</si>
  <si>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</si>
  <si>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</si>
  <si>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</si>
  <si>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</si>
  <si>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</si>
  <si>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</si>
  <si>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</si>
  <si>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</si>
  <si>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</si>
  <si>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</si>
  <si>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</si>
  <si>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</si>
  <si>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</si>
  <si>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</si>
  <si>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</si>
  <si>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</si>
  <si>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</si>
  <si>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</si>
  <si>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</si>
  <si>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</si>
  <si>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</si>
  <si>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</si>
  <si>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</si>
  <si>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</si>
  <si>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</si>
  <si>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</si>
  <si>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</si>
  <si>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</si>
  <si>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</si>
  <si>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</si>
  <si>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</si>
  <si>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</si>
  <si>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</si>
  <si>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</si>
  <si>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</si>
  <si>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</si>
  <si>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</si>
  <si>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</si>
  <si>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</si>
  <si>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</si>
  <si>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</si>
  <si>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</si>
  <si>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</si>
  <si>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</si>
  <si>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</si>
  <si>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</si>
  <si>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</si>
  <si>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</si>
  <si>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</si>
  <si>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</si>
  <si>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</si>
  <si>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</si>
  <si>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</si>
  <si>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</si>
  <si>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</si>
  <si>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</si>
  <si>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</si>
  <si>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</si>
  <si>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</si>
  <si>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</si>
  <si>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</si>
  <si>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</si>
  <si>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</si>
  <si>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</si>
  <si>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</si>
  <si>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</si>
  <si>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</si>
  <si>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</si>
  <si>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</si>
  <si>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</si>
  <si>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</si>
  <si>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</si>
  <si>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</si>
  <si>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</si>
  <si>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</si>
  <si>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</si>
  <si>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</si>
  <si>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</si>
  <si>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</si>
  <si>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</si>
  <si>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</si>
  <si>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</si>
  <si>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</si>
  <si>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</si>
  <si>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</si>
  <si>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</si>
  <si>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</si>
  <si>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</si>
  <si>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</si>
  <si>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</si>
  <si>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</si>
  <si>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</si>
  <si>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</si>
  <si>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</si>
  <si>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</si>
  <si>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</si>
  <si>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</si>
  <si>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</si>
  <si>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</si>
  <si>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</si>
  <si>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</si>
  <si>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</si>
  <si>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</si>
  <si>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</si>
  <si>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</si>
  <si>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</si>
  <si>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</si>
  <si>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</si>
  <si>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</si>
  <si>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</si>
  <si>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</si>
  <si>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</si>
  <si>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</si>
  <si>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</si>
  <si>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</si>
  <si>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</si>
  <si>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</si>
  <si>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</si>
  <si>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</si>
  <si>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</si>
  <si>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</si>
  <si>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</si>
  <si>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</si>
  <si>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</si>
  <si>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</si>
  <si>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</si>
  <si>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</si>
  <si>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</si>
  <si>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</si>
  <si>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</si>
  <si>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</si>
  <si>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</si>
  <si>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</si>
  <si>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</si>
  <si>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</si>
  <si>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</si>
  <si>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</si>
  <si>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</si>
  <si>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</si>
  <si>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</si>
  <si>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</si>
  <si>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</si>
  <si>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</si>
  <si>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</si>
  <si>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</si>
  <si>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</si>
  <si>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</si>
  <si>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</si>
  <si>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</si>
  <si>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</si>
  <si>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</si>
  <si>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</si>
  <si>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</si>
  <si>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</si>
  <si>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</si>
  <si>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</si>
  <si>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</si>
  <si>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</si>
  <si>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</si>
  <si>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</si>
  <si>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</si>
  <si>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</si>
  <si>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</si>
  <si>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</si>
  <si>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</si>
  <si>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</si>
  <si>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</si>
  <si>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</si>
  <si>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</si>
  <si>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</si>
  <si>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</si>
  <si>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</si>
  <si>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</si>
  <si>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</si>
  <si>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</si>
  <si>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</si>
  <si>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</si>
  <si>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</si>
  <si>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</si>
  <si>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</si>
  <si>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</si>
  <si>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</si>
  <si>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</si>
  <si>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</si>
  <si>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</si>
  <si>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</si>
  <si>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</si>
  <si>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</si>
  <si>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</si>
  <si>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</si>
  <si>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</si>
  <si>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</si>
  <si>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</si>
  <si>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</si>
  <si>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</si>
  <si>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</si>
  <si>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</si>
  <si>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</si>
  <si>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</si>
  <si>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</si>
  <si>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</si>
  <si>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</si>
  <si>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</si>
  <si>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</si>
  <si>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</si>
  <si>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</si>
  <si>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</si>
  <si>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</si>
  <si>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</si>
  <si>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</si>
  <si>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</si>
  <si>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</si>
  <si>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</si>
  <si>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</si>
  <si>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</si>
  <si>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</si>
  <si>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</si>
  <si>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</si>
  <si>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</si>
  <si>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</si>
  <si>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</si>
  <si>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</si>
  <si>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</si>
  <si>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</si>
  <si>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</si>
  <si>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</si>
  <si>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</si>
  <si>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</si>
  <si>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</si>
  <si>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</si>
  <si>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</si>
  <si>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</si>
  <si>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</si>
  <si>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</si>
  <si>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</si>
  <si>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</si>
  <si>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</si>
  <si>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</si>
  <si>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</si>
  <si>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</si>
  <si>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</si>
  <si>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</si>
  <si>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</si>
  <si>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</si>
  <si>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</si>
  <si>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</si>
  <si>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</si>
  <si>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</si>
  <si>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</si>
  <si>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</si>
  <si>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</si>
  <si>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</si>
  <si>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</si>
  <si>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</si>
  <si>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</si>
  <si>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</si>
  <si>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</si>
  <si>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</si>
  <si>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</si>
  <si>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</si>
  <si>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</si>
  <si>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</si>
  <si>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</si>
  <si>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</si>
  <si>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</si>
  <si>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</si>
  <si>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</si>
  <si>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</si>
  <si>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</si>
  <si>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</si>
  <si>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</si>
  <si>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</si>
  <si>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</si>
  <si>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</si>
  <si>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</si>
  <si>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</si>
  <si>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</si>
  <si>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</si>
  <si>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</si>
  <si>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</si>
  <si>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</si>
  <si>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</si>
  <si>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</si>
  <si>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</si>
  <si>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</si>
  <si>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</si>
  <si>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</si>
  <si>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</si>
  <si>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</si>
  <si>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</si>
  <si>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</si>
  <si>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</si>
  <si>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</si>
  <si>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</si>
  <si>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</si>
  <si>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</si>
  <si>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</si>
  <si>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</si>
  <si>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</si>
  <si>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</si>
  <si>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</si>
  <si>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</si>
  <si>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</si>
  <si>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</si>
  <si>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</si>
  <si>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</si>
  <si>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</si>
  <si>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</si>
  <si>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</si>
  <si>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</si>
  <si>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</si>
  <si>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</si>
  <si>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</si>
  <si>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</si>
  <si>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</si>
  <si>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</si>
  <si>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</si>
  <si>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</si>
  <si>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</si>
  <si>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</si>
  <si>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</si>
  <si>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</si>
  <si>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</si>
  <si>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</si>
  <si>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</si>
  <si>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</si>
  <si>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</si>
  <si>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</si>
  <si>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</si>
  <si>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</si>
  <si>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</si>
  <si>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</si>
  <si>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</si>
  <si>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</si>
  <si>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</si>
  <si>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</si>
  <si>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</si>
  <si>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</si>
  <si>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</si>
  <si>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</si>
  <si>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</si>
  <si>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</si>
  <si>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</si>
  <si>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</si>
  <si>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</si>
  <si>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</si>
  <si>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</si>
  <si>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</si>
  <si>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</si>
  <si>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</si>
  <si>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</si>
  <si>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</si>
  <si>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</si>
  <si>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</si>
  <si>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</si>
  <si>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</si>
  <si>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</si>
  <si>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</si>
  <si>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</si>
  <si>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</si>
  <si>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</si>
  <si>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</si>
  <si>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</si>
  <si>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</si>
  <si>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</si>
  <si>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</si>
  <si>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</si>
  <si>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</si>
  <si>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</si>
  <si>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</si>
  <si>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</si>
  <si>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</si>
  <si>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</si>
  <si>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</si>
  <si>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</si>
  <si>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</si>
  <si>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</si>
  <si>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</si>
  <si>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</si>
  <si>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</si>
  <si>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</si>
  <si>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</si>
  <si>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</si>
  <si>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</si>
  <si>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</si>
  <si>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</si>
  <si>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</si>
  <si>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</si>
  <si>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</si>
  <si>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</si>
  <si>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</si>
  <si>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</si>
  <si>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</si>
  <si>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</si>
  <si>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</si>
  <si>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</si>
  <si>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</si>
  <si>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</si>
  <si>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</si>
  <si>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</si>
  <si>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</si>
  <si>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</si>
  <si>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</si>
  <si>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</si>
  <si>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</si>
  <si>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</si>
  <si>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</si>
  <si>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</si>
  <si>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</si>
  <si>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</si>
  <si>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</si>
  <si>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</si>
  <si>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</si>
  <si>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</si>
  <si>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</si>
  <si>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</si>
  <si>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</si>
  <si>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</si>
  <si>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</si>
  <si>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</si>
  <si>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</si>
  <si>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</si>
  <si>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</si>
  <si>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</si>
  <si>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</si>
  <si>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</si>
  <si>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</si>
  <si>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</si>
  <si>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</si>
  <si>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</si>
  <si>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</si>
  <si>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</si>
  <si>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</si>
  <si>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</si>
  <si>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</si>
  <si>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</si>
  <si>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</si>
  <si>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</si>
  <si>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</si>
  <si>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</si>
  <si>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</si>
  <si>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</si>
  <si>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</si>
  <si>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</si>
  <si>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</si>
  <si>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</si>
  <si>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</si>
  <si>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</si>
  <si>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</si>
  <si>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</si>
  <si>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</si>
  <si>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</si>
  <si>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</si>
  <si>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</si>
  <si>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</si>
  <si>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</si>
  <si>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</si>
  <si>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</si>
  <si>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</si>
  <si>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</si>
  <si>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</si>
  <si>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</si>
  <si>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</si>
  <si>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</si>
  <si>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</si>
  <si>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</si>
  <si>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</si>
  <si>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</si>
  <si>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</si>
  <si>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</si>
  <si>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</si>
  <si>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</si>
  <si>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</si>
  <si>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</si>
  <si>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</si>
  <si>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</si>
  <si>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</si>
  <si>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</si>
  <si>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</si>
  <si>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</si>
  <si>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</si>
  <si>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</si>
  <si>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</si>
  <si>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</si>
  <si>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</si>
  <si>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</si>
  <si>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</si>
  <si>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</si>
  <si>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</si>
  <si>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</si>
  <si>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</si>
  <si>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</si>
  <si>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</si>
  <si>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</si>
  <si>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</si>
  <si>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</si>
  <si>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</si>
  <si>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</si>
  <si>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</si>
  <si>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</si>
  <si>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</si>
  <si>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</si>
  <si>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</si>
  <si>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</si>
  <si>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</si>
  <si>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</si>
  <si>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</si>
  <si>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</si>
  <si>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</si>
  <si>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</si>
  <si>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</si>
  <si>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</si>
  <si>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</si>
  <si>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</si>
  <si>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</si>
  <si>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</si>
  <si>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</si>
  <si>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</si>
  <si>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</si>
  <si>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</si>
  <si>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</si>
  <si>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</si>
  <si>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</si>
  <si>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</si>
  <si>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</si>
  <si>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</si>
  <si>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</si>
  <si>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</si>
  <si>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</si>
  <si>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</si>
  <si>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</si>
  <si>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</si>
  <si>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</si>
  <si>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</si>
  <si>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</si>
  <si>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</si>
  <si>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</si>
  <si>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</si>
  <si>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</si>
  <si>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</si>
  <si>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</si>
  <si>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</si>
  <si>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</si>
  <si>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</si>
  <si>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</si>
  <si>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</si>
  <si>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</si>
  <si>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</si>
  <si>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</si>
  <si>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</si>
  <si>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</si>
  <si>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</si>
  <si>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</si>
  <si>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</si>
  <si>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</si>
  <si>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</si>
  <si>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</si>
  <si>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</si>
  <si>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</si>
  <si>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</si>
  <si>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</si>
  <si>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</si>
  <si>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</si>
  <si>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</si>
  <si>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</si>
  <si>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</si>
  <si>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</si>
  <si>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</si>
  <si>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</si>
  <si>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</si>
  <si>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</si>
  <si>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</si>
  <si>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</si>
  <si>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</si>
  <si>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</si>
  <si>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</si>
  <si>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</si>
  <si>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</si>
  <si>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</si>
  <si>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</si>
  <si>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</si>
  <si>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</si>
  <si>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</si>
  <si>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</si>
  <si>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</si>
  <si>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</si>
  <si>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</si>
  <si>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</si>
  <si>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</si>
  <si>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</si>
  <si>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</si>
  <si>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</si>
  <si>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</si>
  <si>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</si>
  <si>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</si>
  <si>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</si>
  <si>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</si>
  <si>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</si>
  <si>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</si>
  <si>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</si>
  <si>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</si>
  <si>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</si>
  <si>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</si>
  <si>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</si>
  <si>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</si>
  <si>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</si>
  <si>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</si>
  <si>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</si>
  <si>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</si>
  <si>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</si>
  <si>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</si>
  <si>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</si>
  <si>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</si>
  <si>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</si>
  <si>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</si>
  <si>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</si>
  <si>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</si>
  <si>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</si>
  <si>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</si>
  <si>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</si>
  <si>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</si>
  <si>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</si>
  <si>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</si>
  <si>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</si>
  <si>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</si>
  <si>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</si>
  <si>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</si>
  <si>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</si>
  <si>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</si>
  <si>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</si>
  <si>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</si>
  <si>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</si>
  <si>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</si>
  <si>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</si>
  <si>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</si>
  <si>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</si>
  <si>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</si>
  <si>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</si>
  <si>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</si>
  <si>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</si>
  <si>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</si>
  <si>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</si>
  <si>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</si>
  <si>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</si>
  <si>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</si>
  <si>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</si>
  <si>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</si>
  <si>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</si>
  <si>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</si>
  <si>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</si>
  <si>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</si>
  <si>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</si>
  <si>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</si>
  <si>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</si>
  <si>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</si>
  <si>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</si>
  <si>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</si>
  <si>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</si>
  <si>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</si>
  <si>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</si>
  <si>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</si>
  <si>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</si>
  <si>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</si>
  <si>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</si>
  <si>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</si>
  <si>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</si>
  <si>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</si>
  <si>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</si>
  <si>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</si>
  <si>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</si>
  <si>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</si>
  <si>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</si>
  <si>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</si>
  <si>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</si>
  <si>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</si>
  <si>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</si>
  <si>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</si>
  <si>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</si>
  <si>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</si>
  <si>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</si>
  <si>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</si>
  <si>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</si>
  <si>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</si>
  <si>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</si>
  <si>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</si>
  <si>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</si>
  <si>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</si>
  <si>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</si>
  <si>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</si>
  <si>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</si>
  <si>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</si>
  <si>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</si>
  <si>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</si>
  <si>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</si>
  <si>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</si>
  <si>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</si>
  <si>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</si>
  <si>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</si>
  <si>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</si>
  <si>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</si>
  <si>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</si>
  <si>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</si>
  <si>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</si>
  <si>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</si>
  <si>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</si>
  <si>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</si>
  <si>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</si>
  <si>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</si>
  <si>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</si>
  <si>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</si>
  <si>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</si>
  <si>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</si>
  <si>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</si>
  <si>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</si>
  <si>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</si>
  <si>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</si>
  <si>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</si>
  <si>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</si>
  <si>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</si>
  <si>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</si>
  <si>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</si>
  <si>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</si>
  <si>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</si>
  <si>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</si>
  <si>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</si>
  <si>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</si>
  <si>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</si>
  <si>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</si>
  <si>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</si>
  <si>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</si>
  <si>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</si>
  <si>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</si>
  <si>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</si>
  <si>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</si>
  <si>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</si>
  <si>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</si>
  <si>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</si>
  <si>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</si>
  <si>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</si>
  <si>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</si>
  <si>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</si>
  <si>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</si>
  <si>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</si>
  <si>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</si>
  <si>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</si>
  <si>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</si>
  <si>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</si>
  <si>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</si>
  <si>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</si>
  <si>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</si>
  <si>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</si>
  <si>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</si>
  <si>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</si>
  <si>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</si>
  <si>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</si>
  <si>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</si>
  <si>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</si>
  <si>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</si>
  <si>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</si>
  <si>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</si>
  <si>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</si>
  <si>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</si>
  <si>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</si>
  <si>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</si>
  <si>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</si>
  <si>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</si>
  <si>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</si>
  <si>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</si>
  <si>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</si>
  <si>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</si>
  <si>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</si>
  <si>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</si>
  <si>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</si>
  <si>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</si>
  <si>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</si>
  <si>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</si>
  <si>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</si>
  <si>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</si>
  <si>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</si>
  <si>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</si>
  <si>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</si>
  <si>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</si>
  <si>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</si>
  <si>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</si>
  <si>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</si>
  <si>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</si>
  <si>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</si>
  <si>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</si>
  <si>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</si>
  <si>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</si>
  <si>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</si>
  <si>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</si>
  <si>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</si>
  <si>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</si>
  <si>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</si>
  <si>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</si>
  <si>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</si>
  <si>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</si>
  <si>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</si>
  <si>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</si>
  <si>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</si>
  <si>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</si>
  <si>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</si>
  <si>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</si>
  <si>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</si>
  <si>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</si>
  <si>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</si>
  <si>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</si>
  <si>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</si>
  <si>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</si>
  <si>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</si>
  <si>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</si>
  <si>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</si>
  <si>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</si>
  <si>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</si>
  <si>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</si>
  <si>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</si>
  <si>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</si>
  <si>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</si>
  <si>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</si>
  <si>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</si>
  <si>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</si>
  <si>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</si>
  <si>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</si>
  <si>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</si>
  <si>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</si>
  <si>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</si>
  <si>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</si>
  <si>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</si>
  <si>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</si>
  <si>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</si>
  <si>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</si>
  <si>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</si>
  <si>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</si>
  <si>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</si>
  <si>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</si>
  <si>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</si>
  <si>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</si>
  <si>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</si>
  <si>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</si>
  <si>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</si>
  <si>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</si>
  <si>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</si>
  <si>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</si>
  <si>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</si>
  <si>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</si>
  <si>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</si>
  <si>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</si>
  <si>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</si>
  <si>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</si>
  <si>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</si>
  <si>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</si>
  <si>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</si>
  <si>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</si>
  <si>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</si>
  <si>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</si>
  <si>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</si>
  <si>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</si>
  <si>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</si>
  <si>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</si>
  <si>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</si>
  <si>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</si>
  <si>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</si>
  <si>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</si>
  <si>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</si>
  <si>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</si>
  <si>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</si>
  <si>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</si>
  <si>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</si>
  <si>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</si>
  <si>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</si>
  <si>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</si>
  <si>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</si>
  <si>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</si>
  <si>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</si>
  <si>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</si>
  <si>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</si>
  <si>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</si>
  <si>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</si>
  <si>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</si>
  <si>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</si>
  <si>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</si>
  <si>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</si>
  <si>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</si>
  <si>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</si>
  <si>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</si>
  <si>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</si>
  <si>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</si>
  <si>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</si>
  <si>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</si>
  <si>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</si>
  <si>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</si>
  <si>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</si>
  <si>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</si>
  <si>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</si>
  <si>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</si>
  <si>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</si>
  <si>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</si>
  <si>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</si>
  <si>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</si>
  <si>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</si>
  <si>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</si>
  <si>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</si>
  <si>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</si>
  <si>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</si>
  <si>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</si>
  <si>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</si>
  <si>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</si>
  <si>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</si>
  <si>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</si>
  <si>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</si>
  <si>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</si>
  <si>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</si>
  <si>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</si>
  <si>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</si>
  <si>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</si>
  <si>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</si>
  <si>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</si>
  <si>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</si>
  <si>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</si>
  <si>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</si>
  <si>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</si>
  <si>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</si>
  <si>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</si>
  <si>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</si>
  <si>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19664--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</si>
  <si>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</si>
  <si>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</si>
  <si>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</si>
  <si>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</si>
  <si>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</si>
  <si>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</si>
  <si>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</si>
  <si>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</si>
  <si>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</si>
  <si>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</si>
  <si>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</si>
  <si>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</si>
  <si>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</si>
  <si>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</si>
  <si>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</si>
  <si>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19682--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</si>
  <si>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</si>
  <si>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</si>
  <si>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</si>
  <si>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</si>
  <si>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</si>
  <si>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</si>
  <si>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</si>
  <si>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</si>
  <si>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</si>
  <si>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</si>
  <si>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</si>
  <si>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</si>
  <si>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</si>
  <si>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</si>
  <si>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>19677--</t>
  </si>
  <si>
    <t xml:space="preserve">AGROPECURIA EL TOPETE  </t>
  </si>
  <si>
    <t>AGROPECURIA LA CHEMITA   249</t>
  </si>
  <si>
    <t>PORSICOLA SAN BERNARDO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</si>
</sst>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9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4" fontId="2" fillId="0" borderId="18" xfId="0" applyNumberFormat="1" applyFont="1" applyFill="1" applyBorder="1" applyAlignment="1">
      <alignment horizontal="center" wrapText="1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0" fontId="27" fillId="0" borderId="75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22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8" t="s">
        <v>55</v>
      </c>
      <c r="B55" s="328" t="s">
        <v>56</v>
      </c>
      <c r="C55" s="956" t="s">
        <v>62</v>
      </c>
      <c r="D55" s="329"/>
      <c r="E55" s="47"/>
      <c r="F55" s="320">
        <v>319.5</v>
      </c>
      <c r="G55" s="321">
        <v>44200</v>
      </c>
      <c r="H55" s="958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70" t="s">
        <v>35</v>
      </c>
      <c r="P55" s="972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9"/>
      <c r="B56" s="328" t="s">
        <v>58</v>
      </c>
      <c r="C56" s="957"/>
      <c r="D56" s="330"/>
      <c r="E56" s="47"/>
      <c r="F56" s="51">
        <v>184.1</v>
      </c>
      <c r="G56" s="87">
        <v>44200</v>
      </c>
      <c r="H56" s="959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71"/>
      <c r="P56" s="973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60" t="s">
        <v>55</v>
      </c>
      <c r="B60" s="292" t="s">
        <v>58</v>
      </c>
      <c r="C60" s="962" t="s">
        <v>57</v>
      </c>
      <c r="D60" s="293"/>
      <c r="E60" s="93"/>
      <c r="F60" s="51">
        <v>195.3</v>
      </c>
      <c r="G60" s="87">
        <v>44207</v>
      </c>
      <c r="H60" s="964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78" t="s">
        <v>35</v>
      </c>
      <c r="P60" s="966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61"/>
      <c r="B61" s="292" t="s">
        <v>56</v>
      </c>
      <c r="C61" s="963"/>
      <c r="D61" s="293"/>
      <c r="E61" s="93"/>
      <c r="F61" s="51">
        <v>344.7</v>
      </c>
      <c r="G61" s="87">
        <v>44207</v>
      </c>
      <c r="H61" s="965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79"/>
      <c r="P61" s="967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74" t="s">
        <v>55</v>
      </c>
      <c r="B63" s="86" t="s">
        <v>58</v>
      </c>
      <c r="C63" s="945" t="s">
        <v>115</v>
      </c>
      <c r="D63" s="91"/>
      <c r="E63" s="93"/>
      <c r="F63" s="51">
        <v>413.7</v>
      </c>
      <c r="G63" s="49">
        <v>44211</v>
      </c>
      <c r="H63" s="98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83" t="s">
        <v>35</v>
      </c>
      <c r="P63" s="951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5"/>
      <c r="B64" s="86" t="s">
        <v>56</v>
      </c>
      <c r="C64" s="980"/>
      <c r="D64" s="91"/>
      <c r="E64" s="93"/>
      <c r="F64" s="51">
        <v>542.70000000000005</v>
      </c>
      <c r="G64" s="419">
        <v>44211</v>
      </c>
      <c r="H64" s="982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84"/>
      <c r="P64" s="952"/>
      <c r="Q64" s="94"/>
      <c r="R64" s="40"/>
      <c r="S64" s="41"/>
      <c r="T64" s="42"/>
      <c r="U64" s="43"/>
      <c r="V64" s="44"/>
    </row>
    <row r="65" spans="1:22" ht="31.5" customHeight="1" x14ac:dyDescent="0.3">
      <c r="A65" s="987" t="s">
        <v>55</v>
      </c>
      <c r="B65" s="396" t="s">
        <v>56</v>
      </c>
      <c r="C65" s="989" t="s">
        <v>127</v>
      </c>
      <c r="D65" s="91"/>
      <c r="E65" s="93"/>
      <c r="F65" s="51">
        <v>874.2</v>
      </c>
      <c r="G65" s="420">
        <v>44214</v>
      </c>
      <c r="H65" s="982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85" t="s">
        <v>35</v>
      </c>
      <c r="P65" s="92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88"/>
      <c r="B66" s="396" t="s">
        <v>56</v>
      </c>
      <c r="C66" s="990"/>
      <c r="D66" s="96"/>
      <c r="E66" s="97"/>
      <c r="F66" s="51">
        <v>265.60000000000002</v>
      </c>
      <c r="G66" s="419">
        <v>44214</v>
      </c>
      <c r="H66" s="991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86"/>
      <c r="P66" s="930"/>
      <c r="Q66" s="94"/>
      <c r="R66" s="40"/>
      <c r="S66" s="41"/>
      <c r="T66" s="42"/>
      <c r="U66" s="43"/>
      <c r="V66" s="44"/>
    </row>
    <row r="67" spans="1:22" ht="17.25" customHeight="1" x14ac:dyDescent="0.3">
      <c r="A67" s="943" t="s">
        <v>55</v>
      </c>
      <c r="B67" s="396" t="s">
        <v>56</v>
      </c>
      <c r="C67" s="945" t="s">
        <v>186</v>
      </c>
      <c r="D67" s="96"/>
      <c r="E67" s="97"/>
      <c r="F67" s="418">
        <v>327.7</v>
      </c>
      <c r="G67" s="947">
        <v>44216</v>
      </c>
      <c r="H67" s="949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85" t="s">
        <v>35</v>
      </c>
      <c r="P67" s="92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44"/>
      <c r="B68" s="396" t="s">
        <v>58</v>
      </c>
      <c r="C68" s="946"/>
      <c r="D68" s="96"/>
      <c r="E68" s="97"/>
      <c r="F68" s="418">
        <v>308.2</v>
      </c>
      <c r="G68" s="948"/>
      <c r="H68" s="950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86"/>
      <c r="P68" s="93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41" t="s">
        <v>171</v>
      </c>
      <c r="B78" s="441" t="s">
        <v>172</v>
      </c>
      <c r="C78" s="935" t="s">
        <v>180</v>
      </c>
      <c r="D78" s="438"/>
      <c r="E78" s="97"/>
      <c r="F78" s="51">
        <v>151.80000000000001</v>
      </c>
      <c r="G78" s="49">
        <v>44221</v>
      </c>
      <c r="H78" s="93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85" t="s">
        <v>35</v>
      </c>
      <c r="P78" s="93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42"/>
      <c r="B79" s="437" t="s">
        <v>181</v>
      </c>
      <c r="C79" s="936"/>
      <c r="D79" s="438"/>
      <c r="E79" s="97"/>
      <c r="F79" s="51">
        <v>441</v>
      </c>
      <c r="G79" s="49">
        <v>44221</v>
      </c>
      <c r="H79" s="93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86"/>
      <c r="P79" s="932"/>
      <c r="Q79" s="39"/>
      <c r="R79" s="40"/>
      <c r="S79" s="41"/>
      <c r="T79" s="41"/>
      <c r="U79" s="43"/>
      <c r="V79" s="44"/>
    </row>
    <row r="80" spans="1:22" ht="17.25" x14ac:dyDescent="0.3">
      <c r="A80" s="933" t="s">
        <v>171</v>
      </c>
      <c r="B80" s="437" t="s">
        <v>181</v>
      </c>
      <c r="C80" s="935" t="s">
        <v>182</v>
      </c>
      <c r="D80" s="438"/>
      <c r="E80" s="97"/>
      <c r="F80" s="51">
        <v>103</v>
      </c>
      <c r="G80" s="49">
        <v>44226</v>
      </c>
      <c r="H80" s="93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39" t="s">
        <v>35</v>
      </c>
      <c r="P80" s="92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34"/>
      <c r="B81" s="442" t="s">
        <v>172</v>
      </c>
      <c r="C81" s="936"/>
      <c r="D81" s="438"/>
      <c r="E81" s="97"/>
      <c r="F81" s="51">
        <f>23.2+20+94.2</f>
        <v>137.4</v>
      </c>
      <c r="G81" s="49">
        <v>44226</v>
      </c>
      <c r="H81" s="93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40"/>
      <c r="P81" s="93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76" t="s">
        <v>19</v>
      </c>
      <c r="G236" s="976"/>
      <c r="H236" s="977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775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4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4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4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4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4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8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8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11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86" t="s">
        <v>55</v>
      </c>
      <c r="B63" s="292" t="s">
        <v>56</v>
      </c>
      <c r="C63" s="1144" t="s">
        <v>1028</v>
      </c>
      <c r="D63" s="716"/>
      <c r="E63" s="607"/>
      <c r="F63" s="913">
        <v>80</v>
      </c>
      <c r="G63" s="1078">
        <v>44494</v>
      </c>
      <c r="H63" s="1066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4" t="s">
        <v>35</v>
      </c>
      <c r="P63" s="1142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87"/>
      <c r="B64" s="292" t="s">
        <v>56</v>
      </c>
      <c r="C64" s="1145"/>
      <c r="D64" s="716"/>
      <c r="E64" s="607"/>
      <c r="F64" s="913">
        <v>1163</v>
      </c>
      <c r="G64" s="1079"/>
      <c r="H64" s="1067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6"/>
      <c r="P64" s="1143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2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10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6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07" t="s">
        <v>827</v>
      </c>
      <c r="B78" s="599" t="s">
        <v>954</v>
      </c>
      <c r="C78" s="1074" t="s">
        <v>956</v>
      </c>
      <c r="D78" s="707"/>
      <c r="E78" s="609"/>
      <c r="F78" s="418">
        <v>563</v>
      </c>
      <c r="G78" s="947">
        <v>44497</v>
      </c>
      <c r="H78" s="1109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11" t="s">
        <v>35</v>
      </c>
      <c r="P78" s="1105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08"/>
      <c r="B79" s="599" t="s">
        <v>955</v>
      </c>
      <c r="C79" s="1075"/>
      <c r="D79" s="707"/>
      <c r="E79" s="609"/>
      <c r="F79" s="418">
        <v>1109.2</v>
      </c>
      <c r="G79" s="948"/>
      <c r="H79" s="1110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12"/>
      <c r="P79" s="1106"/>
      <c r="Q79" s="712"/>
      <c r="R79" s="40"/>
      <c r="S79" s="41"/>
      <c r="T79" s="42"/>
      <c r="U79" s="43"/>
      <c r="V79" s="44"/>
    </row>
    <row r="80" spans="1:22" ht="34.5" x14ac:dyDescent="0.3">
      <c r="A80" s="1113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09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20" t="s">
        <v>682</v>
      </c>
      <c r="P80" s="1123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13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15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21"/>
      <c r="P81" s="1124"/>
      <c r="Q81" s="712"/>
      <c r="R81" s="40"/>
      <c r="S81" s="41"/>
      <c r="T81" s="42"/>
      <c r="U81" s="43"/>
      <c r="V81" s="44"/>
    </row>
    <row r="82" spans="1:22" ht="18.75" customHeight="1" x14ac:dyDescent="0.3">
      <c r="A82" s="1113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15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21"/>
      <c r="P82" s="1124"/>
      <c r="Q82" s="712"/>
      <c r="R82" s="40"/>
      <c r="S82" s="41"/>
      <c r="T82" s="42"/>
      <c r="U82" s="43"/>
      <c r="V82" s="44"/>
    </row>
    <row r="83" spans="1:22" ht="34.5" x14ac:dyDescent="0.3">
      <c r="A83" s="1113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15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21"/>
      <c r="P83" s="1124"/>
      <c r="Q83" s="712"/>
      <c r="R83" s="40"/>
      <c r="S83" s="41"/>
      <c r="T83" s="42"/>
      <c r="U83" s="43"/>
      <c r="V83" s="44"/>
    </row>
    <row r="84" spans="1:22" ht="18.75" customHeight="1" x14ac:dyDescent="0.3">
      <c r="A84" s="1113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15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21"/>
      <c r="P84" s="1124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14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15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21"/>
      <c r="P85" s="1124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6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18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21"/>
      <c r="P86" s="1124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7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19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21"/>
      <c r="P87" s="1124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22"/>
      <c r="P88" s="1125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8" t="s">
        <v>827</v>
      </c>
      <c r="B89" s="599" t="s">
        <v>393</v>
      </c>
      <c r="C89" s="1136" t="s">
        <v>952</v>
      </c>
      <c r="D89" s="878"/>
      <c r="E89" s="613"/>
      <c r="F89" s="320">
        <v>224.8</v>
      </c>
      <c r="G89" s="1130">
        <v>44499</v>
      </c>
      <c r="H89" s="1133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49" t="s">
        <v>35</v>
      </c>
      <c r="P89" s="1140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8"/>
      <c r="B90" s="437" t="s">
        <v>953</v>
      </c>
      <c r="C90" s="1137"/>
      <c r="D90" s="660"/>
      <c r="E90" s="613"/>
      <c r="F90" s="51">
        <v>262.8</v>
      </c>
      <c r="G90" s="1131"/>
      <c r="H90" s="1134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9"/>
      <c r="P90" s="1141"/>
      <c r="Q90" s="508"/>
      <c r="R90" s="40"/>
      <c r="S90" s="41"/>
      <c r="T90" s="42"/>
      <c r="U90" s="43"/>
      <c r="V90" s="44"/>
    </row>
    <row r="91" spans="1:22" ht="17.25" x14ac:dyDescent="0.3">
      <c r="A91" s="1128"/>
      <c r="B91" s="437" t="s">
        <v>954</v>
      </c>
      <c r="C91" s="1137"/>
      <c r="D91" s="660"/>
      <c r="E91" s="613"/>
      <c r="F91" s="51">
        <v>113.8</v>
      </c>
      <c r="G91" s="1131"/>
      <c r="H91" s="1134"/>
      <c r="I91" s="48">
        <v>113.8</v>
      </c>
      <c r="J91" s="35">
        <f t="shared" si="0"/>
        <v>0</v>
      </c>
      <c r="K91" s="56">
        <v>55</v>
      </c>
      <c r="L91" s="1072"/>
      <c r="M91" s="1073"/>
      <c r="N91" s="57">
        <f t="shared" si="1"/>
        <v>6259</v>
      </c>
      <c r="O91" s="1139"/>
      <c r="P91" s="1141"/>
      <c r="Q91" s="508"/>
      <c r="R91" s="40"/>
      <c r="S91" s="41"/>
      <c r="T91" s="42"/>
      <c r="U91" s="43"/>
      <c r="V91" s="44"/>
    </row>
    <row r="92" spans="1:22" ht="18" thickBot="1" x14ac:dyDescent="0.35">
      <c r="A92" s="1129"/>
      <c r="B92" s="437" t="s">
        <v>955</v>
      </c>
      <c r="C92" s="1138"/>
      <c r="D92" s="660"/>
      <c r="E92" s="613"/>
      <c r="F92" s="51">
        <v>235.8</v>
      </c>
      <c r="G92" s="1132"/>
      <c r="H92" s="1135"/>
      <c r="I92" s="48">
        <v>235.8</v>
      </c>
      <c r="J92" s="35">
        <f t="shared" si="0"/>
        <v>0</v>
      </c>
      <c r="K92" s="56">
        <v>50</v>
      </c>
      <c r="L92" s="1072"/>
      <c r="M92" s="1073"/>
      <c r="N92" s="57">
        <f t="shared" si="1"/>
        <v>11790</v>
      </c>
      <c r="O92" s="986"/>
      <c r="P92" s="1085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76" t="s">
        <v>19</v>
      </c>
      <c r="G262" s="976"/>
      <c r="H262" s="977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882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1081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1081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1081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1081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1081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1081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1081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1081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1081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1081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1081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1081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1081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1081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3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7" t="s">
        <v>1101</v>
      </c>
      <c r="V18" s="928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3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7" t="s">
        <v>1101</v>
      </c>
      <c r="V19" s="928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3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7" t="s">
        <v>1101</v>
      </c>
      <c r="V20" s="928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3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7" t="s">
        <v>1101</v>
      </c>
      <c r="V21" s="928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3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7" t="s">
        <v>1101</v>
      </c>
      <c r="V22" s="928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3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7" t="s">
        <v>1101</v>
      </c>
      <c r="V23" s="928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7" t="s">
        <v>1101</v>
      </c>
      <c r="V24" s="928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3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7" t="s">
        <v>1101</v>
      </c>
      <c r="V25" s="928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3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7" t="s">
        <v>1101</v>
      </c>
      <c r="V26" s="928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3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7" t="s">
        <v>1101</v>
      </c>
      <c r="V27" s="928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1072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3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7" t="s">
        <v>1101</v>
      </c>
      <c r="V28" s="928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1073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3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7" t="s">
        <v>1101</v>
      </c>
      <c r="V29" s="928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1074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3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7" t="s">
        <v>1101</v>
      </c>
      <c r="V30" s="928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9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9" t="s">
        <v>35</v>
      </c>
      <c r="P54" s="900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8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9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5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9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901" t="s">
        <v>1064</v>
      </c>
      <c r="D57" s="717"/>
      <c r="E57" s="607"/>
      <c r="F57" s="855">
        <v>740</v>
      </c>
      <c r="G57" s="862">
        <v>44524</v>
      </c>
      <c r="H57" s="909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179" t="s">
        <v>55</v>
      </c>
      <c r="B58" s="292" t="s">
        <v>56</v>
      </c>
      <c r="C58" s="1088" t="s">
        <v>1093</v>
      </c>
      <c r="D58" s="717"/>
      <c r="E58" s="607"/>
      <c r="F58" s="855">
        <v>1134.5999999999999</v>
      </c>
      <c r="G58" s="1180">
        <v>44894</v>
      </c>
      <c r="H58" s="1182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985" t="s">
        <v>35</v>
      </c>
      <c r="P58" s="1084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179"/>
      <c r="B59" s="292" t="s">
        <v>441</v>
      </c>
      <c r="C59" s="1100"/>
      <c r="D59" s="716"/>
      <c r="E59" s="607"/>
      <c r="F59" s="855">
        <v>94.8</v>
      </c>
      <c r="G59" s="1181"/>
      <c r="H59" s="1183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986"/>
      <c r="P59" s="1085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9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9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9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9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9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9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9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9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9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4" t="s">
        <v>848</v>
      </c>
      <c r="B69" s="689" t="s">
        <v>907</v>
      </c>
      <c r="C69" s="1172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8" t="s">
        <v>35</v>
      </c>
      <c r="P69" s="1176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71"/>
      <c r="B70" s="865" t="s">
        <v>908</v>
      </c>
      <c r="C70" s="1173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75"/>
      <c r="P70" s="1177"/>
      <c r="Q70" s="508"/>
      <c r="R70" s="40"/>
      <c r="S70" s="41"/>
      <c r="T70" s="42"/>
      <c r="U70" s="43"/>
      <c r="V70" s="44"/>
    </row>
    <row r="71" spans="1:22" ht="18.75" customHeight="1" x14ac:dyDescent="0.3">
      <c r="A71" s="1171"/>
      <c r="B71" s="286" t="s">
        <v>910</v>
      </c>
      <c r="C71" s="1173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75"/>
      <c r="P71" s="1177"/>
      <c r="Q71" s="508"/>
      <c r="R71" s="40"/>
      <c r="S71" s="41"/>
      <c r="T71" s="42"/>
      <c r="U71" s="43"/>
      <c r="V71" s="44"/>
    </row>
    <row r="72" spans="1:22" ht="17.25" customHeight="1" x14ac:dyDescent="0.3">
      <c r="A72" s="1171"/>
      <c r="B72" s="689" t="s">
        <v>912</v>
      </c>
      <c r="C72" s="1173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75"/>
      <c r="P72" s="1177"/>
      <c r="Q72" s="508"/>
      <c r="R72" s="40"/>
      <c r="S72" s="41"/>
      <c r="T72" s="42"/>
      <c r="U72" s="43"/>
      <c r="V72" s="44"/>
    </row>
    <row r="73" spans="1:22" ht="18.75" customHeight="1" x14ac:dyDescent="0.3">
      <c r="A73" s="1171"/>
      <c r="B73" s="286" t="s">
        <v>913</v>
      </c>
      <c r="C73" s="1173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75"/>
      <c r="P73" s="1177"/>
      <c r="Q73" s="508"/>
      <c r="R73" s="40"/>
      <c r="S73" s="41"/>
      <c r="T73" s="42"/>
      <c r="U73" s="43"/>
      <c r="V73" s="44"/>
    </row>
    <row r="74" spans="1:22" ht="16.5" customHeight="1" x14ac:dyDescent="0.3">
      <c r="A74" s="1171"/>
      <c r="B74" s="286" t="s">
        <v>914</v>
      </c>
      <c r="C74" s="1173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75"/>
      <c r="P74" s="1177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5"/>
      <c r="B75" s="286" t="s">
        <v>915</v>
      </c>
      <c r="C75" s="1174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9"/>
      <c r="P75" s="1178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2"/>
      <c r="M80" s="1073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90" t="s">
        <v>606</v>
      </c>
      <c r="B87" s="61" t="s">
        <v>986</v>
      </c>
      <c r="C87" s="1189" t="s">
        <v>984</v>
      </c>
      <c r="D87" s="612"/>
      <c r="E87" s="613"/>
      <c r="F87" s="51">
        <v>8226.24</v>
      </c>
      <c r="G87" s="87">
        <v>44518</v>
      </c>
      <c r="H87" s="1055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8" t="s">
        <v>35</v>
      </c>
      <c r="P87" s="1176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2"/>
      <c r="B88" s="61" t="s">
        <v>987</v>
      </c>
      <c r="C88" s="1190"/>
      <c r="D88" s="612"/>
      <c r="E88" s="613"/>
      <c r="F88" s="51">
        <v>255.8</v>
      </c>
      <c r="G88" s="87">
        <v>44518</v>
      </c>
      <c r="H88" s="1056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9"/>
      <c r="P88" s="1178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7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53" t="s">
        <v>1029</v>
      </c>
      <c r="B93" s="920" t="s">
        <v>1030</v>
      </c>
      <c r="C93" s="96" t="s">
        <v>1031</v>
      </c>
      <c r="D93" s="96"/>
      <c r="E93" s="97"/>
      <c r="F93" s="914">
        <v>632</v>
      </c>
      <c r="G93" s="915">
        <v>44510</v>
      </c>
      <c r="H93" s="916">
        <v>35566</v>
      </c>
      <c r="I93" s="914">
        <v>632</v>
      </c>
      <c r="J93" s="35">
        <f t="shared" si="0"/>
        <v>0</v>
      </c>
      <c r="K93" s="56">
        <v>42</v>
      </c>
      <c r="L93" s="52"/>
      <c r="M93" s="52"/>
      <c r="N93" s="922">
        <f t="shared" si="1"/>
        <v>26544</v>
      </c>
      <c r="O93" s="1156" t="s">
        <v>35</v>
      </c>
      <c r="P93" s="1184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54"/>
      <c r="B94" s="921" t="s">
        <v>1032</v>
      </c>
      <c r="C94" s="96" t="s">
        <v>1033</v>
      </c>
      <c r="D94" s="96"/>
      <c r="E94" s="97"/>
      <c r="F94" s="914">
        <v>325.3</v>
      </c>
      <c r="G94" s="915">
        <v>44512</v>
      </c>
      <c r="H94" s="918">
        <v>35582</v>
      </c>
      <c r="I94" s="914">
        <v>325.3</v>
      </c>
      <c r="J94" s="35">
        <f t="shared" si="0"/>
        <v>0</v>
      </c>
      <c r="K94" s="56">
        <v>69</v>
      </c>
      <c r="L94" s="52"/>
      <c r="M94" s="52"/>
      <c r="N94" s="922">
        <f t="shared" si="1"/>
        <v>22445.7</v>
      </c>
      <c r="O94" s="1157"/>
      <c r="P94" s="1185"/>
      <c r="Q94" s="712"/>
      <c r="R94" s="40"/>
      <c r="S94" s="41"/>
      <c r="T94" s="42"/>
      <c r="U94" s="43"/>
      <c r="V94" s="44"/>
    </row>
    <row r="95" spans="1:22" ht="17.25" customHeight="1" x14ac:dyDescent="0.3">
      <c r="A95" s="1054"/>
      <c r="B95" s="920" t="s">
        <v>393</v>
      </c>
      <c r="C95" s="1150" t="s">
        <v>1034</v>
      </c>
      <c r="D95" s="96"/>
      <c r="E95" s="97"/>
      <c r="F95" s="914">
        <v>281</v>
      </c>
      <c r="G95" s="1169">
        <v>44513</v>
      </c>
      <c r="H95" s="1164">
        <v>35676</v>
      </c>
      <c r="I95" s="917">
        <v>281</v>
      </c>
      <c r="J95" s="35">
        <f t="shared" si="0"/>
        <v>0</v>
      </c>
      <c r="K95" s="56">
        <v>47</v>
      </c>
      <c r="L95" s="52"/>
      <c r="M95" s="52"/>
      <c r="N95" s="922">
        <f t="shared" si="1"/>
        <v>13207</v>
      </c>
      <c r="O95" s="1157"/>
      <c r="P95" s="1185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54"/>
      <c r="B96" s="920" t="s">
        <v>1032</v>
      </c>
      <c r="C96" s="1151"/>
      <c r="D96" s="96"/>
      <c r="E96" s="97"/>
      <c r="F96" s="914">
        <v>190.6</v>
      </c>
      <c r="G96" s="1170"/>
      <c r="H96" s="1168"/>
      <c r="I96" s="917">
        <v>190.6</v>
      </c>
      <c r="J96" s="35">
        <f t="shared" si="0"/>
        <v>0</v>
      </c>
      <c r="K96" s="56">
        <v>69</v>
      </c>
      <c r="L96" s="52"/>
      <c r="M96" s="52"/>
      <c r="N96" s="922">
        <f t="shared" si="1"/>
        <v>13151.4</v>
      </c>
      <c r="O96" s="1157"/>
      <c r="P96" s="1185"/>
      <c r="Q96" s="712"/>
      <c r="R96" s="40"/>
      <c r="S96" s="41"/>
      <c r="T96" s="42"/>
      <c r="U96" s="43"/>
      <c r="V96" s="44"/>
    </row>
    <row r="97" spans="1:22" ht="17.25" customHeight="1" x14ac:dyDescent="0.3">
      <c r="A97" s="1054"/>
      <c r="B97" s="923" t="s">
        <v>1032</v>
      </c>
      <c r="C97" s="935" t="s">
        <v>1035</v>
      </c>
      <c r="D97" s="438"/>
      <c r="E97" s="97"/>
      <c r="F97" s="919">
        <v>119.2</v>
      </c>
      <c r="G97" s="1162">
        <v>44517</v>
      </c>
      <c r="H97" s="1164">
        <v>35677</v>
      </c>
      <c r="I97" s="917">
        <v>119.2</v>
      </c>
      <c r="J97" s="35">
        <f t="shared" si="0"/>
        <v>0</v>
      </c>
      <c r="K97" s="56">
        <v>70</v>
      </c>
      <c r="L97" s="52"/>
      <c r="M97" s="52"/>
      <c r="N97" s="922">
        <f t="shared" si="1"/>
        <v>8344</v>
      </c>
      <c r="O97" s="1157"/>
      <c r="P97" s="1185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54"/>
      <c r="B98" s="923" t="s">
        <v>393</v>
      </c>
      <c r="C98" s="936"/>
      <c r="D98" s="438"/>
      <c r="E98" s="97"/>
      <c r="F98" s="919">
        <v>305.39999999999998</v>
      </c>
      <c r="G98" s="1163"/>
      <c r="H98" s="1168"/>
      <c r="I98" s="917">
        <v>305.39999999999998</v>
      </c>
      <c r="J98" s="35">
        <f t="shared" si="0"/>
        <v>0</v>
      </c>
      <c r="K98" s="56">
        <v>49</v>
      </c>
      <c r="L98" s="52"/>
      <c r="M98" s="52"/>
      <c r="N98" s="922">
        <f t="shared" si="1"/>
        <v>14964.599999999999</v>
      </c>
      <c r="O98" s="1157"/>
      <c r="P98" s="1185"/>
      <c r="Q98" s="712"/>
      <c r="R98" s="40"/>
      <c r="S98" s="41"/>
      <c r="T98" s="42"/>
      <c r="U98" s="43"/>
      <c r="V98" s="44"/>
    </row>
    <row r="99" spans="1:22" ht="17.25" customHeight="1" x14ac:dyDescent="0.3">
      <c r="A99" s="1054"/>
      <c r="B99" s="920" t="s">
        <v>1032</v>
      </c>
      <c r="C99" s="1161" t="s">
        <v>1036</v>
      </c>
      <c r="D99" s="96"/>
      <c r="E99" s="97"/>
      <c r="F99" s="919">
        <v>251.2</v>
      </c>
      <c r="G99" s="1162">
        <v>44518</v>
      </c>
      <c r="H99" s="1164">
        <v>35678</v>
      </c>
      <c r="I99" s="917">
        <v>251.2</v>
      </c>
      <c r="J99" s="35">
        <f t="shared" si="0"/>
        <v>0</v>
      </c>
      <c r="K99" s="56">
        <v>69</v>
      </c>
      <c r="L99" s="52"/>
      <c r="M99" s="52"/>
      <c r="N99" s="922">
        <f t="shared" si="1"/>
        <v>17332.8</v>
      </c>
      <c r="O99" s="1157"/>
      <c r="P99" s="1185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54"/>
      <c r="B100" s="920" t="s">
        <v>1032</v>
      </c>
      <c r="C100" s="1151"/>
      <c r="D100" s="96"/>
      <c r="E100" s="97"/>
      <c r="F100" s="919">
        <v>51.8</v>
      </c>
      <c r="G100" s="1163"/>
      <c r="H100" s="1165"/>
      <c r="I100" s="917">
        <v>51.8</v>
      </c>
      <c r="J100" s="35">
        <f t="shared" si="0"/>
        <v>0</v>
      </c>
      <c r="K100" s="56">
        <v>70</v>
      </c>
      <c r="L100" s="52"/>
      <c r="M100" s="52"/>
      <c r="N100" s="922">
        <f t="shared" si="1"/>
        <v>3626</v>
      </c>
      <c r="O100" s="1157"/>
      <c r="P100" s="1185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54"/>
      <c r="B101" s="923" t="s">
        <v>1032</v>
      </c>
      <c r="C101" s="935" t="s">
        <v>1037</v>
      </c>
      <c r="D101" s="438"/>
      <c r="E101" s="97"/>
      <c r="F101" s="919">
        <f>145.2+230.6</f>
        <v>375.79999999999995</v>
      </c>
      <c r="G101" s="1162">
        <v>44523</v>
      </c>
      <c r="H101" s="1166">
        <v>35751</v>
      </c>
      <c r="I101" s="917">
        <v>375.8</v>
      </c>
      <c r="J101" s="35">
        <f t="shared" si="0"/>
        <v>0</v>
      </c>
      <c r="K101" s="56">
        <v>74</v>
      </c>
      <c r="L101" s="52"/>
      <c r="M101" s="52"/>
      <c r="N101" s="922">
        <f t="shared" si="1"/>
        <v>27809.200000000001</v>
      </c>
      <c r="O101" s="1157"/>
      <c r="P101" s="1185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093"/>
      <c r="B102" s="923" t="s">
        <v>181</v>
      </c>
      <c r="C102" s="936"/>
      <c r="D102" s="438"/>
      <c r="E102" s="97"/>
      <c r="F102" s="919">
        <v>373.2</v>
      </c>
      <c r="G102" s="1163"/>
      <c r="H102" s="1167"/>
      <c r="I102" s="917">
        <v>373.2</v>
      </c>
      <c r="J102" s="35">
        <f t="shared" si="0"/>
        <v>0</v>
      </c>
      <c r="K102" s="56">
        <v>54</v>
      </c>
      <c r="L102" s="52"/>
      <c r="M102" s="52"/>
      <c r="N102" s="922">
        <f t="shared" si="1"/>
        <v>20152.8</v>
      </c>
      <c r="O102" s="1157"/>
      <c r="P102" s="1185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91" t="s">
        <v>1029</v>
      </c>
      <c r="B103" s="61" t="s">
        <v>181</v>
      </c>
      <c r="C103" s="1161" t="s">
        <v>1058</v>
      </c>
      <c r="D103" s="96"/>
      <c r="E103" s="97"/>
      <c r="F103" s="418">
        <v>260.8</v>
      </c>
      <c r="G103" s="947">
        <v>44527</v>
      </c>
      <c r="H103" s="1192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58" t="s">
        <v>35</v>
      </c>
      <c r="P103" s="1186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091"/>
      <c r="B104" s="61" t="s">
        <v>955</v>
      </c>
      <c r="C104" s="1151"/>
      <c r="D104" s="96"/>
      <c r="E104" s="97"/>
      <c r="F104" s="418">
        <f>320.6+470</f>
        <v>790.6</v>
      </c>
      <c r="G104" s="1035"/>
      <c r="H104" s="1193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59"/>
      <c r="P104" s="1187"/>
      <c r="Q104" s="712"/>
      <c r="R104" s="40"/>
      <c r="S104" s="41"/>
      <c r="T104" s="42"/>
      <c r="U104" s="43"/>
      <c r="V104" s="44"/>
    </row>
    <row r="105" spans="1:22" ht="18" thickBot="1" x14ac:dyDescent="0.35">
      <c r="A105" s="1092"/>
      <c r="B105" s="61" t="s">
        <v>1032</v>
      </c>
      <c r="C105" s="1152"/>
      <c r="D105" s="96"/>
      <c r="E105" s="97"/>
      <c r="F105" s="418">
        <f>153.8+142.6</f>
        <v>296.39999999999998</v>
      </c>
      <c r="G105" s="948"/>
      <c r="H105" s="1194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60"/>
      <c r="P105" s="1188"/>
      <c r="Q105" s="712"/>
      <c r="R105" s="40"/>
      <c r="S105" s="41"/>
      <c r="T105" s="42"/>
      <c r="U105" s="43"/>
      <c r="V105" s="44"/>
    </row>
    <row r="106" spans="1:22" ht="17.25" x14ac:dyDescent="0.3">
      <c r="A106" s="1090" t="s">
        <v>1029</v>
      </c>
      <c r="B106" s="61" t="s">
        <v>1032</v>
      </c>
      <c r="C106" s="1150" t="s">
        <v>1059</v>
      </c>
      <c r="D106" s="96"/>
      <c r="E106" s="97"/>
      <c r="F106" s="51">
        <f>47.6+150</f>
        <v>197.6</v>
      </c>
      <c r="G106" s="1154">
        <v>44530</v>
      </c>
      <c r="H106" s="1016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46" t="s">
        <v>35</v>
      </c>
      <c r="P106" s="1149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091"/>
      <c r="B107" s="61" t="s">
        <v>181</v>
      </c>
      <c r="C107" s="1151"/>
      <c r="D107" s="96"/>
      <c r="E107" s="97"/>
      <c r="F107" s="51">
        <f>291.7+35.6</f>
        <v>327.3</v>
      </c>
      <c r="G107" s="1155"/>
      <c r="H107" s="1153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47"/>
      <c r="P107" s="1141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092"/>
      <c r="B108" s="61" t="s">
        <v>1060</v>
      </c>
      <c r="C108" s="1152"/>
      <c r="D108" s="96"/>
      <c r="E108" s="97"/>
      <c r="F108" s="51">
        <f>410.4+252</f>
        <v>662.4</v>
      </c>
      <c r="G108" s="1077"/>
      <c r="H108" s="1017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48"/>
      <c r="P108" s="1085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76" t="s">
        <v>19</v>
      </c>
      <c r="G248" s="976"/>
      <c r="H248" s="977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O106:O108"/>
    <mergeCell ref="P106:P108"/>
    <mergeCell ref="A106:A108"/>
    <mergeCell ref="C106:C108"/>
    <mergeCell ref="H106:H108"/>
    <mergeCell ref="G106:G10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tabSelected="1" workbookViewId="0">
      <pane xSplit="7" ySplit="3" topLeftCell="J65" activePane="bottomRight" state="frozen"/>
      <selection pane="topRight" activeCell="H1" sqref="H1"/>
      <selection pane="bottomLeft" activeCell="A4" sqref="A4"/>
      <selection pane="bottomRight" activeCell="A77" sqref="A77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1005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1075</v>
      </c>
      <c r="I4" s="34">
        <f>25460-127.3</f>
        <v>25332.7</v>
      </c>
      <c r="J4" s="35">
        <f t="shared" ref="J4:J143" si="0">I4-F4</f>
        <v>822.70000000000073</v>
      </c>
      <c r="K4" s="322">
        <v>35.5</v>
      </c>
      <c r="L4" s="758"/>
      <c r="M4" s="758"/>
      <c r="N4" s="38">
        <f t="shared" ref="N4:N147" si="1">K4*I4</f>
        <v>899310.85</v>
      </c>
      <c r="O4" s="892" t="s">
        <v>206</v>
      </c>
      <c r="P4" s="897">
        <v>44545</v>
      </c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1076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 t="s">
        <v>206</v>
      </c>
      <c r="P5" s="722">
        <v>44545</v>
      </c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1077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 t="s">
        <v>206</v>
      </c>
      <c r="P6" s="722">
        <v>44547</v>
      </c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1078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 t="s">
        <v>206</v>
      </c>
      <c r="P7" s="722">
        <v>44547</v>
      </c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 t="s">
        <v>1079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 t="s">
        <v>206</v>
      </c>
      <c r="P8" s="699">
        <v>44550</v>
      </c>
      <c r="Q8" s="645">
        <v>25140</v>
      </c>
      <c r="R8" s="646">
        <v>44543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 t="s">
        <v>1080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 t="s">
        <v>206</v>
      </c>
      <c r="P9" s="699">
        <v>44550</v>
      </c>
      <c r="Q9" s="645">
        <v>0</v>
      </c>
      <c r="R9" s="646">
        <v>44543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1008</v>
      </c>
      <c r="B10" s="273" t="s">
        <v>1009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 t="s">
        <v>35</v>
      </c>
      <c r="P10" s="699">
        <v>44550</v>
      </c>
      <c r="Q10" s="645">
        <v>21040</v>
      </c>
      <c r="R10" s="646">
        <v>44543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48</v>
      </c>
      <c r="B11" s="273" t="s">
        <v>1010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 t="s">
        <v>35</v>
      </c>
      <c r="P11" s="699">
        <v>44550</v>
      </c>
      <c r="Q11" s="645">
        <v>0</v>
      </c>
      <c r="R11" s="646">
        <v>44543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1011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677" t="s">
        <v>1097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 t="s">
        <v>35</v>
      </c>
      <c r="P12" s="699">
        <v>44552</v>
      </c>
      <c r="Q12" s="645">
        <v>25140</v>
      </c>
      <c r="R12" s="646">
        <v>44543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5" t="s">
        <v>1096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 t="s">
        <v>35</v>
      </c>
      <c r="P13" s="699">
        <v>44552</v>
      </c>
      <c r="Q13" s="645">
        <v>0</v>
      </c>
      <c r="R13" s="646">
        <v>44543</v>
      </c>
      <c r="S13" s="483"/>
      <c r="T13" s="42"/>
      <c r="U13" s="43"/>
      <c r="V13" s="44"/>
      <c r="W13" s="43"/>
      <c r="X13" s="361"/>
    </row>
    <row r="14" spans="1:24" ht="33" thickTop="1" thickBot="1" x14ac:dyDescent="0.35">
      <c r="A14" s="277" t="s">
        <v>1011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5" t="s">
        <v>1099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510" t="s">
        <v>1098</v>
      </c>
      <c r="P14" s="699">
        <v>44553</v>
      </c>
      <c r="Q14" s="645">
        <v>25140</v>
      </c>
      <c r="R14" s="646">
        <v>44543</v>
      </c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6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677" t="s">
        <v>1100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 t="s">
        <v>35</v>
      </c>
      <c r="P15" s="699">
        <v>44553</v>
      </c>
      <c r="Q15" s="645">
        <v>0</v>
      </c>
      <c r="R15" s="646">
        <v>44543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1011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677" t="s">
        <v>1091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510" t="s">
        <v>35</v>
      </c>
      <c r="P16" s="699">
        <v>44554</v>
      </c>
      <c r="Q16" s="645">
        <v>25140</v>
      </c>
      <c r="R16" s="646">
        <v>44543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677" t="s">
        <v>1092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510" t="s">
        <v>35</v>
      </c>
      <c r="P17" s="699">
        <v>44554</v>
      </c>
      <c r="Q17" s="645">
        <v>0</v>
      </c>
      <c r="R17" s="646">
        <v>44543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1057</v>
      </c>
      <c r="B18" s="273" t="s">
        <v>39</v>
      </c>
      <c r="C18" s="274"/>
      <c r="D18" s="93"/>
      <c r="E18" s="559">
        <f t="shared" si="2"/>
        <v>0</v>
      </c>
      <c r="F18" s="275">
        <v>22330</v>
      </c>
      <c r="G18" s="276">
        <v>44543</v>
      </c>
      <c r="H18" s="677" t="s">
        <v>1095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510" t="s">
        <v>35</v>
      </c>
      <c r="P18" s="699">
        <v>44557</v>
      </c>
      <c r="Q18" s="645">
        <v>24940</v>
      </c>
      <c r="R18" s="646">
        <v>44547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48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44543</v>
      </c>
      <c r="H19" s="677" t="s">
        <v>1094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510" t="s">
        <v>35</v>
      </c>
      <c r="P19" s="699">
        <v>44557</v>
      </c>
      <c r="Q19" s="647">
        <v>0</v>
      </c>
      <c r="R19" s="646">
        <v>44547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1011</v>
      </c>
      <c r="B20" s="273" t="s">
        <v>30</v>
      </c>
      <c r="C20" s="274"/>
      <c r="D20" s="93"/>
      <c r="E20" s="559">
        <f t="shared" si="2"/>
        <v>0</v>
      </c>
      <c r="F20" s="275">
        <v>20930</v>
      </c>
      <c r="G20" s="276">
        <v>44545</v>
      </c>
      <c r="H20" s="677" t="s">
        <v>1071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510"/>
      <c r="P20" s="699"/>
      <c r="Q20" s="647">
        <v>25140</v>
      </c>
      <c r="R20" s="646">
        <v>44547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362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44545</v>
      </c>
      <c r="H21" s="677" t="s">
        <v>1071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510"/>
      <c r="P21" s="699"/>
      <c r="Q21" s="647">
        <v>0</v>
      </c>
      <c r="R21" s="646">
        <v>44547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1082</v>
      </c>
      <c r="B22" s="273" t="s">
        <v>30</v>
      </c>
      <c r="C22" s="274"/>
      <c r="D22" s="93"/>
      <c r="E22" s="559">
        <f t="shared" si="2"/>
        <v>0</v>
      </c>
      <c r="F22" s="275">
        <v>20170</v>
      </c>
      <c r="G22" s="276">
        <v>44547</v>
      </c>
      <c r="H22" s="50" t="s">
        <v>1102</v>
      </c>
      <c r="I22" s="51">
        <v>20840</v>
      </c>
      <c r="J22" s="35">
        <f t="shared" si="0"/>
        <v>670</v>
      </c>
      <c r="K22" s="581">
        <v>37</v>
      </c>
      <c r="L22" s="323"/>
      <c r="M22" s="323"/>
      <c r="N22" s="57">
        <f t="shared" si="1"/>
        <v>771080</v>
      </c>
      <c r="O22" s="510"/>
      <c r="P22" s="699"/>
      <c r="Q22" s="647">
        <v>25140</v>
      </c>
      <c r="R22" s="646">
        <v>44547</v>
      </c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48</v>
      </c>
      <c r="B23" s="273" t="s">
        <v>1083</v>
      </c>
      <c r="C23" s="274"/>
      <c r="D23" s="93"/>
      <c r="E23" s="559">
        <f t="shared" si="2"/>
        <v>0</v>
      </c>
      <c r="F23" s="275">
        <v>0</v>
      </c>
      <c r="G23" s="276">
        <v>44547</v>
      </c>
      <c r="H23" s="50" t="s">
        <v>1102</v>
      </c>
      <c r="I23" s="51">
        <v>4955</v>
      </c>
      <c r="J23" s="35">
        <f t="shared" si="0"/>
        <v>4955</v>
      </c>
      <c r="K23" s="581">
        <v>37.5</v>
      </c>
      <c r="L23" s="323"/>
      <c r="M23" s="323"/>
      <c r="N23" s="57">
        <f t="shared" si="1"/>
        <v>185812.5</v>
      </c>
      <c r="O23" s="510"/>
      <c r="P23" s="699"/>
      <c r="Q23" s="647">
        <v>0</v>
      </c>
      <c r="R23" s="646">
        <v>44547</v>
      </c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1084</v>
      </c>
      <c r="B24" s="273" t="s">
        <v>30</v>
      </c>
      <c r="C24" s="274"/>
      <c r="D24" s="93"/>
      <c r="E24" s="559">
        <f t="shared" si="2"/>
        <v>0</v>
      </c>
      <c r="F24" s="275">
        <v>17120</v>
      </c>
      <c r="G24" s="276">
        <v>44549</v>
      </c>
      <c r="H24" s="50" t="s">
        <v>1087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584"/>
      <c r="P24" s="699"/>
      <c r="Q24" s="647">
        <v>20240</v>
      </c>
      <c r="R24" s="646">
        <v>44554</v>
      </c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50</v>
      </c>
      <c r="B25" s="273" t="s">
        <v>30</v>
      </c>
      <c r="C25" s="274"/>
      <c r="D25" s="93"/>
      <c r="E25" s="559">
        <f t="shared" si="2"/>
        <v>0</v>
      </c>
      <c r="F25" s="275">
        <v>20790</v>
      </c>
      <c r="G25" s="276">
        <v>44550</v>
      </c>
      <c r="H25" s="50" t="s">
        <v>1088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48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44550</v>
      </c>
      <c r="H26" s="50" t="s">
        <v>1088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1085</v>
      </c>
      <c r="B27" s="273" t="s">
        <v>283</v>
      </c>
      <c r="C27" s="274"/>
      <c r="D27" s="93"/>
      <c r="E27" s="559">
        <f t="shared" si="2"/>
        <v>0</v>
      </c>
      <c r="F27" s="275">
        <v>21170</v>
      </c>
      <c r="G27" s="276">
        <v>44552</v>
      </c>
      <c r="H27" s="50" t="s">
        <v>1090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 t="s">
        <v>362</v>
      </c>
      <c r="B28" s="273" t="s">
        <v>124</v>
      </c>
      <c r="C28" s="274"/>
      <c r="D28" s="93"/>
      <c r="E28" s="559">
        <f t="shared" si="2"/>
        <v>0</v>
      </c>
      <c r="F28" s="275">
        <v>0</v>
      </c>
      <c r="G28" s="276">
        <v>44552</v>
      </c>
      <c r="H28" s="50" t="s">
        <v>1090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/>
      <c r="X28" s="361"/>
    </row>
    <row r="29" spans="1:24" ht="20.25" customHeight="1" thickTop="1" thickBot="1" x14ac:dyDescent="0.35">
      <c r="A29" s="272" t="s">
        <v>1086</v>
      </c>
      <c r="B29" s="283" t="s">
        <v>25</v>
      </c>
      <c r="C29" s="274"/>
      <c r="D29" s="93"/>
      <c r="E29" s="559">
        <f t="shared" si="2"/>
        <v>0</v>
      </c>
      <c r="F29" s="275">
        <v>21390</v>
      </c>
      <c r="G29" s="276">
        <v>44553</v>
      </c>
      <c r="H29" s="50" t="s">
        <v>1090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/>
      <c r="X29" s="361"/>
    </row>
    <row r="30" spans="1:24" ht="20.25" customHeight="1" thickTop="1" thickBot="1" x14ac:dyDescent="0.35">
      <c r="A30" s="272" t="s">
        <v>468</v>
      </c>
      <c r="B30" s="283" t="s">
        <v>124</v>
      </c>
      <c r="C30" s="274"/>
      <c r="D30" s="93"/>
      <c r="E30" s="559">
        <f t="shared" si="2"/>
        <v>0</v>
      </c>
      <c r="F30" s="275">
        <v>0</v>
      </c>
      <c r="G30" s="276">
        <v>44553</v>
      </c>
      <c r="H30" s="50" t="s">
        <v>1090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/>
      <c r="X30" s="361"/>
    </row>
    <row r="31" spans="1:24" ht="20.25" customHeight="1" thickTop="1" thickBot="1" x14ac:dyDescent="0.35">
      <c r="A31" s="277" t="s">
        <v>1007</v>
      </c>
      <c r="B31" s="283" t="s">
        <v>30</v>
      </c>
      <c r="C31" s="274"/>
      <c r="D31" s="93"/>
      <c r="E31" s="559">
        <f t="shared" si="2"/>
        <v>0</v>
      </c>
      <c r="F31" s="275">
        <v>21070</v>
      </c>
      <c r="G31" s="276">
        <v>44554</v>
      </c>
      <c r="H31" s="50" t="s">
        <v>1089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thickTop="1" thickBot="1" x14ac:dyDescent="0.35">
      <c r="A32" s="277" t="s">
        <v>468</v>
      </c>
      <c r="B32" s="283" t="s">
        <v>28</v>
      </c>
      <c r="C32" s="274"/>
      <c r="D32" s="93"/>
      <c r="E32" s="559">
        <f t="shared" si="2"/>
        <v>0</v>
      </c>
      <c r="F32" s="275">
        <v>0</v>
      </c>
      <c r="G32" s="276">
        <v>44554</v>
      </c>
      <c r="H32" s="50" t="s">
        <v>1089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thickTop="1" thickBot="1" x14ac:dyDescent="0.35">
      <c r="A33" s="417" t="s">
        <v>125</v>
      </c>
      <c r="B33" s="283" t="s">
        <v>30</v>
      </c>
      <c r="C33" s="274"/>
      <c r="D33" s="93"/>
      <c r="E33" s="559">
        <f t="shared" si="2"/>
        <v>0</v>
      </c>
      <c r="F33" s="275">
        <v>20710</v>
      </c>
      <c r="G33" s="276">
        <v>44557</v>
      </c>
      <c r="H33" s="50"/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thickTop="1" thickBot="1" x14ac:dyDescent="0.35">
      <c r="A34" s="281" t="s">
        <v>362</v>
      </c>
      <c r="B34" s="283" t="s">
        <v>28</v>
      </c>
      <c r="C34" s="274"/>
      <c r="D34" s="93"/>
      <c r="E34" s="559">
        <f t="shared" si="2"/>
        <v>0</v>
      </c>
      <c r="F34" s="275">
        <v>0</v>
      </c>
      <c r="G34" s="276">
        <v>44557</v>
      </c>
      <c r="H34" s="50"/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thickTop="1" thickBot="1" x14ac:dyDescent="0.35">
      <c r="A35" s="281" t="s">
        <v>1103</v>
      </c>
      <c r="B35" s="283" t="s">
        <v>25</v>
      </c>
      <c r="C35" s="274"/>
      <c r="D35" s="93"/>
      <c r="E35" s="559">
        <f t="shared" si="2"/>
        <v>0</v>
      </c>
      <c r="F35" s="275">
        <v>16850</v>
      </c>
      <c r="G35" s="276">
        <v>44559</v>
      </c>
      <c r="H35" s="50"/>
      <c r="I35" s="51">
        <v>21701</v>
      </c>
      <c r="J35" s="35">
        <f t="shared" si="0"/>
        <v>4851</v>
      </c>
      <c r="K35" s="56">
        <v>37.5</v>
      </c>
      <c r="L35" s="52"/>
      <c r="M35" s="52"/>
      <c r="N35" s="57">
        <f t="shared" si="1"/>
        <v>813787.5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thickTop="1" thickBot="1" x14ac:dyDescent="0.35">
      <c r="A36" s="272" t="s">
        <v>1104</v>
      </c>
      <c r="B36" s="283" t="s">
        <v>25</v>
      </c>
      <c r="C36" s="274"/>
      <c r="D36" s="93"/>
      <c r="E36" s="559">
        <f t="shared" si="2"/>
        <v>0</v>
      </c>
      <c r="F36" s="275">
        <v>20170</v>
      </c>
      <c r="G36" s="276">
        <v>44560</v>
      </c>
      <c r="H36" s="50"/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thickTop="1" thickBot="1" x14ac:dyDescent="0.35">
      <c r="A37" s="277" t="s">
        <v>362</v>
      </c>
      <c r="B37" s="283" t="s">
        <v>743</v>
      </c>
      <c r="C37" s="274"/>
      <c r="D37" s="93"/>
      <c r="E37" s="559">
        <f t="shared" si="2"/>
        <v>0</v>
      </c>
      <c r="F37" s="275">
        <v>0</v>
      </c>
      <c r="G37" s="276">
        <v>44560</v>
      </c>
      <c r="H37" s="50"/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8.75" thickTop="1" thickBot="1" x14ac:dyDescent="0.35">
      <c r="A38" s="277" t="s">
        <v>1007</v>
      </c>
      <c r="B38" s="283" t="s">
        <v>25</v>
      </c>
      <c r="C38" s="274"/>
      <c r="D38" s="93"/>
      <c r="E38" s="559">
        <f t="shared" si="2"/>
        <v>0</v>
      </c>
      <c r="F38" s="275">
        <v>20240</v>
      </c>
      <c r="G38" s="276">
        <v>44561</v>
      </c>
      <c r="H38" s="50"/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8.75" thickTop="1" thickBot="1" x14ac:dyDescent="0.35">
      <c r="A39" s="277" t="s">
        <v>1105</v>
      </c>
      <c r="B39" s="283" t="s">
        <v>124</v>
      </c>
      <c r="C39" s="274"/>
      <c r="D39" s="93"/>
      <c r="E39" s="559">
        <f t="shared" si="2"/>
        <v>0</v>
      </c>
      <c r="F39" s="275">
        <v>0</v>
      </c>
      <c r="G39" s="276">
        <v>44561</v>
      </c>
      <c r="H39" s="55"/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4"/>
      <c r="D54" s="792"/>
      <c r="E54" s="559">
        <f t="shared" si="2"/>
        <v>0</v>
      </c>
      <c r="F54" s="855"/>
      <c r="G54" s="862"/>
      <c r="H54" s="855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9"/>
      <c r="P54" s="900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467" t="s">
        <v>55</v>
      </c>
      <c r="B55" s="292" t="s">
        <v>56</v>
      </c>
      <c r="C55" s="894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855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279"/>
      <c r="B56" s="292"/>
      <c r="C56" s="801"/>
      <c r="D56" s="716"/>
      <c r="E56" s="559">
        <f t="shared" si="2"/>
        <v>0</v>
      </c>
      <c r="F56" s="855"/>
      <c r="G56" s="862"/>
      <c r="H56" s="855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8.75" thickTop="1" thickBot="1" x14ac:dyDescent="0.35">
      <c r="A57" s="279"/>
      <c r="B57" s="292"/>
      <c r="C57" s="901"/>
      <c r="D57" s="717"/>
      <c r="E57" s="559">
        <f t="shared" si="2"/>
        <v>0</v>
      </c>
      <c r="F57" s="855"/>
      <c r="G57" s="862"/>
      <c r="H57" s="855"/>
      <c r="I57" s="855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279"/>
      <c r="B58" s="292"/>
      <c r="C58" s="901"/>
      <c r="D58" s="717"/>
      <c r="E58" s="559">
        <f t="shared" si="2"/>
        <v>0</v>
      </c>
      <c r="F58" s="855"/>
      <c r="G58" s="862"/>
      <c r="H58" s="855"/>
      <c r="I58" s="855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279"/>
      <c r="B59" s="292"/>
      <c r="C59" s="771"/>
      <c r="D59" s="716"/>
      <c r="E59" s="559">
        <f t="shared" si="2"/>
        <v>0</v>
      </c>
      <c r="F59" s="855"/>
      <c r="G59" s="862"/>
      <c r="H59" s="855"/>
      <c r="I59" s="855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279"/>
      <c r="B60" s="292"/>
      <c r="C60" s="800"/>
      <c r="D60" s="608"/>
      <c r="E60" s="559">
        <f t="shared" si="2"/>
        <v>0</v>
      </c>
      <c r="F60" s="855"/>
      <c r="G60" s="862"/>
      <c r="H60" s="855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thickTop="1" thickBot="1" x14ac:dyDescent="0.35">
      <c r="A61" s="895"/>
      <c r="B61" s="328"/>
      <c r="C61" s="610"/>
      <c r="D61" s="608"/>
      <c r="E61" s="559">
        <f t="shared" si="2"/>
        <v>0</v>
      </c>
      <c r="F61" s="855"/>
      <c r="G61" s="862"/>
      <c r="H61" s="855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8"/>
      <c r="D62" s="760"/>
      <c r="E62" s="559">
        <f t="shared" si="2"/>
        <v>0</v>
      </c>
      <c r="F62" s="855"/>
      <c r="G62" s="862"/>
      <c r="H62" s="855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855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4" t="s">
        <v>1017</v>
      </c>
      <c r="B64" s="903" t="s">
        <v>1019</v>
      </c>
      <c r="C64" s="1074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197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8" t="s">
        <v>35</v>
      </c>
      <c r="P64" s="1176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5"/>
      <c r="B65" s="903" t="s">
        <v>1021</v>
      </c>
      <c r="C65" s="1075"/>
      <c r="D65" s="707"/>
      <c r="E65" s="559">
        <f t="shared" si="2"/>
        <v>0</v>
      </c>
      <c r="F65" s="855">
        <v>5</v>
      </c>
      <c r="G65" s="862">
        <v>44533</v>
      </c>
      <c r="H65" s="1198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9"/>
      <c r="P65" s="1178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2"/>
      <c r="D66" s="610"/>
      <c r="E66" s="559">
        <f t="shared" si="2"/>
        <v>0</v>
      </c>
      <c r="F66" s="855"/>
      <c r="G66" s="862"/>
      <c r="H66" s="855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5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855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5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855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5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2" si="3">D69*F69</f>
        <v>0</v>
      </c>
      <c r="F69" s="855"/>
      <c r="G69" s="862"/>
      <c r="H69" s="855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5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855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5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102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862">
        <v>44544</v>
      </c>
      <c r="H71" s="855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508" t="s">
        <v>35</v>
      </c>
      <c r="P71" s="925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02" t="s">
        <v>59</v>
      </c>
      <c r="B72" s="689"/>
      <c r="C72" s="619"/>
      <c r="D72" s="619"/>
      <c r="E72" s="559">
        <f t="shared" si="3"/>
        <v>0</v>
      </c>
      <c r="F72" s="855"/>
      <c r="G72" s="862"/>
      <c r="H72" s="855"/>
      <c r="I72" s="855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925"/>
      <c r="Q72" s="508"/>
      <c r="R72" s="40"/>
      <c r="S72" s="41"/>
      <c r="T72" s="42"/>
      <c r="U72" s="43"/>
      <c r="V72" s="44"/>
    </row>
    <row r="73" spans="1:22" ht="18.75" customHeight="1" thickTop="1" thickBot="1" x14ac:dyDescent="0.35">
      <c r="A73" s="102" t="s">
        <v>32</v>
      </c>
      <c r="B73" s="286" t="s">
        <v>33</v>
      </c>
      <c r="C73" s="619" t="s">
        <v>1065</v>
      </c>
      <c r="D73" s="610"/>
      <c r="E73" s="559">
        <f t="shared" si="3"/>
        <v>0</v>
      </c>
      <c r="F73" s="855">
        <v>430</v>
      </c>
      <c r="G73" s="862">
        <v>44549</v>
      </c>
      <c r="H73" s="926" t="s">
        <v>1066</v>
      </c>
      <c r="I73" s="855">
        <v>430</v>
      </c>
      <c r="J73" s="35">
        <f t="shared" si="0"/>
        <v>0</v>
      </c>
      <c r="K73" s="322">
        <v>65</v>
      </c>
      <c r="L73" s="323"/>
      <c r="M73" s="52"/>
      <c r="N73" s="38">
        <f t="shared" si="1"/>
        <v>27950</v>
      </c>
      <c r="O73" s="508" t="s">
        <v>35</v>
      </c>
      <c r="P73" s="925">
        <v>44550</v>
      </c>
      <c r="Q73" s="508"/>
      <c r="R73" s="40"/>
      <c r="S73" s="41"/>
      <c r="T73" s="42"/>
      <c r="U73" s="43"/>
      <c r="V73" s="44"/>
    </row>
    <row r="74" spans="1:22" ht="16.5" customHeight="1" thickTop="1" thickBot="1" x14ac:dyDescent="0.35">
      <c r="A74" s="102" t="s">
        <v>32</v>
      </c>
      <c r="B74" s="286" t="s">
        <v>33</v>
      </c>
      <c r="C74" s="619" t="s">
        <v>1067</v>
      </c>
      <c r="D74" s="181"/>
      <c r="E74" s="559">
        <f t="shared" si="3"/>
        <v>0</v>
      </c>
      <c r="F74" s="855">
        <v>320</v>
      </c>
      <c r="G74" s="862">
        <v>44550</v>
      </c>
      <c r="H74" s="855" t="s">
        <v>1068</v>
      </c>
      <c r="I74" s="855">
        <v>320</v>
      </c>
      <c r="J74" s="35">
        <f t="shared" si="0"/>
        <v>0</v>
      </c>
      <c r="K74" s="56">
        <v>65</v>
      </c>
      <c r="L74" s="52"/>
      <c r="M74" s="52"/>
      <c r="N74" s="38">
        <f t="shared" si="1"/>
        <v>20800</v>
      </c>
      <c r="O74" s="508" t="s">
        <v>35</v>
      </c>
      <c r="P74" s="925">
        <v>44551</v>
      </c>
      <c r="Q74" s="508"/>
      <c r="R74" s="40"/>
      <c r="S74" s="41"/>
      <c r="T74" s="42"/>
      <c r="U74" s="43"/>
      <c r="V74" s="44"/>
    </row>
    <row r="75" spans="1:22" s="327" customFormat="1" ht="16.5" customHeight="1" thickTop="1" thickBot="1" x14ac:dyDescent="0.35">
      <c r="A75" s="102"/>
      <c r="B75" s="286"/>
      <c r="C75" s="619"/>
      <c r="D75" s="763"/>
      <c r="E75" s="559">
        <f t="shared" si="3"/>
        <v>0</v>
      </c>
      <c r="F75" s="855"/>
      <c r="G75" s="862"/>
      <c r="H75" s="855"/>
      <c r="I75" s="855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925"/>
      <c r="Q75" s="508"/>
      <c r="R75" s="324"/>
      <c r="S75" s="41"/>
      <c r="T75" s="42"/>
      <c r="U75" s="325"/>
      <c r="V75" s="326"/>
    </row>
    <row r="76" spans="1:22" s="327" customFormat="1" ht="16.5" customHeight="1" thickTop="1" thickBot="1" x14ac:dyDescent="0.35">
      <c r="A76" s="277"/>
      <c r="B76" s="286"/>
      <c r="C76" s="876"/>
      <c r="D76" s="629"/>
      <c r="E76" s="559">
        <f t="shared" si="3"/>
        <v>0</v>
      </c>
      <c r="F76" s="855"/>
      <c r="G76" s="862"/>
      <c r="H76" s="855"/>
      <c r="I76" s="855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925"/>
      <c r="Q76" s="508"/>
      <c r="R76" s="324"/>
      <c r="S76" s="41"/>
      <c r="T76" s="42"/>
      <c r="U76" s="325"/>
      <c r="V76" s="326"/>
    </row>
    <row r="77" spans="1:22" s="327" customFormat="1" ht="16.5" customHeight="1" thickTop="1" thickBot="1" x14ac:dyDescent="0.35">
      <c r="A77" s="277"/>
      <c r="B77" s="286"/>
      <c r="C77" s="850"/>
      <c r="D77" s="629"/>
      <c r="E77" s="559">
        <f t="shared" si="3"/>
        <v>0</v>
      </c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924"/>
      <c r="Q77" s="508"/>
      <c r="R77" s="324"/>
      <c r="S77" s="41"/>
      <c r="T77" s="42"/>
      <c r="U77" s="325"/>
      <c r="V77" s="326"/>
    </row>
    <row r="78" spans="1:22" s="327" customFormat="1" ht="16.5" customHeight="1" thickTop="1" thickBot="1" x14ac:dyDescent="0.35">
      <c r="A78" s="277"/>
      <c r="B78" s="286"/>
      <c r="C78" s="629"/>
      <c r="D78" s="628"/>
      <c r="E78" s="559">
        <f t="shared" si="3"/>
        <v>0</v>
      </c>
      <c r="F78" s="855"/>
      <c r="G78" s="862"/>
      <c r="H78" s="867"/>
      <c r="I78" s="855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924"/>
      <c r="Q78" s="508"/>
      <c r="R78" s="324"/>
      <c r="S78" s="41"/>
      <c r="T78" s="42"/>
      <c r="U78" s="325"/>
      <c r="V78" s="326"/>
    </row>
    <row r="79" spans="1:22" ht="16.5" customHeight="1" thickTop="1" thickBot="1" x14ac:dyDescent="0.35">
      <c r="A79" s="58"/>
      <c r="B79" s="61"/>
      <c r="C79" s="181"/>
      <c r="D79" s="612"/>
      <c r="E79" s="559">
        <f t="shared" si="3"/>
        <v>0</v>
      </c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924"/>
      <c r="Q79" s="508"/>
      <c r="R79" s="40"/>
      <c r="S79" s="41"/>
      <c r="T79" s="42"/>
      <c r="U79" s="43"/>
      <c r="V79" s="44"/>
    </row>
    <row r="80" spans="1:22" ht="18.75" thickTop="1" thickBot="1" x14ac:dyDescent="0.35">
      <c r="A80" s="58"/>
      <c r="B80" s="61"/>
      <c r="C80" s="866"/>
      <c r="D80" s="612"/>
      <c r="E80" s="559">
        <f t="shared" si="3"/>
        <v>0</v>
      </c>
      <c r="F80" s="51"/>
      <c r="G80" s="49"/>
      <c r="H80" s="620"/>
      <c r="I80" s="51"/>
      <c r="J80" s="35">
        <f t="shared" si="0"/>
        <v>0</v>
      </c>
      <c r="K80" s="56"/>
      <c r="L80" s="1072"/>
      <c r="M80" s="1073"/>
      <c r="N80" s="57">
        <f t="shared" si="1"/>
        <v>0</v>
      </c>
      <c r="O80" s="508"/>
      <c r="P80" s="924"/>
      <c r="Q80" s="508"/>
      <c r="R80" s="40"/>
      <c r="S80" s="41"/>
      <c r="T80" s="42"/>
      <c r="U80" s="43"/>
      <c r="V80" s="44"/>
    </row>
    <row r="81" spans="1:22" ht="18.75" thickTop="1" thickBot="1" x14ac:dyDescent="0.35">
      <c r="A81" s="58"/>
      <c r="B81" s="61"/>
      <c r="C81" s="116"/>
      <c r="D81" s="612"/>
      <c r="E81" s="559">
        <f t="shared" si="3"/>
        <v>0</v>
      </c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924"/>
      <c r="Q81" s="508"/>
      <c r="R81" s="40"/>
      <c r="S81" s="41"/>
      <c r="T81" s="42"/>
      <c r="U81" s="43"/>
      <c r="V81" s="44"/>
    </row>
    <row r="82" spans="1:22" ht="21" customHeight="1" thickTop="1" thickBot="1" x14ac:dyDescent="0.35">
      <c r="A82" s="683"/>
      <c r="B82" s="61"/>
      <c r="C82" s="91"/>
      <c r="D82" s="612"/>
      <c r="E82" s="559">
        <f t="shared" si="3"/>
        <v>0</v>
      </c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924"/>
      <c r="Q82" s="508"/>
      <c r="R82" s="40"/>
      <c r="S82" s="41"/>
      <c r="T82" s="42"/>
      <c r="U82" s="43"/>
      <c r="V82" s="44"/>
    </row>
    <row r="83" spans="1:22" ht="26.25" customHeight="1" thickTop="1" thickBot="1" x14ac:dyDescent="0.35">
      <c r="A83" s="888"/>
      <c r="B83" s="61"/>
      <c r="C83" s="896"/>
      <c r="D83" s="612"/>
      <c r="E83" s="559">
        <f t="shared" si="3"/>
        <v>0</v>
      </c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924"/>
      <c r="Q83" s="508"/>
      <c r="R83" s="40"/>
      <c r="S83" s="41"/>
      <c r="T83" s="42"/>
      <c r="U83" s="43"/>
      <c r="V83" s="44"/>
    </row>
    <row r="84" spans="1:22" ht="18.75" thickTop="1" thickBot="1" x14ac:dyDescent="0.35">
      <c r="A84" s="287"/>
      <c r="B84" s="61"/>
      <c r="C84" s="612"/>
      <c r="D84" s="612"/>
      <c r="E84" s="559">
        <f t="shared" si="3"/>
        <v>0</v>
      </c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924"/>
      <c r="Q84" s="508"/>
      <c r="R84" s="40"/>
      <c r="S84" s="41"/>
      <c r="T84" s="42"/>
      <c r="U84" s="43"/>
      <c r="V84" s="44"/>
    </row>
    <row r="85" spans="1:22" ht="18.75" thickTop="1" thickBot="1" x14ac:dyDescent="0.35">
      <c r="A85" s="287"/>
      <c r="B85" s="61"/>
      <c r="C85" s="612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924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287"/>
      <c r="B86" s="61"/>
      <c r="C86" s="612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924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81"/>
      <c r="D87" s="612"/>
      <c r="E87" s="559">
        <f t="shared" si="3"/>
        <v>0</v>
      </c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18"/>
      <c r="P87" s="1195"/>
      <c r="Q87" s="508"/>
      <c r="R87" s="40"/>
      <c r="S87" s="41"/>
      <c r="T87" s="42"/>
      <c r="U87" s="43"/>
      <c r="V87" s="44"/>
    </row>
    <row r="88" spans="1:22" ht="18.75" thickTop="1" thickBot="1" x14ac:dyDescent="0.35">
      <c r="A88" s="58"/>
      <c r="B88" s="61"/>
      <c r="C88" s="181"/>
      <c r="D88" s="612"/>
      <c r="E88" s="559">
        <f t="shared" si="3"/>
        <v>0</v>
      </c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19"/>
      <c r="P88" s="1196"/>
      <c r="Q88" s="508"/>
      <c r="R88" s="40"/>
      <c r="S88" s="41"/>
      <c r="T88" s="42"/>
      <c r="U88" s="43"/>
      <c r="V88" s="44"/>
    </row>
    <row r="89" spans="1:22" ht="18.75" thickTop="1" thickBot="1" x14ac:dyDescent="0.35">
      <c r="A89" s="61"/>
      <c r="B89" s="61"/>
      <c r="C89" s="612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924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61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924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45"/>
      <c r="B91" s="61"/>
      <c r="C91" s="96"/>
      <c r="D91" s="96"/>
      <c r="E91" s="559">
        <f t="shared" si="3"/>
        <v>0</v>
      </c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924"/>
      <c r="Q91" s="508"/>
      <c r="R91" s="40"/>
      <c r="S91" s="41"/>
      <c r="T91" s="42"/>
      <c r="U91" s="43"/>
      <c r="V91" s="44"/>
    </row>
    <row r="92" spans="1:22" ht="18.75" thickTop="1" thickBot="1" x14ac:dyDescent="0.3">
      <c r="A92" s="102"/>
      <c r="B92" s="58"/>
      <c r="C92" s="91"/>
      <c r="D92" s="91"/>
      <c r="E92" s="559">
        <f t="shared" si="3"/>
        <v>0</v>
      </c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4"/>
      <c r="Q92" s="508"/>
      <c r="R92" s="40"/>
      <c r="S92" s="41"/>
      <c r="T92" s="42"/>
      <c r="U92" s="43"/>
      <c r="V92" s="44"/>
    </row>
    <row r="93" spans="1:22" ht="18.75" thickTop="1" thickBot="1" x14ac:dyDescent="0.3">
      <c r="A93" s="102"/>
      <c r="B93" s="58"/>
      <c r="C93" s="96"/>
      <c r="D93" s="96"/>
      <c r="E93" s="559">
        <f t="shared" si="3"/>
        <v>0</v>
      </c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924"/>
      <c r="Q93" s="508"/>
      <c r="R93" s="40"/>
      <c r="S93" s="41"/>
      <c r="T93" s="42"/>
      <c r="U93" s="43"/>
      <c r="V93" s="44"/>
    </row>
    <row r="94" spans="1:22" ht="18.75" thickTop="1" thickBot="1" x14ac:dyDescent="0.3">
      <c r="A94" s="102"/>
      <c r="B94" s="58"/>
      <c r="C94" s="96"/>
      <c r="D94" s="96"/>
      <c r="E94" s="559">
        <f t="shared" si="3"/>
        <v>0</v>
      </c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924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0"/>
      <c r="B95" s="61"/>
      <c r="C95" s="96"/>
      <c r="D95" s="96"/>
      <c r="E95" s="559">
        <f t="shared" si="3"/>
        <v>0</v>
      </c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4"/>
      <c r="Q95" s="508"/>
      <c r="R95" s="40"/>
      <c r="S95" s="41"/>
      <c r="T95" s="41"/>
      <c r="U95" s="43"/>
      <c r="V95" s="44"/>
    </row>
    <row r="96" spans="1:22" ht="18.75" thickTop="1" thickBot="1" x14ac:dyDescent="0.35">
      <c r="A96" s="60"/>
      <c r="B96" s="61"/>
      <c r="C96" s="96"/>
      <c r="D96" s="96"/>
      <c r="E96" s="559">
        <f t="shared" si="3"/>
        <v>0</v>
      </c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4"/>
      <c r="Q96" s="508"/>
      <c r="R96" s="40"/>
      <c r="S96" s="41"/>
      <c r="T96" s="41"/>
      <c r="U96" s="43"/>
      <c r="V96" s="44"/>
    </row>
    <row r="97" spans="1:22" ht="18.75" thickTop="1" thickBot="1" x14ac:dyDescent="0.35">
      <c r="A97" s="60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4"/>
      <c r="Q97" s="508"/>
      <c r="R97" s="40"/>
      <c r="S97" s="41"/>
      <c r="T97" s="41"/>
      <c r="U97" s="43"/>
      <c r="V97" s="44"/>
    </row>
    <row r="98" spans="1:22" ht="20.25" thickTop="1" thickBot="1" x14ac:dyDescent="0.35">
      <c r="A98" s="61"/>
      <c r="B98" s="103"/>
      <c r="C98" s="96"/>
      <c r="D98" s="96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4"/>
      <c r="Q98" s="508"/>
      <c r="R98" s="40"/>
      <c r="S98" s="41"/>
      <c r="T98" s="42"/>
      <c r="U98" s="43"/>
      <c r="V98" s="44"/>
    </row>
    <row r="99" spans="1:22" ht="18.75" thickTop="1" thickBot="1" x14ac:dyDescent="0.35">
      <c r="A99" s="61"/>
      <c r="B99" s="61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4"/>
      <c r="Q99" s="508"/>
      <c r="R99" s="40"/>
      <c r="S99" s="41"/>
      <c r="T99" s="42"/>
      <c r="U99" s="43"/>
      <c r="V99" s="44"/>
    </row>
    <row r="100" spans="1:22" ht="18.75" thickTop="1" thickBot="1" x14ac:dyDescent="0.35">
      <c r="A100" s="61"/>
      <c r="B100" s="61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4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102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4"/>
      <c r="Q101" s="508"/>
      <c r="R101" s="40"/>
      <c r="S101" s="41"/>
      <c r="T101" s="42"/>
      <c r="U101" s="43"/>
      <c r="V101" s="44"/>
    </row>
    <row r="102" spans="1:22" ht="18.75" thickTop="1" thickBot="1" x14ac:dyDescent="0.35">
      <c r="A102" s="61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4"/>
      <c r="Q102" s="508"/>
      <c r="R102" s="40"/>
      <c r="S102" s="41"/>
      <c r="T102" s="42"/>
      <c r="U102" s="43"/>
      <c r="V102" s="44"/>
    </row>
    <row r="103" spans="1:22" ht="18.75" thickTop="1" thickBot="1" x14ac:dyDescent="0.35">
      <c r="A103" s="61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4"/>
      <c r="Q103" s="508"/>
      <c r="R103" s="40"/>
      <c r="S103" s="41"/>
      <c r="T103" s="42"/>
      <c r="U103" s="43"/>
      <c r="V103" s="44"/>
    </row>
    <row r="104" spans="1:22" ht="18.75" thickTop="1" thickBot="1" x14ac:dyDescent="0.35">
      <c r="A104" s="58"/>
      <c r="B104" s="61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4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58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4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58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4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61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4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53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4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0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4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60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4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105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4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107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4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108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4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108"/>
      <c r="B114" s="61"/>
      <c r="C114" s="896"/>
      <c r="D114" s="8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4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107"/>
      <c r="B115" s="61"/>
      <c r="C115" s="96"/>
      <c r="D115" s="96"/>
      <c r="E115" s="559">
        <f t="shared" si="3"/>
        <v>0</v>
      </c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4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107"/>
      <c r="B116" s="61"/>
      <c r="C116" s="896"/>
      <c r="D116" s="896"/>
      <c r="E116" s="559">
        <f t="shared" si="3"/>
        <v>0</v>
      </c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4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7"/>
      <c r="B117" s="61"/>
      <c r="C117" s="96"/>
      <c r="D117" s="96"/>
      <c r="E117" s="559">
        <f t="shared" si="3"/>
        <v>0</v>
      </c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4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1"/>
      <c r="D118" s="91"/>
      <c r="E118" s="559">
        <f t="shared" si="3"/>
        <v>0</v>
      </c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5"/>
      <c r="Q118" s="508"/>
      <c r="R118" s="40"/>
      <c r="S118" s="41"/>
      <c r="T118" s="42"/>
      <c r="U118" s="43"/>
      <c r="V118" s="44"/>
    </row>
    <row r="119" spans="1:22" ht="20.25" thickTop="1" thickBot="1" x14ac:dyDescent="0.35">
      <c r="A119" s="61"/>
      <c r="B119" s="61"/>
      <c r="C119" s="96"/>
      <c r="D119" s="96"/>
      <c r="E119" s="559">
        <f t="shared" si="3"/>
        <v>0</v>
      </c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20.25" thickTop="1" thickBot="1" x14ac:dyDescent="0.35">
      <c r="A120" s="61"/>
      <c r="B120" s="61"/>
      <c r="C120" s="96"/>
      <c r="D120" s="96"/>
      <c r="E120" s="559">
        <f t="shared" si="3"/>
        <v>0</v>
      </c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20.25" thickTop="1" thickBot="1" x14ac:dyDescent="0.35">
      <c r="A121" s="61"/>
      <c r="B121" s="61"/>
      <c r="C121" s="96"/>
      <c r="D121" s="96"/>
      <c r="E121" s="559">
        <f t="shared" si="3"/>
        <v>0</v>
      </c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20.25" thickTop="1" thickBot="1" x14ac:dyDescent="0.35">
      <c r="A122" s="61"/>
      <c r="B122" s="61"/>
      <c r="C122" s="96"/>
      <c r="D122" s="96"/>
      <c r="E122" s="559">
        <f t="shared" si="3"/>
        <v>0</v>
      </c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thickTop="1" thickBot="1" x14ac:dyDescent="0.35">
      <c r="A123" s="45"/>
      <c r="B123" s="61"/>
      <c r="C123" s="96"/>
      <c r="D123" s="96"/>
      <c r="E123" s="559">
        <f t="shared" si="3"/>
        <v>0</v>
      </c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8.75" thickTop="1" thickBot="1" x14ac:dyDescent="0.35">
      <c r="A124" s="61"/>
      <c r="B124" s="61"/>
      <c r="C124" s="96"/>
      <c r="D124" s="96"/>
      <c r="E124" s="559">
        <f t="shared" si="3"/>
        <v>0</v>
      </c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8.75" thickTop="1" thickBot="1" x14ac:dyDescent="0.35">
      <c r="A125" s="60"/>
      <c r="B125" s="61"/>
      <c r="C125" s="95"/>
      <c r="D125" s="95"/>
      <c r="E125" s="559">
        <f t="shared" si="3"/>
        <v>0</v>
      </c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8.75" thickTop="1" thickBot="1" x14ac:dyDescent="0.35">
      <c r="A126" s="60"/>
      <c r="B126" s="61"/>
      <c r="C126" s="95"/>
      <c r="D126" s="95"/>
      <c r="E126" s="559">
        <f t="shared" si="3"/>
        <v>0</v>
      </c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8.75" thickTop="1" thickBot="1" x14ac:dyDescent="0.35">
      <c r="A127" s="60"/>
      <c r="B127" s="61"/>
      <c r="C127" s="95"/>
      <c r="D127" s="95"/>
      <c r="E127" s="559">
        <f t="shared" si="3"/>
        <v>0</v>
      </c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8.75" thickTop="1" thickBot="1" x14ac:dyDescent="0.35">
      <c r="A128" s="60"/>
      <c r="B128" s="61"/>
      <c r="C128" s="95"/>
      <c r="D128" s="95"/>
      <c r="E128" s="559">
        <f t="shared" si="3"/>
        <v>0</v>
      </c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8.75" thickTop="1" thickBot="1" x14ac:dyDescent="0.35">
      <c r="A129" s="60"/>
      <c r="B129" s="61"/>
      <c r="C129" s="95"/>
      <c r="D129" s="95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107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115"/>
      <c r="B131" s="61"/>
      <c r="C131" s="116"/>
      <c r="D131" s="116"/>
      <c r="E131" s="559">
        <f t="shared" si="3"/>
        <v>0</v>
      </c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115"/>
      <c r="B132" s="61"/>
      <c r="C132" s="116"/>
      <c r="D132" s="116"/>
      <c r="E132" s="559">
        <f t="shared" si="3"/>
        <v>0</v>
      </c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8.75" thickTop="1" thickBot="1" x14ac:dyDescent="0.35">
      <c r="A133" s="115"/>
      <c r="B133" s="61"/>
      <c r="C133" s="116"/>
      <c r="D133" s="116"/>
      <c r="E133" s="559">
        <f t="shared" ref="E133:E196" si="4">D133*F133</f>
        <v>0</v>
      </c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107"/>
      <c r="B134" s="61"/>
      <c r="C134" s="96"/>
      <c r="D134" s="96"/>
      <c r="E134" s="559">
        <f t="shared" si="4"/>
        <v>0</v>
      </c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20.25" thickTop="1" thickBot="1" x14ac:dyDescent="0.35">
      <c r="A135" s="107"/>
      <c r="B135" s="61"/>
      <c r="C135" s="96"/>
      <c r="D135" s="96"/>
      <c r="E135" s="559">
        <f t="shared" si="4"/>
        <v>0</v>
      </c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4"/>
        <v>0</v>
      </c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07"/>
      <c r="B137" s="61"/>
      <c r="C137" s="96"/>
      <c r="D137" s="96"/>
      <c r="E137" s="559">
        <f t="shared" si="4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21"/>
      <c r="B138" s="61"/>
      <c r="C138" s="96"/>
      <c r="D138" s="96"/>
      <c r="E138" s="559">
        <f t="shared" si="4"/>
        <v>0</v>
      </c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thickTop="1" thickBot="1" x14ac:dyDescent="0.35">
      <c r="A139" s="66"/>
      <c r="B139" s="61"/>
      <c r="C139" s="96"/>
      <c r="D139" s="96"/>
      <c r="E139" s="559">
        <f t="shared" si="4"/>
        <v>0</v>
      </c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8"/>
      <c r="B140" s="61"/>
      <c r="C140" s="96"/>
      <c r="D140" s="96"/>
      <c r="E140" s="559">
        <f t="shared" si="4"/>
        <v>0</v>
      </c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8.75" thickTop="1" thickBot="1" x14ac:dyDescent="0.35">
      <c r="A141" s="108"/>
      <c r="B141" s="61"/>
      <c r="C141" s="96"/>
      <c r="D141" s="96"/>
      <c r="E141" s="559">
        <f t="shared" si="4"/>
        <v>0</v>
      </c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15"/>
      <c r="B143" s="61"/>
      <c r="C143" s="129"/>
      <c r="D143" s="129"/>
      <c r="E143" s="559">
        <f t="shared" si="4"/>
        <v>0</v>
      </c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8.75" thickTop="1" thickBot="1" x14ac:dyDescent="0.35">
      <c r="A144" s="132"/>
      <c r="B144" s="61"/>
      <c r="C144" s="96"/>
      <c r="D144" s="96"/>
      <c r="E144" s="559">
        <f t="shared" si="4"/>
        <v>0</v>
      </c>
      <c r="F144" s="51"/>
      <c r="G144" s="127"/>
      <c r="H144" s="110"/>
      <c r="I144" s="51"/>
      <c r="J144" s="35">
        <f t="shared" ref="J144:J207" si="5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107"/>
      <c r="B145" s="61"/>
      <c r="C145" s="96"/>
      <c r="D145" s="96"/>
      <c r="E145" s="559">
        <f t="shared" si="4"/>
        <v>0</v>
      </c>
      <c r="F145" s="51"/>
      <c r="G145" s="127"/>
      <c r="H145" s="110"/>
      <c r="I145" s="51"/>
      <c r="J145" s="35">
        <f t="shared" si="5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34"/>
      <c r="I146" s="51"/>
      <c r="J146" s="35">
        <f t="shared" si="5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20.2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10"/>
      <c r="I147" s="51"/>
      <c r="J147" s="35">
        <f t="shared" si="5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39"/>
      <c r="B148" s="61"/>
      <c r="C148" s="96"/>
      <c r="D148" s="96"/>
      <c r="E148" s="559">
        <f t="shared" si="4"/>
        <v>0</v>
      </c>
      <c r="F148" s="140"/>
      <c r="G148" s="127"/>
      <c r="H148" s="120"/>
      <c r="I148" s="51"/>
      <c r="J148" s="35">
        <f t="shared" si="5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thickTop="1" thickBot="1" x14ac:dyDescent="0.35">
      <c r="A149" s="121"/>
      <c r="B149" s="61"/>
      <c r="C149" s="96"/>
      <c r="D149" s="96"/>
      <c r="E149" s="559">
        <f t="shared" si="4"/>
        <v>0</v>
      </c>
      <c r="F149" s="51"/>
      <c r="G149" s="127"/>
      <c r="H149" s="110"/>
      <c r="I149" s="51"/>
      <c r="J149" s="35">
        <f t="shared" si="5"/>
        <v>0</v>
      </c>
      <c r="K149" s="137"/>
      <c r="L149" s="133"/>
      <c r="M149" s="133"/>
      <c r="N149" s="136">
        <f t="shared" ref="N149:N233" si="6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20.25" thickTop="1" thickBot="1" x14ac:dyDescent="0.35">
      <c r="A150" s="108"/>
      <c r="B150" s="61"/>
      <c r="C150" s="96"/>
      <c r="D150" s="96"/>
      <c r="E150" s="559">
        <f t="shared" si="4"/>
        <v>0</v>
      </c>
      <c r="F150" s="51"/>
      <c r="G150" s="127"/>
      <c r="H150" s="142"/>
      <c r="I150" s="51"/>
      <c r="J150" s="35">
        <f t="shared" si="5"/>
        <v>0</v>
      </c>
      <c r="K150" s="56"/>
      <c r="L150" s="133"/>
      <c r="M150" s="133"/>
      <c r="N150" s="57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8"/>
      <c r="B151" s="61"/>
      <c r="C151" s="96"/>
      <c r="D151" s="96"/>
      <c r="E151" s="559">
        <f t="shared" si="4"/>
        <v>0</v>
      </c>
      <c r="F151" s="51"/>
      <c r="G151" s="127"/>
      <c r="H151" s="122"/>
      <c r="I151" s="51"/>
      <c r="J151" s="35">
        <f t="shared" si="5"/>
        <v>0</v>
      </c>
      <c r="K151" s="137"/>
      <c r="L151" s="133"/>
      <c r="M151" s="133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43"/>
      <c r="I152" s="51"/>
      <c r="J152" s="35">
        <f t="shared" si="5"/>
        <v>0</v>
      </c>
      <c r="K152" s="137"/>
      <c r="L152" s="133"/>
      <c r="M152" s="133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44"/>
      <c r="I153" s="51"/>
      <c r="J153" s="35">
        <f t="shared" si="5"/>
        <v>0</v>
      </c>
      <c r="K153" s="137"/>
      <c r="L153" s="145"/>
      <c r="M153" s="145"/>
      <c r="N153" s="136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08"/>
      <c r="B154" s="61"/>
      <c r="C154" s="96"/>
      <c r="D154" s="96"/>
      <c r="E154" s="559">
        <f t="shared" si="4"/>
        <v>0</v>
      </c>
      <c r="F154" s="51"/>
      <c r="G154" s="127"/>
      <c r="H154" s="143"/>
      <c r="I154" s="51"/>
      <c r="J154" s="35">
        <f t="shared" si="5"/>
        <v>0</v>
      </c>
      <c r="K154" s="137"/>
      <c r="L154" s="145"/>
      <c r="M154" s="145"/>
      <c r="N154" s="136">
        <f t="shared" si="6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08"/>
      <c r="B155" s="61"/>
      <c r="C155" s="96"/>
      <c r="D155" s="96"/>
      <c r="E155" s="559">
        <f t="shared" si="4"/>
        <v>0</v>
      </c>
      <c r="F155" s="51"/>
      <c r="G155" s="127"/>
      <c r="H155" s="143"/>
      <c r="I155" s="51"/>
      <c r="J155" s="35">
        <f t="shared" si="5"/>
        <v>0</v>
      </c>
      <c r="K155" s="137"/>
      <c r="L155" s="145"/>
      <c r="M155" s="145"/>
      <c r="N155" s="136">
        <f t="shared" si="6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146"/>
      <c r="D157" s="146"/>
      <c r="E157" s="559">
        <f t="shared" si="4"/>
        <v>0</v>
      </c>
      <c r="F157" s="51"/>
      <c r="G157" s="127"/>
      <c r="H157" s="14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146"/>
      <c r="D158" s="14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8.75" thickTop="1" thickBot="1" x14ac:dyDescent="0.35">
      <c r="A159" s="60"/>
      <c r="B159" s="61"/>
      <c r="C159" s="129"/>
      <c r="D159" s="129"/>
      <c r="E159" s="559">
        <f t="shared" si="4"/>
        <v>0</v>
      </c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148"/>
      <c r="D160" s="148"/>
      <c r="E160" s="559">
        <f t="shared" si="4"/>
        <v>0</v>
      </c>
      <c r="F160" s="51"/>
      <c r="G160" s="127"/>
      <c r="H160" s="50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thickTop="1" thickBot="1" x14ac:dyDescent="0.35">
      <c r="A161" s="115"/>
      <c r="B161" s="61"/>
      <c r="C161" s="129"/>
      <c r="D161" s="129"/>
      <c r="E161" s="559">
        <f t="shared" si="4"/>
        <v>0</v>
      </c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20.25" thickTop="1" thickBot="1" x14ac:dyDescent="0.35">
      <c r="A162" s="149"/>
      <c r="B162" s="150"/>
      <c r="C162" s="95"/>
      <c r="D162" s="95"/>
      <c r="E162" s="559">
        <f t="shared" si="4"/>
        <v>0</v>
      </c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8.75" thickTop="1" thickBot="1" x14ac:dyDescent="0.35">
      <c r="A163" s="115"/>
      <c r="B163" s="61"/>
      <c r="C163" s="151"/>
      <c r="D163" s="151"/>
      <c r="E163" s="559">
        <f t="shared" si="4"/>
        <v>0</v>
      </c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15"/>
      <c r="B164" s="61"/>
      <c r="C164" s="151"/>
      <c r="D164" s="151"/>
      <c r="E164" s="559">
        <f t="shared" si="4"/>
        <v>0</v>
      </c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153"/>
      <c r="B165" s="61"/>
      <c r="C165" s="154"/>
      <c r="D165" s="154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15"/>
      <c r="B166" s="61"/>
      <c r="C166" s="157"/>
      <c r="D166" s="157"/>
      <c r="E166" s="559">
        <f t="shared" si="4"/>
        <v>0</v>
      </c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57"/>
      <c r="D167" s="157"/>
      <c r="E167" s="559">
        <f t="shared" si="4"/>
        <v>0</v>
      </c>
      <c r="F167" s="51"/>
      <c r="G167" s="49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thickTop="1" thickBot="1" x14ac:dyDescent="0.3">
      <c r="A168" s="115"/>
      <c r="B168" s="107"/>
      <c r="C168" s="159"/>
      <c r="D168" s="159"/>
      <c r="E168" s="559">
        <f t="shared" si="4"/>
        <v>0</v>
      </c>
      <c r="F168" s="161"/>
      <c r="G168" s="127"/>
      <c r="H168" s="162"/>
      <c r="I168" s="161"/>
      <c r="J168" s="35">
        <f t="shared" si="5"/>
        <v>0</v>
      </c>
      <c r="N168" s="57">
        <f t="shared" si="6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8.75" thickTop="1" thickBot="1" x14ac:dyDescent="0.35">
      <c r="A169" s="115"/>
      <c r="B169" s="61"/>
      <c r="C169" s="154"/>
      <c r="D169" s="154"/>
      <c r="E169" s="559">
        <f t="shared" si="4"/>
        <v>0</v>
      </c>
      <c r="F169" s="161"/>
      <c r="G169" s="127"/>
      <c r="H169" s="162"/>
      <c r="I169" s="161"/>
      <c r="J169" s="35">
        <f t="shared" si="5"/>
        <v>0</v>
      </c>
      <c r="N169" s="57">
        <f t="shared" si="6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8.75" thickTop="1" thickBot="1" x14ac:dyDescent="0.35">
      <c r="A170" s="115"/>
      <c r="B170" s="61"/>
      <c r="C170" s="154"/>
      <c r="D170" s="154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15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69"/>
      <c r="D172" s="169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69"/>
      <c r="D173" s="169"/>
      <c r="E173" s="559">
        <f t="shared" si="4"/>
        <v>0</v>
      </c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8.75" thickTop="1" thickBot="1" x14ac:dyDescent="0.35">
      <c r="A174" s="115"/>
      <c r="B174" s="61"/>
      <c r="C174" s="169"/>
      <c r="D174" s="169"/>
      <c r="E174" s="559">
        <f t="shared" si="4"/>
        <v>0</v>
      </c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8.75" thickTop="1" thickBot="1" x14ac:dyDescent="0.3">
      <c r="A175" s="115"/>
      <c r="B175" s="107"/>
      <c r="C175" s="170"/>
      <c r="D175" s="170"/>
      <c r="E175" s="559">
        <f t="shared" si="4"/>
        <v>0</v>
      </c>
      <c r="F175" s="51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8.75" thickTop="1" thickBot="1" x14ac:dyDescent="0.35">
      <c r="A176" s="115"/>
      <c r="B176" s="61"/>
      <c r="C176" s="169"/>
      <c r="D176" s="169"/>
      <c r="E176" s="559">
        <f t="shared" si="4"/>
        <v>0</v>
      </c>
      <c r="F176" s="51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48"/>
      <c r="D177" s="148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48"/>
      <c r="D178" s="148"/>
      <c r="E178" s="559">
        <f t="shared" si="4"/>
        <v>0</v>
      </c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48"/>
      <c r="D179" s="148"/>
      <c r="E179" s="559">
        <f t="shared" si="4"/>
        <v>0</v>
      </c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48"/>
      <c r="D180" s="148"/>
      <c r="E180" s="559">
        <f t="shared" si="4"/>
        <v>0</v>
      </c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53"/>
      <c r="B181" s="107"/>
      <c r="C181" s="154"/>
      <c r="D181" s="154"/>
      <c r="E181" s="559">
        <f t="shared" si="4"/>
        <v>0</v>
      </c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71"/>
      <c r="B182" s="61"/>
      <c r="C182" s="157"/>
      <c r="D182" s="157"/>
      <c r="E182" s="559">
        <f t="shared" si="4"/>
        <v>0</v>
      </c>
      <c r="F182" s="51"/>
      <c r="G182" s="49"/>
      <c r="H182" s="131"/>
      <c r="I182" s="51"/>
      <c r="J182" s="35">
        <f t="shared" si="5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8.75" thickTop="1" thickBot="1" x14ac:dyDescent="0.3">
      <c r="A183" s="115"/>
      <c r="B183" s="107"/>
      <c r="C183" s="172"/>
      <c r="D183" s="172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">
      <c r="A184" s="115"/>
      <c r="B184" s="107"/>
      <c r="C184" s="172"/>
      <c r="D184" s="172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">
      <c r="A185" s="115"/>
      <c r="B185" s="107"/>
      <c r="C185" s="172"/>
      <c r="D185" s="172"/>
      <c r="E185" s="559">
        <f t="shared" si="4"/>
        <v>0</v>
      </c>
      <c r="F185" s="51"/>
      <c r="G185" s="127"/>
      <c r="H185" s="174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">
      <c r="A186" s="115"/>
      <c r="B186" s="107"/>
      <c r="C186" s="172"/>
      <c r="D186" s="172"/>
      <c r="E186" s="559">
        <f t="shared" si="4"/>
        <v>0</v>
      </c>
      <c r="F186" s="175"/>
      <c r="G186" s="63"/>
      <c r="H186" s="174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15"/>
      <c r="B187" s="107"/>
      <c r="C187" s="172"/>
      <c r="D187" s="172"/>
      <c r="E187" s="559">
        <f t="shared" si="4"/>
        <v>0</v>
      </c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">
      <c r="A188" s="115"/>
      <c r="B188" s="107"/>
      <c r="C188" s="172"/>
      <c r="D188" s="172"/>
      <c r="E188" s="559">
        <f t="shared" si="4"/>
        <v>0</v>
      </c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175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175"/>
      <c r="G191" s="63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51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48"/>
      <c r="D194" s="148"/>
      <c r="E194" s="559">
        <f t="shared" si="4"/>
        <v>0</v>
      </c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48"/>
      <c r="D195" s="148"/>
      <c r="E195" s="559">
        <f t="shared" si="4"/>
        <v>0</v>
      </c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48"/>
      <c r="D196" s="148"/>
      <c r="E196" s="559">
        <f t="shared" si="4"/>
        <v>0</v>
      </c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48"/>
      <c r="D197" s="148"/>
      <c r="E197" s="559">
        <f t="shared" ref="E197:E255" si="7">D197*F197</f>
        <v>0</v>
      </c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48"/>
      <c r="D198" s="148"/>
      <c r="E198" s="559">
        <f t="shared" si="7"/>
        <v>0</v>
      </c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48"/>
      <c r="D199" s="148"/>
      <c r="E199" s="559">
        <f t="shared" si="7"/>
        <v>0</v>
      </c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7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7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thickTop="1" thickBot="1" x14ac:dyDescent="0.3">
      <c r="A202" s="107"/>
      <c r="B202" s="159"/>
      <c r="C202" s="148"/>
      <c r="D202" s="148"/>
      <c r="E202" s="559">
        <f t="shared" si="7"/>
        <v>0</v>
      </c>
      <c r="F202" s="51"/>
      <c r="G202" s="49"/>
      <c r="H202" s="50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71"/>
      <c r="B203" s="107"/>
      <c r="C203" s="148"/>
      <c r="D203" s="148"/>
      <c r="E203" s="559">
        <f t="shared" si="7"/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71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71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71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76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8.75" thickTop="1" thickBot="1" x14ac:dyDescent="0.3">
      <c r="A208" s="115"/>
      <c r="B208" s="107"/>
      <c r="C208" s="148"/>
      <c r="D208" s="148"/>
      <c r="E208" s="559">
        <f t="shared" si="7"/>
        <v>0</v>
      </c>
      <c r="F208" s="51"/>
      <c r="G208" s="127"/>
      <c r="H208" s="131"/>
      <c r="I208" s="51"/>
      <c r="J208" s="35">
        <f t="shared" ref="J208:J251" si="8">I208-F208</f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15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15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15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15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8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15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8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si="8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77"/>
      <c r="D217" s="177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69"/>
      <c r="D219" s="169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70"/>
      <c r="D220" s="170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70"/>
      <c r="D221" s="170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69"/>
      <c r="D222" s="169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54"/>
      <c r="D223" s="154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96"/>
      <c r="D224" s="96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08"/>
      <c r="B225" s="107"/>
      <c r="C225" s="129"/>
      <c r="D225" s="12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29"/>
      <c r="D226" s="129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29"/>
      <c r="D227" s="129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78"/>
      <c r="B228" s="179"/>
      <c r="C228" s="129"/>
      <c r="D228" s="12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thickTop="1" thickBot="1" x14ac:dyDescent="0.3">
      <c r="A229" s="108"/>
      <c r="B229" s="179"/>
      <c r="C229" s="129"/>
      <c r="D229" s="129"/>
      <c r="E229" s="559">
        <f t="shared" si="7"/>
        <v>0</v>
      </c>
      <c r="F229" s="51"/>
      <c r="G229" s="127"/>
      <c r="H229" s="50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08"/>
      <c r="B230" s="179"/>
      <c r="C230" s="129"/>
      <c r="D230" s="129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15"/>
      <c r="B231" s="179"/>
      <c r="C231" s="95"/>
      <c r="D231" s="95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79"/>
      <c r="C232" s="95"/>
      <c r="D232" s="95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thickTop="1" thickBot="1" x14ac:dyDescent="0.3">
      <c r="A233" s="108"/>
      <c r="B233" s="179"/>
      <c r="C233" s="146"/>
      <c r="D233" s="146"/>
      <c r="E233" s="559">
        <f t="shared" si="7"/>
        <v>0</v>
      </c>
      <c r="F233" s="51"/>
      <c r="G233" s="127"/>
      <c r="H233" s="143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7.25" thickTop="1" thickBot="1" x14ac:dyDescent="0.3">
      <c r="A234" s="108"/>
      <c r="B234" s="179"/>
      <c r="C234" s="181"/>
      <c r="D234" s="181"/>
      <c r="E234" s="559">
        <f t="shared" si="7"/>
        <v>0</v>
      </c>
      <c r="F234" s="51"/>
      <c r="G234" s="127"/>
      <c r="H234" s="143"/>
      <c r="I234" s="51"/>
      <c r="J234" s="35">
        <f t="shared" si="8"/>
        <v>0</v>
      </c>
      <c r="K234" s="56"/>
      <c r="L234" s="182"/>
      <c r="M234" s="183"/>
      <c r="N234" s="57">
        <f t="shared" ref="N234:N243" si="9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84"/>
      <c r="C235" s="116"/>
      <c r="D235" s="116"/>
      <c r="E235" s="559">
        <f t="shared" si="7"/>
        <v>0</v>
      </c>
      <c r="F235" s="116"/>
      <c r="G235" s="863"/>
      <c r="H235" s="896"/>
      <c r="I235" s="48"/>
      <c r="J235" s="35">
        <f t="shared" si="8"/>
        <v>0</v>
      </c>
      <c r="K235" s="56"/>
      <c r="L235" s="182"/>
      <c r="M235" s="183"/>
      <c r="N235" s="57">
        <f t="shared" si="9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7.25" thickTop="1" thickBot="1" x14ac:dyDescent="0.3">
      <c r="A236" s="108"/>
      <c r="B236" s="184"/>
      <c r="C236" s="116"/>
      <c r="D236" s="116"/>
      <c r="E236" s="559">
        <f t="shared" si="7"/>
        <v>0</v>
      </c>
      <c r="F236" s="116"/>
      <c r="G236" s="863"/>
      <c r="H236" s="896"/>
      <c r="I236" s="48"/>
      <c r="J236" s="35">
        <f t="shared" si="8"/>
        <v>0</v>
      </c>
      <c r="K236" s="56"/>
      <c r="L236" s="182"/>
      <c r="M236" s="183"/>
      <c r="N236" s="57">
        <f t="shared" si="9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7.25" thickTop="1" thickBot="1" x14ac:dyDescent="0.3">
      <c r="A237" s="108"/>
      <c r="B237" s="185"/>
      <c r="C237" s="116"/>
      <c r="D237" s="116"/>
      <c r="E237" s="559">
        <f t="shared" si="7"/>
        <v>0</v>
      </c>
      <c r="F237" s="116"/>
      <c r="G237" s="863"/>
      <c r="H237" s="896"/>
      <c r="I237" s="48"/>
      <c r="J237" s="35">
        <f t="shared" si="8"/>
        <v>0</v>
      </c>
      <c r="K237" s="56"/>
      <c r="L237" s="182"/>
      <c r="M237" s="183"/>
      <c r="N237" s="57">
        <f t="shared" si="9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ht="17.25" thickTop="1" thickBot="1" x14ac:dyDescent="0.3">
      <c r="A238" s="108"/>
      <c r="B238" s="185"/>
      <c r="C238" s="116"/>
      <c r="D238" s="116"/>
      <c r="E238" s="559">
        <f t="shared" si="7"/>
        <v>0</v>
      </c>
      <c r="F238" s="116"/>
      <c r="G238" s="863"/>
      <c r="H238" s="896"/>
      <c r="I238" s="48"/>
      <c r="J238" s="35">
        <f t="shared" si="8"/>
        <v>0</v>
      </c>
      <c r="K238" s="56"/>
      <c r="L238" s="182"/>
      <c r="M238" s="183"/>
      <c r="N238" s="57">
        <f t="shared" si="9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85"/>
      <c r="C239" s="116"/>
      <c r="D239" s="116"/>
      <c r="E239" s="559">
        <f t="shared" si="7"/>
        <v>0</v>
      </c>
      <c r="F239" s="116"/>
      <c r="G239" s="863"/>
      <c r="H239" s="896"/>
      <c r="I239" s="48"/>
      <c r="J239" s="35">
        <f t="shared" si="8"/>
        <v>0</v>
      </c>
      <c r="K239" s="56"/>
      <c r="L239" s="182"/>
      <c r="M239" s="183"/>
      <c r="N239" s="57">
        <f t="shared" si="9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20.25" thickTop="1" thickBot="1" x14ac:dyDescent="0.35">
      <c r="A240" s="108"/>
      <c r="B240" s="107"/>
      <c r="C240" s="186"/>
      <c r="D240" s="187"/>
      <c r="E240" s="559">
        <f t="shared" si="7"/>
        <v>0</v>
      </c>
      <c r="F240" s="34"/>
      <c r="G240" s="189"/>
      <c r="H240" s="190"/>
      <c r="I240" s="51"/>
      <c r="J240" s="35">
        <f t="shared" si="8"/>
        <v>0</v>
      </c>
      <c r="K240" s="56"/>
      <c r="L240" s="182"/>
      <c r="M240" s="191"/>
      <c r="N240" s="57">
        <f t="shared" si="9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20.25" thickTop="1" thickBot="1" x14ac:dyDescent="0.35">
      <c r="A241" s="108"/>
      <c r="B241" s="107"/>
      <c r="C241" s="186"/>
      <c r="D241" s="186"/>
      <c r="E241" s="559">
        <f t="shared" si="7"/>
        <v>0</v>
      </c>
      <c r="F241" s="51"/>
      <c r="G241" s="127"/>
      <c r="H241" s="143"/>
      <c r="I241" s="51"/>
      <c r="J241" s="35">
        <f t="shared" si="8"/>
        <v>0</v>
      </c>
      <c r="K241" s="56"/>
      <c r="L241" s="182"/>
      <c r="M241" s="191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20.25" thickTop="1" thickBot="1" x14ac:dyDescent="0.35">
      <c r="A242" s="108"/>
      <c r="B242" s="107"/>
      <c r="C242" s="186"/>
      <c r="D242" s="186"/>
      <c r="E242" s="559">
        <f t="shared" si="7"/>
        <v>0</v>
      </c>
      <c r="F242" s="51"/>
      <c r="G242" s="127"/>
      <c r="H242" s="143"/>
      <c r="I242" s="51"/>
      <c r="J242" s="35">
        <f t="shared" si="8"/>
        <v>0</v>
      </c>
      <c r="K242" s="56"/>
      <c r="L242" s="182"/>
      <c r="M242" s="191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20.25" thickTop="1" thickBot="1" x14ac:dyDescent="0.35">
      <c r="A243" s="108"/>
      <c r="B243" s="107"/>
      <c r="C243" s="193"/>
      <c r="D243" s="193"/>
      <c r="E243" s="559">
        <f t="shared" si="7"/>
        <v>0</v>
      </c>
      <c r="F243" s="51"/>
      <c r="G243" s="127"/>
      <c r="H243" s="143"/>
      <c r="I243" s="51"/>
      <c r="J243" s="35">
        <f t="shared" si="8"/>
        <v>0</v>
      </c>
      <c r="K243" s="56"/>
      <c r="L243" s="182"/>
      <c r="M243" s="191"/>
      <c r="N243" s="57">
        <f t="shared" si="9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95"/>
      <c r="B244" s="107"/>
      <c r="C244" s="107"/>
      <c r="D244" s="107"/>
      <c r="E244" s="559">
        <f t="shared" si="7"/>
        <v>0</v>
      </c>
      <c r="F244" s="161"/>
      <c r="G244" s="127"/>
      <c r="H244" s="162"/>
      <c r="I244" s="161">
        <v>0</v>
      </c>
      <c r="J244" s="35">
        <f t="shared" si="8"/>
        <v>0</v>
      </c>
      <c r="K244" s="198"/>
      <c r="L244" s="198"/>
      <c r="M244" s="198"/>
      <c r="N244" s="199">
        <f t="shared" ref="N244:N255" si="10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ht="17.25" thickTop="1" thickBot="1" x14ac:dyDescent="0.3">
      <c r="A245" s="195"/>
      <c r="B245" s="107"/>
      <c r="C245" s="107"/>
      <c r="D245" s="107"/>
      <c r="E245" s="559">
        <f t="shared" si="7"/>
        <v>0</v>
      </c>
      <c r="F245" s="161"/>
      <c r="G245" s="127"/>
      <c r="H245" s="162"/>
      <c r="I245" s="161">
        <v>0</v>
      </c>
      <c r="J245" s="35">
        <f t="shared" si="8"/>
        <v>0</v>
      </c>
      <c r="K245" s="198"/>
      <c r="L245" s="198"/>
      <c r="M245" s="198"/>
      <c r="N245" s="199">
        <f t="shared" si="10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ht="17.25" thickTop="1" thickBot="1" x14ac:dyDescent="0.3">
      <c r="A246" s="195"/>
      <c r="B246" s="107"/>
      <c r="C246" s="107"/>
      <c r="D246" s="107"/>
      <c r="E246" s="559">
        <f t="shared" si="7"/>
        <v>0</v>
      </c>
      <c r="F246" s="161"/>
      <c r="G246" s="127"/>
      <c r="H246" s="162"/>
      <c r="I246" s="161">
        <v>0</v>
      </c>
      <c r="J246" s="35">
        <f t="shared" si="8"/>
        <v>0</v>
      </c>
      <c r="K246" s="198"/>
      <c r="L246" s="198"/>
      <c r="M246" s="198"/>
      <c r="N246" s="199">
        <f t="shared" si="10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ht="17.25" thickTop="1" thickBot="1" x14ac:dyDescent="0.3">
      <c r="A247" s="195"/>
      <c r="B247" s="107"/>
      <c r="C247" s="107"/>
      <c r="D247" s="107"/>
      <c r="E247" s="559">
        <f t="shared" si="7"/>
        <v>0</v>
      </c>
      <c r="F247" s="161"/>
      <c r="G247" s="127"/>
      <c r="H247" s="203"/>
      <c r="I247" s="161">
        <v>0</v>
      </c>
      <c r="J247" s="35">
        <f t="shared" si="8"/>
        <v>0</v>
      </c>
      <c r="K247" s="198"/>
      <c r="L247" s="198"/>
      <c r="M247" s="198"/>
      <c r="N247" s="199">
        <f t="shared" si="10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ht="17.25" thickTop="1" thickBot="1" x14ac:dyDescent="0.3">
      <c r="A248" s="204"/>
      <c r="B248" s="107"/>
      <c r="C248" s="107"/>
      <c r="D248" s="107"/>
      <c r="E248" s="559">
        <f t="shared" si="7"/>
        <v>0</v>
      </c>
      <c r="F248" s="161"/>
      <c r="G248" s="127"/>
      <c r="H248" s="205"/>
      <c r="I248" s="161">
        <v>0</v>
      </c>
      <c r="J248" s="35">
        <f t="shared" si="8"/>
        <v>0</v>
      </c>
      <c r="K248" s="198"/>
      <c r="L248" s="198"/>
      <c r="M248" s="198"/>
      <c r="N248" s="199">
        <f t="shared" si="10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ht="17.25" thickTop="1" thickBot="1" x14ac:dyDescent="0.3">
      <c r="A249" s="206"/>
      <c r="B249" s="207"/>
      <c r="E249" s="559">
        <f t="shared" si="7"/>
        <v>0</v>
      </c>
      <c r="H249" s="212"/>
      <c r="I249" s="210">
        <v>0</v>
      </c>
      <c r="J249" s="35">
        <f t="shared" si="8"/>
        <v>0</v>
      </c>
      <c r="K249" s="213"/>
      <c r="L249" s="213"/>
      <c r="M249" s="213"/>
      <c r="N249" s="199">
        <f t="shared" si="10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7.25" thickTop="1" thickBot="1" x14ac:dyDescent="0.3">
      <c r="A250" s="206"/>
      <c r="B250" s="207"/>
      <c r="E250" s="559">
        <f t="shared" si="7"/>
        <v>0</v>
      </c>
      <c r="I250" s="210">
        <v>0</v>
      </c>
      <c r="J250" s="35">
        <f t="shared" si="8"/>
        <v>0</v>
      </c>
      <c r="K250" s="213"/>
      <c r="L250" s="213"/>
      <c r="M250" s="213"/>
      <c r="N250" s="199">
        <f t="shared" si="10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7.25" thickTop="1" thickBot="1" x14ac:dyDescent="0.3">
      <c r="A251" s="206"/>
      <c r="B251" s="207"/>
      <c r="E251" s="559">
        <f t="shared" si="7"/>
        <v>0</v>
      </c>
      <c r="I251" s="215">
        <v>0</v>
      </c>
      <c r="J251" s="35">
        <f t="shared" si="8"/>
        <v>0</v>
      </c>
      <c r="K251" s="213"/>
      <c r="L251" s="213"/>
      <c r="M251" s="213"/>
      <c r="N251" s="199">
        <f t="shared" si="10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20.25" thickTop="1" thickBot="1" x14ac:dyDescent="0.35">
      <c r="A252" s="206"/>
      <c r="B252" s="207"/>
      <c r="E252" s="559" t="e">
        <f t="shared" si="7"/>
        <v>#VALUE!</v>
      </c>
      <c r="F252" s="976" t="s">
        <v>19</v>
      </c>
      <c r="G252" s="976"/>
      <c r="H252" s="977"/>
      <c r="I252" s="216">
        <f>SUM(I4:I251)</f>
        <v>521298.05</v>
      </c>
      <c r="J252" s="217"/>
      <c r="K252" s="213"/>
      <c r="L252" s="218"/>
      <c r="M252" s="213"/>
      <c r="N252" s="199">
        <f t="shared" si="10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20.25" thickTop="1" thickBot="1" x14ac:dyDescent="0.3">
      <c r="A253" s="220"/>
      <c r="B253" s="207"/>
      <c r="E253" s="559">
        <f t="shared" si="7"/>
        <v>0</v>
      </c>
      <c r="I253" s="221"/>
      <c r="J253" s="217"/>
      <c r="K253" s="213"/>
      <c r="L253" s="218"/>
      <c r="M253" s="213"/>
      <c r="N253" s="199">
        <f t="shared" si="10"/>
        <v>0</v>
      </c>
      <c r="O253" s="304"/>
      <c r="Q253" s="10"/>
      <c r="R253" s="222"/>
      <c r="S253" s="223"/>
      <c r="T253" s="224"/>
      <c r="V253" s="15"/>
    </row>
    <row r="254" spans="1:22" ht="17.25" thickTop="1" thickBot="1" x14ac:dyDescent="0.3">
      <c r="A254" s="206"/>
      <c r="B254" s="207"/>
      <c r="E254" s="559">
        <f t="shared" si="7"/>
        <v>0</v>
      </c>
      <c r="J254" s="210"/>
      <c r="K254" s="213"/>
      <c r="L254" s="213"/>
      <c r="M254" s="213"/>
      <c r="N254" s="199">
        <f t="shared" si="10"/>
        <v>0</v>
      </c>
      <c r="O254" s="304"/>
      <c r="Q254" s="10"/>
      <c r="R254" s="222"/>
      <c r="S254" s="223"/>
      <c r="T254" s="224"/>
      <c r="V254" s="15"/>
    </row>
    <row r="255" spans="1:22" ht="17.25" thickTop="1" thickBot="1" x14ac:dyDescent="0.3">
      <c r="A255" s="206"/>
      <c r="B255" s="207"/>
      <c r="E255" s="559">
        <f t="shared" si="7"/>
        <v>0</v>
      </c>
      <c r="J255" s="210"/>
      <c r="K255" s="226"/>
      <c r="N255" s="199">
        <f t="shared" si="10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19296739.164999999</v>
      </c>
      <c r="O256" s="306"/>
      <c r="Q256" s="234">
        <f>SUM(Q4:Q255)</f>
        <v>342760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19639499.164999999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4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4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A1:J2"/>
    <mergeCell ref="F252:H252"/>
    <mergeCell ref="A64:A65"/>
    <mergeCell ref="C64:C65"/>
    <mergeCell ref="H64:H65"/>
    <mergeCell ref="W1:X1"/>
    <mergeCell ref="O3:P3"/>
    <mergeCell ref="P64:P65"/>
    <mergeCell ref="L80:M81"/>
    <mergeCell ref="O87:O88"/>
    <mergeCell ref="P87:P88"/>
    <mergeCell ref="O64:O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5" t="s">
        <v>89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00" t="s">
        <v>138</v>
      </c>
      <c r="B38" s="328" t="s">
        <v>56</v>
      </c>
      <c r="C38" s="998" t="s">
        <v>184</v>
      </c>
      <c r="D38" s="329"/>
      <c r="E38" s="47"/>
      <c r="F38" s="320">
        <v>1321.6</v>
      </c>
      <c r="G38" s="321">
        <v>44228</v>
      </c>
      <c r="H38" s="100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70" t="s">
        <v>35</v>
      </c>
      <c r="P38" s="972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1"/>
      <c r="B39" s="328" t="s">
        <v>139</v>
      </c>
      <c r="C39" s="999"/>
      <c r="D39" s="330"/>
      <c r="E39" s="47"/>
      <c r="F39" s="51">
        <v>69.599999999999994</v>
      </c>
      <c r="G39" s="87">
        <v>44228</v>
      </c>
      <c r="H39" s="100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71"/>
      <c r="P39" s="973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92" t="s">
        <v>138</v>
      </c>
      <c r="B44" s="86" t="s">
        <v>56</v>
      </c>
      <c r="C44" s="1008" t="s">
        <v>217</v>
      </c>
      <c r="D44" s="69"/>
      <c r="E44" s="47"/>
      <c r="F44" s="51">
        <v>961.2</v>
      </c>
      <c r="G44" s="994">
        <v>44242</v>
      </c>
      <c r="H44" s="101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96" t="s">
        <v>35</v>
      </c>
      <c r="P44" s="100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93"/>
      <c r="B45" s="292" t="s">
        <v>58</v>
      </c>
      <c r="C45" s="1009"/>
      <c r="D45" s="293"/>
      <c r="E45" s="93"/>
      <c r="F45" s="51">
        <v>199.4</v>
      </c>
      <c r="G45" s="995"/>
      <c r="H45" s="101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97"/>
      <c r="P45" s="100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83"/>
      <c r="P50" s="951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46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04"/>
      <c r="P51" s="100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76" t="s">
        <v>19</v>
      </c>
      <c r="G67" s="976"/>
      <c r="H67" s="977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160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8" t="s">
        <v>55</v>
      </c>
      <c r="B55" s="328" t="s">
        <v>56</v>
      </c>
      <c r="C55" s="998" t="s">
        <v>316</v>
      </c>
      <c r="D55" s="330"/>
      <c r="E55" s="47"/>
      <c r="F55" s="519">
        <f>270.8+233.4</f>
        <v>504.20000000000005</v>
      </c>
      <c r="G55" s="87">
        <v>44270</v>
      </c>
      <c r="H55" s="958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8" t="s">
        <v>224</v>
      </c>
      <c r="P55" s="1020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9"/>
      <c r="B56" s="328" t="s">
        <v>56</v>
      </c>
      <c r="C56" s="999"/>
      <c r="D56" s="330"/>
      <c r="E56" s="47"/>
      <c r="F56" s="519">
        <v>936.4</v>
      </c>
      <c r="G56" s="87">
        <v>44270</v>
      </c>
      <c r="H56" s="959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9"/>
      <c r="P56" s="1021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4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6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83" t="s">
        <v>206</v>
      </c>
      <c r="P59" s="951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5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7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04"/>
      <c r="P60" s="100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2" t="s">
        <v>19</v>
      </c>
      <c r="G222" s="1012"/>
      <c r="H222" s="1013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267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2" t="s">
        <v>347</v>
      </c>
      <c r="M13" s="1023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76" t="s">
        <v>19</v>
      </c>
      <c r="G226" s="976"/>
      <c r="H226" s="977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342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4" t="s">
        <v>35</v>
      </c>
      <c r="P59" s="1036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6"/>
      <c r="P60" s="1037"/>
      <c r="Q60" s="94"/>
      <c r="R60" s="40"/>
      <c r="S60" s="41"/>
      <c r="T60" s="42"/>
      <c r="U60" s="43"/>
      <c r="V60" s="44"/>
    </row>
    <row r="61" spans="1:24" ht="18.75" customHeight="1" x14ac:dyDescent="0.3">
      <c r="A61" s="1047" t="s">
        <v>55</v>
      </c>
      <c r="B61" s="328" t="s">
        <v>56</v>
      </c>
      <c r="C61" s="962" t="s">
        <v>456</v>
      </c>
      <c r="D61" s="293"/>
      <c r="E61" s="93"/>
      <c r="F61" s="51">
        <v>1021.2</v>
      </c>
      <c r="G61" s="49">
        <v>44347</v>
      </c>
      <c r="H61" s="1048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49" t="s">
        <v>35</v>
      </c>
      <c r="P61" s="1050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5"/>
      <c r="B62" s="328" t="s">
        <v>397</v>
      </c>
      <c r="C62" s="963"/>
      <c r="D62" s="293"/>
      <c r="E62" s="93"/>
      <c r="F62" s="51">
        <v>97.9</v>
      </c>
      <c r="G62" s="49">
        <v>44347</v>
      </c>
      <c r="H62" s="991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86"/>
      <c r="P62" s="93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80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83"/>
      <c r="P63" s="951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46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04"/>
      <c r="P64" s="100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38" t="s">
        <v>24</v>
      </c>
      <c r="B68" s="599" t="s">
        <v>401</v>
      </c>
      <c r="C68" s="1041" t="s">
        <v>402</v>
      </c>
      <c r="D68" s="600"/>
      <c r="E68" s="97"/>
      <c r="F68" s="320">
        <f>115+102.2+84.9+48</f>
        <v>350.1</v>
      </c>
      <c r="G68" s="321">
        <v>44319</v>
      </c>
      <c r="H68" s="958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70" t="s">
        <v>224</v>
      </c>
      <c r="P68" s="972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39"/>
      <c r="B69" s="599" t="s">
        <v>399</v>
      </c>
      <c r="C69" s="1042"/>
      <c r="D69" s="600"/>
      <c r="E69" s="97"/>
      <c r="F69" s="320">
        <f>86.8+94.2+29.3</f>
        <v>210.3</v>
      </c>
      <c r="G69" s="321">
        <v>44319</v>
      </c>
      <c r="H69" s="1044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45"/>
      <c r="P69" s="1046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40"/>
      <c r="B70" s="599" t="s">
        <v>403</v>
      </c>
      <c r="C70" s="1043"/>
      <c r="D70" s="600"/>
      <c r="E70" s="97"/>
      <c r="F70" s="320">
        <v>23.4</v>
      </c>
      <c r="G70" s="321">
        <v>44319</v>
      </c>
      <c r="H70" s="959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71"/>
      <c r="P70" s="973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30" t="s">
        <v>24</v>
      </c>
      <c r="B82" s="659" t="s">
        <v>478</v>
      </c>
      <c r="C82" s="935" t="s">
        <v>479</v>
      </c>
      <c r="D82" s="438"/>
      <c r="E82" s="97"/>
      <c r="F82" s="418">
        <v>2525.1999999999998</v>
      </c>
      <c r="G82" s="947">
        <v>44341</v>
      </c>
      <c r="H82" s="101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4" t="s">
        <v>206</v>
      </c>
      <c r="P82" s="102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31"/>
      <c r="B83" s="659" t="s">
        <v>438</v>
      </c>
      <c r="C83" s="1033"/>
      <c r="D83" s="438"/>
      <c r="E83" s="97"/>
      <c r="F83" s="418">
        <v>4048</v>
      </c>
      <c r="G83" s="1035"/>
      <c r="H83" s="103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25"/>
      <c r="P83" s="1028"/>
      <c r="Q83" s="94"/>
      <c r="R83" s="40"/>
      <c r="S83" s="41"/>
      <c r="T83" s="42"/>
      <c r="U83" s="43"/>
      <c r="V83" s="44"/>
    </row>
    <row r="84" spans="1:22" ht="17.25" x14ac:dyDescent="0.3">
      <c r="A84" s="1031"/>
      <c r="B84" s="659" t="s">
        <v>481</v>
      </c>
      <c r="C84" s="1033"/>
      <c r="D84" s="438"/>
      <c r="E84" s="97"/>
      <c r="F84" s="418">
        <v>2185.8000000000002</v>
      </c>
      <c r="G84" s="1035"/>
      <c r="H84" s="103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25"/>
      <c r="P84" s="1028"/>
      <c r="Q84" s="94"/>
      <c r="R84" s="40"/>
      <c r="S84" s="41"/>
      <c r="T84" s="42"/>
      <c r="U84" s="43"/>
      <c r="V84" s="44"/>
    </row>
    <row r="85" spans="1:22" ht="17.25" x14ac:dyDescent="0.3">
      <c r="A85" s="1031"/>
      <c r="B85" s="659" t="s">
        <v>482</v>
      </c>
      <c r="C85" s="1033"/>
      <c r="D85" s="438"/>
      <c r="E85" s="97"/>
      <c r="F85" s="418">
        <v>413</v>
      </c>
      <c r="G85" s="1035"/>
      <c r="H85" s="103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25"/>
      <c r="P85" s="1028"/>
      <c r="Q85" s="94"/>
      <c r="R85" s="40"/>
      <c r="S85" s="41"/>
      <c r="T85" s="42"/>
      <c r="U85" s="43"/>
      <c r="V85" s="44"/>
    </row>
    <row r="86" spans="1:22" ht="17.25" x14ac:dyDescent="0.3">
      <c r="A86" s="1031"/>
      <c r="B86" s="659" t="s">
        <v>58</v>
      </c>
      <c r="C86" s="1033"/>
      <c r="D86" s="438"/>
      <c r="E86" s="97"/>
      <c r="F86" s="418">
        <v>518</v>
      </c>
      <c r="G86" s="1035"/>
      <c r="H86" s="103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25"/>
      <c r="P86" s="1028"/>
      <c r="Q86" s="94"/>
      <c r="R86" s="40"/>
      <c r="S86" s="41"/>
      <c r="T86" s="42"/>
      <c r="U86" s="43"/>
      <c r="V86" s="44"/>
    </row>
    <row r="87" spans="1:22" ht="17.25" x14ac:dyDescent="0.3">
      <c r="A87" s="1031"/>
      <c r="B87" s="659" t="s">
        <v>483</v>
      </c>
      <c r="C87" s="1033"/>
      <c r="D87" s="438"/>
      <c r="E87" s="97"/>
      <c r="F87" s="418">
        <v>1848.4</v>
      </c>
      <c r="G87" s="1035"/>
      <c r="H87" s="103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25"/>
      <c r="P87" s="1028"/>
      <c r="Q87" s="94"/>
      <c r="R87" s="40"/>
      <c r="S87" s="41"/>
      <c r="T87" s="42"/>
      <c r="U87" s="43"/>
      <c r="V87" s="44"/>
    </row>
    <row r="88" spans="1:22" ht="17.25" x14ac:dyDescent="0.3">
      <c r="A88" s="1031"/>
      <c r="B88" s="659" t="s">
        <v>484</v>
      </c>
      <c r="C88" s="1033"/>
      <c r="D88" s="438"/>
      <c r="E88" s="97"/>
      <c r="F88" s="418">
        <v>744</v>
      </c>
      <c r="G88" s="1035"/>
      <c r="H88" s="103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25"/>
      <c r="P88" s="1028"/>
      <c r="Q88" s="94"/>
      <c r="R88" s="40"/>
      <c r="S88" s="41"/>
      <c r="T88" s="42"/>
      <c r="U88" s="43"/>
      <c r="V88" s="44"/>
    </row>
    <row r="89" spans="1:22" ht="18" thickBot="1" x14ac:dyDescent="0.35">
      <c r="A89" s="1032"/>
      <c r="B89" s="659" t="s">
        <v>485</v>
      </c>
      <c r="C89" s="936"/>
      <c r="D89" s="438"/>
      <c r="E89" s="97"/>
      <c r="F89" s="418">
        <v>1469</v>
      </c>
      <c r="G89" s="948"/>
      <c r="H89" s="101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6"/>
      <c r="P89" s="102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76" t="s">
        <v>19</v>
      </c>
      <c r="G253" s="976"/>
      <c r="H253" s="977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426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8" t="s">
        <v>55</v>
      </c>
      <c r="B54" s="328" t="s">
        <v>56</v>
      </c>
      <c r="C54" s="1061" t="s">
        <v>521</v>
      </c>
      <c r="D54" s="608"/>
      <c r="E54" s="607"/>
      <c r="F54" s="51">
        <v>1499.2</v>
      </c>
      <c r="G54" s="87">
        <v>44361</v>
      </c>
      <c r="H54" s="1066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59" t="s">
        <v>224</v>
      </c>
      <c r="P54" s="1060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9"/>
      <c r="B55" s="328" t="s">
        <v>441</v>
      </c>
      <c r="C55" s="1062"/>
      <c r="D55" s="608"/>
      <c r="E55" s="607"/>
      <c r="F55" s="51">
        <v>90</v>
      </c>
      <c r="G55" s="87">
        <v>44361</v>
      </c>
      <c r="H55" s="1067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59"/>
      <c r="P55" s="1060"/>
      <c r="Q55" s="508"/>
      <c r="R55" s="40"/>
      <c r="S55" s="67"/>
      <c r="T55" s="67"/>
      <c r="U55" s="43"/>
      <c r="V55" s="326"/>
    </row>
    <row r="56" spans="1:24" ht="23.25" customHeight="1" x14ac:dyDescent="0.3">
      <c r="A56" s="1063" t="s">
        <v>55</v>
      </c>
      <c r="B56" s="328" t="s">
        <v>56</v>
      </c>
      <c r="C56" s="1065" t="s">
        <v>524</v>
      </c>
      <c r="D56" s="608"/>
      <c r="E56" s="607"/>
      <c r="F56" s="51">
        <v>1318</v>
      </c>
      <c r="G56" s="87">
        <v>44368</v>
      </c>
      <c r="H56" s="101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85" t="s">
        <v>224</v>
      </c>
      <c r="P56" s="1068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4"/>
      <c r="B57" s="328" t="s">
        <v>441</v>
      </c>
      <c r="C57" s="1065"/>
      <c r="D57" s="608"/>
      <c r="E57" s="607"/>
      <c r="F57" s="51">
        <v>112.8</v>
      </c>
      <c r="G57" s="87">
        <v>44368</v>
      </c>
      <c r="H57" s="101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86"/>
      <c r="P57" s="1069"/>
      <c r="Q57" s="508"/>
      <c r="R57" s="40"/>
      <c r="S57" s="67"/>
      <c r="T57" s="67"/>
      <c r="U57" s="43"/>
      <c r="V57" s="44"/>
    </row>
    <row r="58" spans="1:24" ht="26.25" customHeight="1" x14ac:dyDescent="0.3">
      <c r="A58" s="992" t="s">
        <v>55</v>
      </c>
      <c r="B58" s="328" t="s">
        <v>56</v>
      </c>
      <c r="C58" s="989" t="s">
        <v>525</v>
      </c>
      <c r="D58" s="608"/>
      <c r="E58" s="607"/>
      <c r="F58" s="51">
        <v>1272.8</v>
      </c>
      <c r="G58" s="1070">
        <v>44375</v>
      </c>
      <c r="H58" s="105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85" t="s">
        <v>224</v>
      </c>
      <c r="P58" s="1068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93"/>
      <c r="B59" s="292" t="s">
        <v>441</v>
      </c>
      <c r="C59" s="990"/>
      <c r="D59" s="610"/>
      <c r="E59" s="609"/>
      <c r="F59" s="51">
        <v>91.4</v>
      </c>
      <c r="G59" s="1071"/>
      <c r="H59" s="105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86"/>
      <c r="P59" s="1069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3" t="s">
        <v>451</v>
      </c>
      <c r="B72" s="659" t="s">
        <v>452</v>
      </c>
      <c r="C72" s="1051" t="s">
        <v>453</v>
      </c>
      <c r="D72" s="660"/>
      <c r="E72" s="613"/>
      <c r="F72" s="51">
        <v>202.02</v>
      </c>
      <c r="G72" s="87">
        <v>44361</v>
      </c>
      <c r="H72" s="1055" t="s">
        <v>455</v>
      </c>
      <c r="I72" s="48">
        <v>202.02</v>
      </c>
      <c r="J72" s="35">
        <f t="shared" si="0"/>
        <v>0</v>
      </c>
      <c r="K72" s="56">
        <v>55</v>
      </c>
      <c r="L72" s="1057" t="s">
        <v>460</v>
      </c>
      <c r="M72" s="1058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54"/>
      <c r="B73" s="659" t="s">
        <v>454</v>
      </c>
      <c r="C73" s="1052"/>
      <c r="D73" s="660"/>
      <c r="E73" s="613"/>
      <c r="F73" s="51">
        <v>72.849999999999994</v>
      </c>
      <c r="G73" s="87">
        <v>44361</v>
      </c>
      <c r="H73" s="1056"/>
      <c r="I73" s="48">
        <v>72.849999999999994</v>
      </c>
      <c r="J73" s="35">
        <f t="shared" si="0"/>
        <v>0</v>
      </c>
      <c r="K73" s="56">
        <v>100</v>
      </c>
      <c r="L73" s="1057"/>
      <c r="M73" s="1058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76" t="s">
        <v>19</v>
      </c>
      <c r="G243" s="976"/>
      <c r="H243" s="977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502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80" t="s">
        <v>440</v>
      </c>
      <c r="B53" s="328" t="s">
        <v>56</v>
      </c>
      <c r="C53" s="998" t="s">
        <v>558</v>
      </c>
      <c r="D53" s="716"/>
      <c r="E53" s="607"/>
      <c r="F53" s="320">
        <v>1888.8</v>
      </c>
      <c r="G53" s="321">
        <v>44382</v>
      </c>
      <c r="H53" s="100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8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81"/>
      <c r="B54" s="328" t="s">
        <v>441</v>
      </c>
      <c r="C54" s="999"/>
      <c r="D54" s="717"/>
      <c r="E54" s="607"/>
      <c r="F54" s="51">
        <v>101.8</v>
      </c>
      <c r="G54" s="87">
        <v>44382</v>
      </c>
      <c r="H54" s="100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9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4" t="s">
        <v>551</v>
      </c>
      <c r="B60" s="736" t="s">
        <v>552</v>
      </c>
      <c r="C60" s="1074" t="s">
        <v>553</v>
      </c>
      <c r="D60" s="707"/>
      <c r="E60" s="609"/>
      <c r="F60" s="51">
        <v>9342.59</v>
      </c>
      <c r="G60" s="1076">
        <v>44391</v>
      </c>
      <c r="H60" s="981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70" t="s">
        <v>224</v>
      </c>
      <c r="P60" s="1078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5"/>
      <c r="B61" s="599" t="s">
        <v>53</v>
      </c>
      <c r="C61" s="1075"/>
      <c r="D61" s="707"/>
      <c r="E61" s="609"/>
      <c r="F61" s="51">
        <v>1320</v>
      </c>
      <c r="G61" s="1077"/>
      <c r="H61" s="991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71"/>
      <c r="P61" s="1079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2"/>
      <c r="M73" s="1073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2"/>
      <c r="M74" s="1073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76" t="s">
        <v>19</v>
      </c>
      <c r="G244" s="976"/>
      <c r="H244" s="977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598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86" t="s">
        <v>55</v>
      </c>
      <c r="B54" s="292" t="s">
        <v>56</v>
      </c>
      <c r="C54" s="1088" t="s">
        <v>621</v>
      </c>
      <c r="D54" s="716"/>
      <c r="E54" s="607"/>
      <c r="F54" s="327">
        <v>1300.4050999999999</v>
      </c>
      <c r="G54" s="321">
        <v>44410</v>
      </c>
      <c r="H54" s="1066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8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87"/>
      <c r="B55" s="292" t="s">
        <v>397</v>
      </c>
      <c r="C55" s="1089"/>
      <c r="D55" s="717"/>
      <c r="E55" s="607"/>
      <c r="F55" s="51">
        <v>99.4</v>
      </c>
      <c r="G55" s="87">
        <v>44410</v>
      </c>
      <c r="H55" s="1067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9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90" t="s">
        <v>55</v>
      </c>
      <c r="B59" s="328" t="s">
        <v>56</v>
      </c>
      <c r="C59" s="945" t="s">
        <v>675</v>
      </c>
      <c r="D59" s="608"/>
      <c r="E59" s="607"/>
      <c r="F59" s="51">
        <v>185</v>
      </c>
      <c r="G59" s="49">
        <v>44425</v>
      </c>
      <c r="H59" s="108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85" t="s">
        <v>35</v>
      </c>
      <c r="P59" s="108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1"/>
      <c r="B60" s="328" t="s">
        <v>397</v>
      </c>
      <c r="C60" s="946"/>
      <c r="D60" s="608"/>
      <c r="E60" s="607"/>
      <c r="F60" s="51">
        <v>112.5</v>
      </c>
      <c r="G60" s="49">
        <v>44425</v>
      </c>
      <c r="H60" s="108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86"/>
      <c r="P60" s="1085"/>
      <c r="Q60" s="508"/>
      <c r="R60" s="40"/>
      <c r="S60" s="67"/>
      <c r="T60" s="67"/>
      <c r="U60" s="43"/>
      <c r="V60" s="44"/>
    </row>
    <row r="61" spans="1:24" ht="17.25" x14ac:dyDescent="0.3">
      <c r="A61" s="1090" t="s">
        <v>55</v>
      </c>
      <c r="B61" s="292" t="s">
        <v>56</v>
      </c>
      <c r="C61" s="945" t="s">
        <v>676</v>
      </c>
      <c r="D61" s="608"/>
      <c r="E61" s="607"/>
      <c r="F61" s="51">
        <v>190.4</v>
      </c>
      <c r="G61" s="49">
        <v>44427</v>
      </c>
      <c r="H61" s="108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85" t="s">
        <v>35</v>
      </c>
      <c r="P61" s="108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2"/>
      <c r="B62" s="292" t="s">
        <v>397</v>
      </c>
      <c r="C62" s="946"/>
      <c r="D62" s="608"/>
      <c r="E62" s="607"/>
      <c r="F62" s="51">
        <f>103.9+104.4</f>
        <v>208.3</v>
      </c>
      <c r="G62" s="49">
        <v>44427</v>
      </c>
      <c r="H62" s="108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86"/>
      <c r="P62" s="108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3" t="s">
        <v>55</v>
      </c>
      <c r="B64" s="292" t="s">
        <v>56</v>
      </c>
      <c r="C64" s="1051" t="s">
        <v>704</v>
      </c>
      <c r="D64" s="717"/>
      <c r="E64" s="607"/>
      <c r="F64" s="51">
        <v>1160.2</v>
      </c>
      <c r="G64" s="87">
        <v>44431</v>
      </c>
      <c r="H64" s="105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94" t="s">
        <v>35</v>
      </c>
      <c r="P64" s="1096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93"/>
      <c r="B65" s="292" t="s">
        <v>397</v>
      </c>
      <c r="C65" s="1052"/>
      <c r="D65" s="717"/>
      <c r="E65" s="607"/>
      <c r="F65" s="51">
        <v>117.2</v>
      </c>
      <c r="G65" s="87">
        <v>44431</v>
      </c>
      <c r="H65" s="105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95"/>
      <c r="P65" s="1097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3" t="s">
        <v>55</v>
      </c>
      <c r="B67" s="292" t="s">
        <v>56</v>
      </c>
      <c r="C67" s="945" t="s">
        <v>713</v>
      </c>
      <c r="D67" s="608"/>
      <c r="E67" s="607"/>
      <c r="F67" s="51">
        <v>162</v>
      </c>
      <c r="G67" s="49">
        <v>44434</v>
      </c>
      <c r="H67" s="108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85" t="s">
        <v>35</v>
      </c>
      <c r="P67" s="108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93"/>
      <c r="B68" s="292" t="s">
        <v>397</v>
      </c>
      <c r="C68" s="946"/>
      <c r="D68" s="608"/>
      <c r="E68" s="607"/>
      <c r="F68" s="51">
        <f>85.3+107.2</f>
        <v>192.5</v>
      </c>
      <c r="G68" s="49">
        <v>44434</v>
      </c>
      <c r="H68" s="108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86"/>
      <c r="P68" s="1085"/>
      <c r="Q68" s="508"/>
      <c r="R68" s="40"/>
      <c r="S68" s="67"/>
      <c r="T68" s="67"/>
      <c r="U68" s="43"/>
      <c r="V68" s="44"/>
    </row>
    <row r="69" spans="1:22" ht="17.25" x14ac:dyDescent="0.3">
      <c r="A69" s="1053" t="s">
        <v>55</v>
      </c>
      <c r="B69" s="292" t="s">
        <v>56</v>
      </c>
      <c r="C69" s="945" t="s">
        <v>714</v>
      </c>
      <c r="D69" s="608"/>
      <c r="E69" s="607"/>
      <c r="F69" s="51">
        <f>164.4+166</f>
        <v>330.4</v>
      </c>
      <c r="G69" s="49">
        <v>44435</v>
      </c>
      <c r="H69" s="108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85" t="s">
        <v>35</v>
      </c>
      <c r="P69" s="108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54"/>
      <c r="B70" s="292" t="s">
        <v>397</v>
      </c>
      <c r="C70" s="946"/>
      <c r="D70" s="608"/>
      <c r="E70" s="607"/>
      <c r="F70" s="51">
        <v>140.5</v>
      </c>
      <c r="G70" s="49">
        <v>44435</v>
      </c>
      <c r="H70" s="108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86"/>
      <c r="P70" s="108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2"/>
      <c r="M89" s="107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2"/>
      <c r="M90" s="1073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76" t="s">
        <v>19</v>
      </c>
      <c r="G260" s="976"/>
      <c r="H260" s="977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657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098" t="s">
        <v>55</v>
      </c>
      <c r="B55" s="292" t="s">
        <v>56</v>
      </c>
      <c r="C55" s="1088" t="s">
        <v>726</v>
      </c>
      <c r="D55" s="717"/>
      <c r="E55" s="607"/>
      <c r="F55" s="51">
        <v>1598</v>
      </c>
      <c r="G55" s="87">
        <v>44445</v>
      </c>
      <c r="H55" s="1066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01" t="s">
        <v>35</v>
      </c>
      <c r="P55" s="1103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9"/>
      <c r="B56" s="292" t="s">
        <v>441</v>
      </c>
      <c r="C56" s="1100"/>
      <c r="D56" s="717"/>
      <c r="E56" s="607"/>
      <c r="F56" s="51">
        <v>91.6</v>
      </c>
      <c r="G56" s="87">
        <v>44445</v>
      </c>
      <c r="H56" s="1067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2"/>
      <c r="P56" s="1104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2"/>
      <c r="M87" s="1073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2"/>
      <c r="M88" s="107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76" t="s">
        <v>19</v>
      </c>
      <c r="G258" s="976"/>
      <c r="H258" s="977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2022-01-04T21:58:03Z</dcterms:modified>
</cp:coreProperties>
</file>