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710" windowHeight="10305" firstSheet="6" activeTab="8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Hoja3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9" l="1"/>
  <c r="M29" i="9"/>
  <c r="M28" i="9"/>
  <c r="M27" i="9"/>
  <c r="L40" i="6" l="1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<sst xmlns="http://schemas.openxmlformats.org/spreadsheetml/2006/main" count="563" uniqueCount="326">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</sst>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2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2" fillId="0" borderId="63" xfId="0" applyNumberFormat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2" fillId="3" borderId="20" xfId="1" applyFont="1" applyFill="1" applyBorder="1"/>
    <xf numFmtId="44" fontId="2" fillId="3" borderId="22" xfId="1" applyFont="1" applyFill="1" applyBorder="1"/>
    <xf numFmtId="44" fontId="2" fillId="3" borderId="18" xfId="1" applyFont="1" applyFill="1" applyBorder="1"/>
    <xf numFmtId="44" fontId="17" fillId="3" borderId="23" xfId="1" applyFont="1" applyFill="1" applyBorder="1"/>
    <xf numFmtId="44" fontId="2" fillId="3" borderId="24" xfId="1" applyFont="1" applyFill="1" applyBorder="1"/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16" fontId="16" fillId="0" borderId="25" xfId="0" applyNumberFormat="1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82"/>
      <c r="C1" s="284" t="s">
        <v>28</v>
      </c>
      <c r="D1" s="285"/>
      <c r="E1" s="285"/>
      <c r="F1" s="285"/>
      <c r="G1" s="285"/>
      <c r="H1" s="285"/>
      <c r="I1" s="285"/>
      <c r="J1" s="285"/>
      <c r="K1" s="285"/>
      <c r="L1" s="285"/>
      <c r="M1" s="285"/>
    </row>
    <row r="2" spans="1:18" ht="16.5" thickBot="1" x14ac:dyDescent="0.3">
      <c r="B2" s="283"/>
      <c r="C2" s="3"/>
      <c r="H2" s="5"/>
      <c r="I2" s="6"/>
      <c r="J2" s="7"/>
      <c r="L2" s="8"/>
      <c r="M2" s="6"/>
      <c r="N2" s="9"/>
    </row>
    <row r="3" spans="1:18" ht="21.75" thickBot="1" x14ac:dyDescent="0.35">
      <c r="B3" s="286" t="s">
        <v>0</v>
      </c>
      <c r="C3" s="287"/>
      <c r="D3" s="10"/>
      <c r="E3" s="11"/>
      <c r="F3" s="11"/>
      <c r="H3" s="288" t="s">
        <v>1</v>
      </c>
      <c r="I3" s="288"/>
      <c r="K3" s="13"/>
      <c r="L3" s="13"/>
      <c r="M3" s="14"/>
      <c r="R3" s="293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89" t="s">
        <v>3</v>
      </c>
      <c r="F4" s="290"/>
      <c r="H4" s="291" t="s">
        <v>4</v>
      </c>
      <c r="I4" s="292"/>
      <c r="J4" s="19"/>
      <c r="K4" s="20"/>
      <c r="L4" s="21"/>
      <c r="M4" s="22" t="s">
        <v>5</v>
      </c>
      <c r="N4" s="23" t="s">
        <v>6</v>
      </c>
      <c r="P4" s="300" t="s">
        <v>7</v>
      </c>
      <c r="Q4" s="301"/>
      <c r="R4" s="294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02">
        <f>SUM(M5:M39)</f>
        <v>1527030</v>
      </c>
      <c r="N40" s="304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03"/>
      <c r="N41" s="305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6" t="s">
        <v>12</v>
      </c>
      <c r="I53" s="307"/>
      <c r="J53" s="119"/>
      <c r="K53" s="308">
        <f>I51+L51</f>
        <v>50143.28</v>
      </c>
      <c r="L53" s="309"/>
      <c r="M53" s="310">
        <f>N40+M40</f>
        <v>1577043</v>
      </c>
      <c r="N53" s="311"/>
      <c r="P53" s="34"/>
      <c r="Q53" s="9"/>
    </row>
    <row r="54" spans="1:17" ht="15.75" x14ac:dyDescent="0.25">
      <c r="D54" s="312" t="s">
        <v>13</v>
      </c>
      <c r="E54" s="312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13" t="s">
        <v>14</v>
      </c>
      <c r="E55" s="313"/>
      <c r="F55" s="115">
        <v>-1419082.77</v>
      </c>
      <c r="I55" s="314" t="s">
        <v>15</v>
      </c>
      <c r="J55" s="315"/>
      <c r="K55" s="316">
        <f>F57+F58+F59</f>
        <v>296963.46999999997</v>
      </c>
      <c r="L55" s="317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18">
        <f>-C4</f>
        <v>-221059.7</v>
      </c>
      <c r="L57" s="319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95" t="s">
        <v>20</v>
      </c>
      <c r="E59" s="296"/>
      <c r="F59" s="134">
        <v>154314.51999999999</v>
      </c>
      <c r="I59" s="297" t="s">
        <v>168</v>
      </c>
      <c r="J59" s="298"/>
      <c r="K59" s="299">
        <f>K55+K57</f>
        <v>75903.76999999996</v>
      </c>
      <c r="L59" s="299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115"/>
  <sheetViews>
    <sheetView topLeftCell="A19" workbookViewId="0">
      <selection activeCell="A36" sqref="A36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64">
        <v>44683</v>
      </c>
      <c r="B3" s="265" t="s">
        <v>281</v>
      </c>
      <c r="C3" s="266">
        <v>12615</v>
      </c>
      <c r="D3" s="267"/>
      <c r="E3" s="266"/>
      <c r="F3" s="158">
        <f>C3-E3</f>
        <v>12615</v>
      </c>
    </row>
    <row r="4" spans="1:7" ht="15.75" x14ac:dyDescent="0.25">
      <c r="A4" s="268">
        <v>44684</v>
      </c>
      <c r="B4" s="269" t="s">
        <v>282</v>
      </c>
      <c r="C4" s="132">
        <v>17596.349999999999</v>
      </c>
      <c r="D4" s="270"/>
      <c r="E4" s="132"/>
      <c r="F4" s="196">
        <f>C4-E4+F3</f>
        <v>30211.35</v>
      </c>
    </row>
    <row r="5" spans="1:7" s="35" customFormat="1" ht="15.75" x14ac:dyDescent="0.25">
      <c r="A5" s="268">
        <v>44684</v>
      </c>
      <c r="B5" s="269" t="s">
        <v>283</v>
      </c>
      <c r="C5" s="132">
        <v>74815.3</v>
      </c>
      <c r="D5" s="270"/>
      <c r="E5" s="132"/>
      <c r="F5" s="196">
        <f t="shared" ref="F5:F68" si="0">C5-E5+F4</f>
        <v>105026.65</v>
      </c>
    </row>
    <row r="6" spans="1:7" ht="18.75" x14ac:dyDescent="0.3">
      <c r="A6" s="268">
        <v>44684</v>
      </c>
      <c r="B6" s="269" t="s">
        <v>284</v>
      </c>
      <c r="C6" s="132">
        <v>41825.300000000003</v>
      </c>
      <c r="D6" s="270"/>
      <c r="E6" s="132"/>
      <c r="F6" s="196">
        <f t="shared" si="0"/>
        <v>146851.95000000001</v>
      </c>
      <c r="G6" s="162"/>
    </row>
    <row r="7" spans="1:7" ht="15.75" x14ac:dyDescent="0.25">
      <c r="A7" s="268">
        <v>44685</v>
      </c>
      <c r="B7" s="269" t="s">
        <v>285</v>
      </c>
      <c r="C7" s="132">
        <v>16650.34</v>
      </c>
      <c r="D7" s="270"/>
      <c r="E7" s="132"/>
      <c r="F7" s="196">
        <f t="shared" si="0"/>
        <v>163502.29</v>
      </c>
    </row>
    <row r="8" spans="1:7" ht="15.75" x14ac:dyDescent="0.25">
      <c r="A8" s="268">
        <v>44686</v>
      </c>
      <c r="B8" s="269" t="s">
        <v>286</v>
      </c>
      <c r="C8" s="132">
        <v>123347.09</v>
      </c>
      <c r="D8" s="270"/>
      <c r="E8" s="132"/>
      <c r="F8" s="196">
        <f t="shared" si="0"/>
        <v>286849.38</v>
      </c>
    </row>
    <row r="9" spans="1:7" ht="15.75" x14ac:dyDescent="0.25">
      <c r="A9" s="268">
        <v>44686</v>
      </c>
      <c r="B9" s="269" t="s">
        <v>287</v>
      </c>
      <c r="C9" s="132">
        <v>8068.6</v>
      </c>
      <c r="D9" s="270"/>
      <c r="E9" s="132"/>
      <c r="F9" s="196">
        <f t="shared" si="0"/>
        <v>294917.98</v>
      </c>
    </row>
    <row r="10" spans="1:7" ht="15.75" x14ac:dyDescent="0.25">
      <c r="A10" s="268">
        <v>44687</v>
      </c>
      <c r="B10" s="269" t="s">
        <v>288</v>
      </c>
      <c r="C10" s="132">
        <v>150685.6</v>
      </c>
      <c r="D10" s="270"/>
      <c r="E10" s="132"/>
      <c r="F10" s="196">
        <f t="shared" si="0"/>
        <v>445603.57999999996</v>
      </c>
    </row>
    <row r="11" spans="1:7" ht="15.75" x14ac:dyDescent="0.25">
      <c r="A11" s="268">
        <v>44687</v>
      </c>
      <c r="B11" s="269" t="s">
        <v>289</v>
      </c>
      <c r="C11" s="132">
        <v>7806</v>
      </c>
      <c r="D11" s="270"/>
      <c r="E11" s="132"/>
      <c r="F11" s="196">
        <f t="shared" si="0"/>
        <v>453409.57999999996</v>
      </c>
    </row>
    <row r="12" spans="1:7" ht="18.75" x14ac:dyDescent="0.3">
      <c r="A12" s="268">
        <v>44688</v>
      </c>
      <c r="B12" s="269" t="s">
        <v>290</v>
      </c>
      <c r="C12" s="132">
        <v>3240</v>
      </c>
      <c r="D12" s="270"/>
      <c r="E12" s="132"/>
      <c r="F12" s="196">
        <f t="shared" si="0"/>
        <v>456649.57999999996</v>
      </c>
      <c r="G12" s="162"/>
    </row>
    <row r="13" spans="1:7" ht="15.75" x14ac:dyDescent="0.25">
      <c r="A13" s="268">
        <v>44688</v>
      </c>
      <c r="B13" s="269" t="s">
        <v>291</v>
      </c>
      <c r="C13" s="132">
        <v>75100.639999999999</v>
      </c>
      <c r="D13" s="270"/>
      <c r="E13" s="132"/>
      <c r="F13" s="196">
        <f t="shared" si="0"/>
        <v>531750.22</v>
      </c>
    </row>
    <row r="14" spans="1:7" ht="15.75" x14ac:dyDescent="0.25">
      <c r="A14" s="268">
        <v>44690</v>
      </c>
      <c r="B14" s="269" t="s">
        <v>292</v>
      </c>
      <c r="C14" s="132">
        <v>119272.64</v>
      </c>
      <c r="D14" s="270"/>
      <c r="E14" s="132"/>
      <c r="F14" s="196">
        <f t="shared" si="0"/>
        <v>651022.86</v>
      </c>
    </row>
    <row r="15" spans="1:7" ht="15.75" x14ac:dyDescent="0.25">
      <c r="A15" s="268">
        <v>44690</v>
      </c>
      <c r="B15" s="269" t="s">
        <v>293</v>
      </c>
      <c r="C15" s="132">
        <v>1299.5999999999999</v>
      </c>
      <c r="D15" s="270"/>
      <c r="E15" s="132"/>
      <c r="F15" s="196">
        <f t="shared" si="0"/>
        <v>652322.46</v>
      </c>
    </row>
    <row r="16" spans="1:7" ht="15.75" x14ac:dyDescent="0.25">
      <c r="A16" s="268">
        <v>44690</v>
      </c>
      <c r="B16" s="269" t="s">
        <v>294</v>
      </c>
      <c r="C16" s="132">
        <v>259440</v>
      </c>
      <c r="D16" s="270"/>
      <c r="E16" s="132"/>
      <c r="F16" s="196">
        <f t="shared" si="0"/>
        <v>911762.46</v>
      </c>
    </row>
    <row r="17" spans="1:7" ht="15.75" x14ac:dyDescent="0.25">
      <c r="A17" s="268">
        <v>44692</v>
      </c>
      <c r="B17" s="269" t="s">
        <v>295</v>
      </c>
      <c r="C17" s="132">
        <v>111401.12</v>
      </c>
      <c r="D17" s="270"/>
      <c r="E17" s="132"/>
      <c r="F17" s="196">
        <f t="shared" si="0"/>
        <v>1023163.58</v>
      </c>
    </row>
    <row r="18" spans="1:7" ht="15.75" x14ac:dyDescent="0.25">
      <c r="A18" s="268">
        <v>44693</v>
      </c>
      <c r="B18" s="269" t="s">
        <v>296</v>
      </c>
      <c r="C18" s="132">
        <v>35804.199999999997</v>
      </c>
      <c r="D18" s="270"/>
      <c r="E18" s="132"/>
      <c r="F18" s="196">
        <f t="shared" si="0"/>
        <v>1058967.78</v>
      </c>
    </row>
    <row r="19" spans="1:7" ht="15.75" x14ac:dyDescent="0.25">
      <c r="A19" s="268">
        <v>44694</v>
      </c>
      <c r="B19" s="269" t="s">
        <v>297</v>
      </c>
      <c r="C19" s="132">
        <v>1607.16</v>
      </c>
      <c r="D19" s="270"/>
      <c r="E19" s="132"/>
      <c r="F19" s="196">
        <f t="shared" si="0"/>
        <v>1060574.94</v>
      </c>
    </row>
    <row r="20" spans="1:7" ht="15.75" x14ac:dyDescent="0.25">
      <c r="A20" s="268">
        <v>44694</v>
      </c>
      <c r="B20" s="269" t="s">
        <v>298</v>
      </c>
      <c r="C20" s="132">
        <v>110870.6</v>
      </c>
      <c r="D20" s="270"/>
      <c r="E20" s="132"/>
      <c r="F20" s="196">
        <f t="shared" si="0"/>
        <v>1171445.54</v>
      </c>
    </row>
    <row r="21" spans="1:7" ht="15.75" x14ac:dyDescent="0.25">
      <c r="A21" s="268">
        <v>44695</v>
      </c>
      <c r="B21" s="269" t="s">
        <v>299</v>
      </c>
      <c r="C21" s="132">
        <v>130766.36</v>
      </c>
      <c r="D21" s="270"/>
      <c r="E21" s="132"/>
      <c r="F21" s="196">
        <f t="shared" si="0"/>
        <v>1302211.9000000001</v>
      </c>
    </row>
    <row r="22" spans="1:7" ht="15.75" x14ac:dyDescent="0.25">
      <c r="A22" s="268">
        <v>44697</v>
      </c>
      <c r="B22" s="269" t="s">
        <v>300</v>
      </c>
      <c r="C22" s="132">
        <v>114866.53</v>
      </c>
      <c r="D22" s="270"/>
      <c r="E22" s="132"/>
      <c r="F22" s="196">
        <f t="shared" si="0"/>
        <v>1417078.4300000002</v>
      </c>
    </row>
    <row r="23" spans="1:7" ht="15.75" x14ac:dyDescent="0.25">
      <c r="A23" s="268">
        <v>44698</v>
      </c>
      <c r="B23" s="269" t="s">
        <v>301</v>
      </c>
      <c r="C23" s="132">
        <v>6227.2</v>
      </c>
      <c r="D23" s="270"/>
      <c r="E23" s="132"/>
      <c r="F23" s="196">
        <f t="shared" si="0"/>
        <v>1423305.6300000001</v>
      </c>
    </row>
    <row r="24" spans="1:7" ht="18.75" x14ac:dyDescent="0.3">
      <c r="A24" s="268">
        <v>44699</v>
      </c>
      <c r="B24" s="269" t="s">
        <v>302</v>
      </c>
      <c r="C24" s="132">
        <v>66522.98</v>
      </c>
      <c r="D24" s="270"/>
      <c r="E24" s="132"/>
      <c r="F24" s="196">
        <f t="shared" si="0"/>
        <v>1489828.61</v>
      </c>
      <c r="G24" s="162"/>
    </row>
    <row r="25" spans="1:7" ht="15.75" x14ac:dyDescent="0.25">
      <c r="A25" s="268">
        <v>44700</v>
      </c>
      <c r="B25" s="269" t="s">
        <v>303</v>
      </c>
      <c r="C25" s="132">
        <v>98570.79</v>
      </c>
      <c r="D25" s="270"/>
      <c r="E25" s="132"/>
      <c r="F25" s="196">
        <f t="shared" si="0"/>
        <v>1588399.4000000001</v>
      </c>
    </row>
    <row r="26" spans="1:7" ht="15.75" x14ac:dyDescent="0.25">
      <c r="A26" s="268">
        <v>44702</v>
      </c>
      <c r="B26" s="269" t="s">
        <v>304</v>
      </c>
      <c r="C26" s="132">
        <v>94991.4</v>
      </c>
      <c r="D26" s="270"/>
      <c r="E26" s="132"/>
      <c r="F26" s="196">
        <f t="shared" si="0"/>
        <v>1683390.8</v>
      </c>
    </row>
    <row r="27" spans="1:7" ht="15.75" x14ac:dyDescent="0.25">
      <c r="A27" s="268">
        <v>44702</v>
      </c>
      <c r="B27" s="269" t="s">
        <v>305</v>
      </c>
      <c r="C27" s="132">
        <v>39581.199999999997</v>
      </c>
      <c r="D27" s="270"/>
      <c r="E27" s="132"/>
      <c r="F27" s="196">
        <f t="shared" si="0"/>
        <v>1722972</v>
      </c>
    </row>
    <row r="28" spans="1:7" ht="15.75" x14ac:dyDescent="0.25">
      <c r="A28" s="268">
        <v>44702</v>
      </c>
      <c r="B28" s="269" t="s">
        <v>306</v>
      </c>
      <c r="C28" s="132">
        <v>83382</v>
      </c>
      <c r="D28" s="270"/>
      <c r="E28" s="132"/>
      <c r="F28" s="196">
        <f t="shared" si="0"/>
        <v>1806354</v>
      </c>
    </row>
    <row r="29" spans="1:7" ht="15.75" x14ac:dyDescent="0.25">
      <c r="A29" s="268">
        <v>44702</v>
      </c>
      <c r="B29" s="269" t="s">
        <v>307</v>
      </c>
      <c r="C29" s="132">
        <v>1534.4</v>
      </c>
      <c r="D29" s="270"/>
      <c r="E29" s="132"/>
      <c r="F29" s="196">
        <f t="shared" si="0"/>
        <v>1807888.4</v>
      </c>
    </row>
    <row r="30" spans="1:7" ht="15.75" x14ac:dyDescent="0.25">
      <c r="A30" s="268">
        <v>44704</v>
      </c>
      <c r="B30" s="269" t="s">
        <v>308</v>
      </c>
      <c r="C30" s="132">
        <v>58225.08</v>
      </c>
      <c r="D30" s="268"/>
      <c r="E30" s="132"/>
      <c r="F30" s="196">
        <f t="shared" si="0"/>
        <v>1866113.48</v>
      </c>
    </row>
    <row r="31" spans="1:7" ht="15.75" x14ac:dyDescent="0.25">
      <c r="A31" s="268">
        <v>44705</v>
      </c>
      <c r="B31" s="269" t="s">
        <v>309</v>
      </c>
      <c r="C31" s="132">
        <v>24879.42</v>
      </c>
      <c r="D31" s="270"/>
      <c r="E31" s="132"/>
      <c r="F31" s="196">
        <f t="shared" si="0"/>
        <v>1890992.9</v>
      </c>
    </row>
    <row r="32" spans="1:7" ht="18.75" x14ac:dyDescent="0.3">
      <c r="A32" s="268">
        <v>44705</v>
      </c>
      <c r="B32" s="269" t="s">
        <v>310</v>
      </c>
      <c r="C32" s="132">
        <v>480</v>
      </c>
      <c r="D32" s="270"/>
      <c r="E32" s="132"/>
      <c r="F32" s="196">
        <f t="shared" si="0"/>
        <v>1891472.9</v>
      </c>
      <c r="G32" s="162"/>
    </row>
    <row r="33" spans="1:6" ht="15.75" x14ac:dyDescent="0.25">
      <c r="A33" s="268">
        <v>44706</v>
      </c>
      <c r="B33" s="269" t="s">
        <v>314</v>
      </c>
      <c r="C33" s="132">
        <v>74281.539999999994</v>
      </c>
      <c r="D33" s="270"/>
      <c r="E33" s="132"/>
      <c r="F33" s="196">
        <f t="shared" si="0"/>
        <v>1965754.44</v>
      </c>
    </row>
    <row r="34" spans="1:6" ht="23.25" customHeight="1" x14ac:dyDescent="0.25">
      <c r="A34" s="268">
        <v>44707</v>
      </c>
      <c r="B34" s="269" t="s">
        <v>315</v>
      </c>
      <c r="C34" s="132">
        <v>152351.15</v>
      </c>
      <c r="D34" s="270"/>
      <c r="E34" s="132"/>
      <c r="F34" s="196">
        <f t="shared" si="0"/>
        <v>2118105.59</v>
      </c>
    </row>
    <row r="35" spans="1:6" ht="18.75" customHeight="1" x14ac:dyDescent="0.25">
      <c r="A35" s="268">
        <v>44709</v>
      </c>
      <c r="B35" s="269" t="s">
        <v>316</v>
      </c>
      <c r="C35" s="132">
        <v>133819.06</v>
      </c>
      <c r="D35" s="270"/>
      <c r="E35" s="132"/>
      <c r="F35" s="196">
        <f t="shared" si="0"/>
        <v>2251924.65</v>
      </c>
    </row>
    <row r="36" spans="1:6" ht="18.75" customHeight="1" x14ac:dyDescent="0.25">
      <c r="A36" s="268"/>
      <c r="B36" s="269"/>
      <c r="C36" s="132"/>
      <c r="D36" s="270"/>
      <c r="E36" s="132"/>
      <c r="F36" s="196">
        <f t="shared" si="0"/>
        <v>2251924.65</v>
      </c>
    </row>
    <row r="37" spans="1:6" ht="18.75" customHeight="1" x14ac:dyDescent="0.25">
      <c r="A37" s="268"/>
      <c r="B37" s="269"/>
      <c r="C37" s="132"/>
      <c r="D37" s="270"/>
      <c r="E37" s="132"/>
      <c r="F37" s="196">
        <f t="shared" si="0"/>
        <v>2251924.65</v>
      </c>
    </row>
    <row r="38" spans="1:6" ht="18.75" customHeight="1" x14ac:dyDescent="0.25">
      <c r="A38" s="268"/>
      <c r="B38" s="269"/>
      <c r="C38" s="132"/>
      <c r="D38" s="270"/>
      <c r="E38" s="132"/>
      <c r="F38" s="196">
        <f t="shared" si="0"/>
        <v>2251924.65</v>
      </c>
    </row>
    <row r="39" spans="1:6" ht="18.75" customHeight="1" x14ac:dyDescent="0.25">
      <c r="A39" s="268"/>
      <c r="B39" s="269"/>
      <c r="C39" s="132"/>
      <c r="D39" s="270"/>
      <c r="E39" s="132"/>
      <c r="F39" s="196">
        <f t="shared" si="0"/>
        <v>2251924.65</v>
      </c>
    </row>
    <row r="40" spans="1:6" ht="18.75" customHeight="1" x14ac:dyDescent="0.25">
      <c r="A40" s="268"/>
      <c r="B40" s="269"/>
      <c r="C40" s="132"/>
      <c r="D40" s="270"/>
      <c r="E40" s="86"/>
      <c r="F40" s="196">
        <f t="shared" si="0"/>
        <v>2251924.65</v>
      </c>
    </row>
    <row r="41" spans="1:6" ht="18.75" customHeight="1" x14ac:dyDescent="0.25">
      <c r="A41" s="268"/>
      <c r="B41" s="269"/>
      <c r="C41" s="132"/>
      <c r="D41" s="270"/>
      <c r="E41" s="86"/>
      <c r="F41" s="196">
        <f t="shared" si="0"/>
        <v>2251924.65</v>
      </c>
    </row>
    <row r="42" spans="1:6" ht="18.75" customHeight="1" x14ac:dyDescent="0.25">
      <c r="A42" s="270"/>
      <c r="B42" s="271"/>
      <c r="C42" s="86"/>
      <c r="D42" s="270"/>
      <c r="E42" s="86"/>
      <c r="F42" s="196">
        <f t="shared" si="0"/>
        <v>2251924.65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2251924.65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2251924.65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2251924.65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2251924.65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2251924.65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2251924.65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2251924.65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2251924.65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2251924.65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2251924.65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2251924.65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2251924.65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2251924.65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2251924.65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2251924.65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2251924.65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2251924.65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2251924.65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2251924.65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2251924.65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2251924.65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2251924.65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2251924.65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2251924.65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2251924.65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2251924.65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2251924.65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2251924.65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2251924.65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2251924.65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2251924.65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2251924.65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2251924.65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2251924.65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2251924.65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2251924.65</v>
      </c>
    </row>
    <row r="79" spans="1:6" ht="19.5" thickBot="1" x14ac:dyDescent="0.35">
      <c r="A79" s="212"/>
      <c r="B79" s="232"/>
      <c r="C79" s="250">
        <f>SUM(C3:C78)</f>
        <v>2251924.65</v>
      </c>
      <c r="D79" s="189"/>
      <c r="E79" s="178">
        <f>SUM(E3:E78)</f>
        <v>0</v>
      </c>
      <c r="F79" s="179">
        <f>F78</f>
        <v>2251924.65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:G12"/>
    </sheetView>
  </sheetViews>
  <sheetFormatPr baseColWidth="10" defaultRowHeight="15" x14ac:dyDescent="0.25"/>
  <sheetData/>
  <sortState ref="B7:C9">
    <sortCondition ref="B7:B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28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82"/>
      <c r="C1" s="284" t="s">
        <v>125</v>
      </c>
      <c r="D1" s="285"/>
      <c r="E1" s="285"/>
      <c r="F1" s="285"/>
      <c r="G1" s="285"/>
      <c r="H1" s="285"/>
      <c r="I1" s="285"/>
      <c r="J1" s="285"/>
      <c r="K1" s="285"/>
      <c r="L1" s="285"/>
      <c r="M1" s="285"/>
    </row>
    <row r="2" spans="1:21" ht="16.5" thickBot="1" x14ac:dyDescent="0.3">
      <c r="B2" s="283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6" t="s">
        <v>0</v>
      </c>
      <c r="C3" s="287"/>
      <c r="D3" s="10"/>
      <c r="E3" s="11"/>
      <c r="F3" s="11"/>
      <c r="H3" s="288" t="s">
        <v>1</v>
      </c>
      <c r="I3" s="288"/>
      <c r="K3" s="13"/>
      <c r="L3" s="13"/>
      <c r="M3" s="14"/>
      <c r="R3" s="293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89" t="s">
        <v>3</v>
      </c>
      <c r="F4" s="290"/>
      <c r="H4" s="291" t="s">
        <v>4</v>
      </c>
      <c r="I4" s="292"/>
      <c r="J4" s="19"/>
      <c r="K4" s="20"/>
      <c r="L4" s="21"/>
      <c r="M4" s="22" t="s">
        <v>5</v>
      </c>
      <c r="N4" s="23" t="s">
        <v>6</v>
      </c>
      <c r="P4" s="300" t="s">
        <v>7</v>
      </c>
      <c r="Q4" s="301"/>
      <c r="R4" s="294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20">
        <f>SUM(M5:M39)</f>
        <v>1636108</v>
      </c>
      <c r="N40" s="304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03"/>
      <c r="N41" s="305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6" t="s">
        <v>12</v>
      </c>
      <c r="I53" s="307"/>
      <c r="J53" s="119"/>
      <c r="K53" s="308">
        <f>I51+L51</f>
        <v>45634.280000000006</v>
      </c>
      <c r="L53" s="309"/>
      <c r="M53" s="310">
        <f>N40+M40</f>
        <v>1691783</v>
      </c>
      <c r="N53" s="311"/>
      <c r="P53" s="34"/>
      <c r="Q53" s="9"/>
    </row>
    <row r="54" spans="1:17" ht="15.75" x14ac:dyDescent="0.25">
      <c r="D54" s="312" t="s">
        <v>13</v>
      </c>
      <c r="E54" s="312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13" t="s">
        <v>14</v>
      </c>
      <c r="E55" s="313"/>
      <c r="F55" s="115">
        <v>-1631962.77</v>
      </c>
      <c r="I55" s="314" t="s">
        <v>15</v>
      </c>
      <c r="J55" s="315"/>
      <c r="K55" s="316">
        <f>F57+F58+F59</f>
        <v>238822.13999999996</v>
      </c>
      <c r="L55" s="317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18">
        <f>-C4</f>
        <v>-154314.51999999999</v>
      </c>
      <c r="L57" s="319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95" t="s">
        <v>20</v>
      </c>
      <c r="E59" s="296"/>
      <c r="F59" s="134">
        <v>184342.19</v>
      </c>
      <c r="I59" s="297" t="s">
        <v>168</v>
      </c>
      <c r="J59" s="298"/>
      <c r="K59" s="299">
        <f>K55+K57</f>
        <v>84507.619999999966</v>
      </c>
      <c r="L59" s="299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28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82"/>
      <c r="C1" s="284" t="s">
        <v>135</v>
      </c>
      <c r="D1" s="285"/>
      <c r="E1" s="285"/>
      <c r="F1" s="285"/>
      <c r="G1" s="285"/>
      <c r="H1" s="285"/>
      <c r="I1" s="285"/>
      <c r="J1" s="285"/>
      <c r="K1" s="285"/>
      <c r="L1" s="285"/>
      <c r="M1" s="285"/>
    </row>
    <row r="2" spans="1:21" ht="16.5" thickBot="1" x14ac:dyDescent="0.3">
      <c r="B2" s="283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6" t="s">
        <v>0</v>
      </c>
      <c r="C3" s="287"/>
      <c r="D3" s="10"/>
      <c r="E3" s="11"/>
      <c r="F3" s="11"/>
      <c r="H3" s="288" t="s">
        <v>1</v>
      </c>
      <c r="I3" s="288"/>
      <c r="K3" s="13"/>
      <c r="L3" s="13"/>
      <c r="M3" s="14"/>
      <c r="R3" s="293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289" t="s">
        <v>3</v>
      </c>
      <c r="F4" s="290"/>
      <c r="H4" s="291" t="s">
        <v>4</v>
      </c>
      <c r="I4" s="292"/>
      <c r="J4" s="19"/>
      <c r="K4" s="20"/>
      <c r="L4" s="21"/>
      <c r="M4" s="22" t="s">
        <v>5</v>
      </c>
      <c r="N4" s="23" t="s">
        <v>6</v>
      </c>
      <c r="P4" s="300" t="s">
        <v>7</v>
      </c>
      <c r="Q4" s="301"/>
      <c r="R4" s="294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277" t="s">
        <v>321</v>
      </c>
      <c r="L34" s="280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279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278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281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02">
        <f>SUM(M5:M39)</f>
        <v>1793435</v>
      </c>
      <c r="N40" s="304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303"/>
      <c r="N41" s="305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06" t="s">
        <v>12</v>
      </c>
      <c r="I49" s="307"/>
      <c r="J49" s="119"/>
      <c r="K49" s="308">
        <f>I47+L47</f>
        <v>90434.03</v>
      </c>
      <c r="L49" s="309"/>
      <c r="M49" s="310">
        <f>N40+M40</f>
        <v>1857430</v>
      </c>
      <c r="N49" s="311"/>
      <c r="P49" s="34"/>
      <c r="Q49" s="9"/>
    </row>
    <row r="50" spans="1:17" ht="15.75" x14ac:dyDescent="0.25">
      <c r="D50" s="312" t="s">
        <v>13</v>
      </c>
      <c r="E50" s="312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313" t="s">
        <v>14</v>
      </c>
      <c r="E51" s="313"/>
      <c r="F51" s="115">
        <v>-1848136.64</v>
      </c>
      <c r="I51" s="314" t="s">
        <v>15</v>
      </c>
      <c r="J51" s="315"/>
      <c r="K51" s="316">
        <f>F53+F54+F55</f>
        <v>195541.70000000007</v>
      </c>
      <c r="L51" s="317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18">
        <f>-C4</f>
        <v>-184342.19</v>
      </c>
      <c r="L53" s="319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295" t="s">
        <v>20</v>
      </c>
      <c r="E55" s="296"/>
      <c r="F55" s="134">
        <v>219417.37</v>
      </c>
      <c r="I55" s="297" t="s">
        <v>226</v>
      </c>
      <c r="J55" s="298"/>
      <c r="K55" s="299">
        <f>K51+K53</f>
        <v>11199.510000000068</v>
      </c>
      <c r="L55" s="299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7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282"/>
      <c r="C1" s="284" t="s">
        <v>225</v>
      </c>
      <c r="D1" s="285"/>
      <c r="E1" s="285"/>
      <c r="F1" s="285"/>
      <c r="G1" s="285"/>
      <c r="H1" s="285"/>
      <c r="I1" s="285"/>
      <c r="J1" s="285"/>
      <c r="K1" s="285"/>
      <c r="L1" s="285"/>
      <c r="M1" s="285"/>
    </row>
    <row r="2" spans="1:21" ht="16.5" thickBot="1" x14ac:dyDescent="0.3">
      <c r="B2" s="283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6" t="s">
        <v>0</v>
      </c>
      <c r="C3" s="287"/>
      <c r="D3" s="10"/>
      <c r="E3" s="11"/>
      <c r="F3" s="11"/>
      <c r="H3" s="288" t="s">
        <v>1</v>
      </c>
      <c r="I3" s="288"/>
      <c r="K3" s="13"/>
      <c r="L3" s="13"/>
      <c r="M3" s="14"/>
      <c r="R3" s="293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289" t="s">
        <v>3</v>
      </c>
      <c r="F4" s="290"/>
      <c r="H4" s="291" t="s">
        <v>4</v>
      </c>
      <c r="I4" s="292"/>
      <c r="J4" s="19"/>
      <c r="K4" s="20"/>
      <c r="L4" s="21"/>
      <c r="M4" s="22" t="s">
        <v>5</v>
      </c>
      <c r="N4" s="23" t="s">
        <v>6</v>
      </c>
      <c r="P4" s="300" t="s">
        <v>7</v>
      </c>
      <c r="Q4" s="301"/>
      <c r="R4" s="294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302">
        <f>SUM(M5:M39)</f>
        <v>2146671</v>
      </c>
      <c r="N40" s="304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322</v>
      </c>
      <c r="L41" s="75">
        <v>1195.68</v>
      </c>
      <c r="M41" s="303"/>
      <c r="N41" s="305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6" t="s">
        <v>12</v>
      </c>
      <c r="I53" s="307"/>
      <c r="J53" s="119"/>
      <c r="K53" s="308">
        <f>I51+L51</f>
        <v>91272.77</v>
      </c>
      <c r="L53" s="309"/>
      <c r="M53" s="310">
        <f>N40+M40</f>
        <v>2215261</v>
      </c>
      <c r="N53" s="311"/>
      <c r="P53" s="34"/>
      <c r="Q53" s="9"/>
    </row>
    <row r="54" spans="1:17" ht="15.75" x14ac:dyDescent="0.25">
      <c r="D54" s="312" t="s">
        <v>13</v>
      </c>
      <c r="E54" s="312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313" t="s">
        <v>14</v>
      </c>
      <c r="E55" s="313"/>
      <c r="F55" s="115">
        <v>-2227493.48</v>
      </c>
      <c r="I55" s="314" t="s">
        <v>15</v>
      </c>
      <c r="J55" s="315"/>
      <c r="K55" s="316">
        <f>F57+F58+F59</f>
        <v>261521.34000000003</v>
      </c>
      <c r="L55" s="317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18">
        <f>-C4</f>
        <v>-219417.37</v>
      </c>
      <c r="L57" s="319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295" t="s">
        <v>20</v>
      </c>
      <c r="E59" s="296"/>
      <c r="F59" s="134">
        <v>297874.59000000003</v>
      </c>
      <c r="I59" s="297" t="s">
        <v>168</v>
      </c>
      <c r="J59" s="298"/>
      <c r="K59" s="299">
        <f>K55+K57</f>
        <v>42103.97000000003</v>
      </c>
      <c r="L59" s="299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15"/>
  <sheetViews>
    <sheetView topLeftCell="A22" workbookViewId="0">
      <selection activeCell="B84" sqref="B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7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7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</row>
    <row r="6" spans="1:7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7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7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7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7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7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7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7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7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7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7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6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</row>
    <row r="34" spans="1:6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</row>
    <row r="35" spans="1:6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</row>
    <row r="36" spans="1:6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</row>
    <row r="37" spans="1:6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</row>
    <row r="38" spans="1:6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</row>
    <row r="39" spans="1:6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</row>
    <row r="40" spans="1:6" ht="15.75" x14ac:dyDescent="0.25">
      <c r="A40" s="248" t="s">
        <v>274</v>
      </c>
      <c r="B40" s="247" t="s">
        <v>275</v>
      </c>
      <c r="C40" s="115">
        <v>101114.1</v>
      </c>
      <c r="D40" s="200"/>
      <c r="E40" s="195"/>
      <c r="F40" s="196">
        <f t="shared" si="0"/>
        <v>101114.1</v>
      </c>
    </row>
    <row r="41" spans="1:6" ht="15.75" x14ac:dyDescent="0.25">
      <c r="A41" s="248" t="s">
        <v>274</v>
      </c>
      <c r="B41" s="247" t="s">
        <v>276</v>
      </c>
      <c r="C41" s="115">
        <v>28591.200000000001</v>
      </c>
      <c r="D41" s="200"/>
      <c r="E41" s="195"/>
      <c r="F41" s="196">
        <f t="shared" si="0"/>
        <v>129705.3</v>
      </c>
    </row>
    <row r="42" spans="1:6" ht="15.75" x14ac:dyDescent="0.25">
      <c r="A42" s="211"/>
      <c r="B42" s="194"/>
      <c r="C42" s="195"/>
      <c r="D42" s="200"/>
      <c r="E42" s="195"/>
      <c r="F42" s="196">
        <f t="shared" si="0"/>
        <v>129705.3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129705.3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129705.3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129705.3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129705.3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129705.3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129705.3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129705.3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129705.3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129705.3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129705.3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129705.3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129705.3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129705.3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129705.3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129705.3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129705.3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129705.3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129705.3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129705.3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129705.3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129705.3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129705.3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129705.3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129705.3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129705.3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129705.3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129705.3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129705.3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129705.3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129705.3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129705.3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129705.3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129705.3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129705.3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129705.3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129705.3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2097788.1799999997</v>
      </c>
      <c r="F79" s="179">
        <f>F78</f>
        <v>129705.3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tabSelected="1" zoomScaleNormal="100" workbookViewId="0">
      <pane xSplit="3" ySplit="4" topLeftCell="D32" activePane="bottomRight" state="frozen"/>
      <selection pane="topRight" activeCell="D1" sqref="D1"/>
      <selection pane="bottomLeft" activeCell="A5" sqref="A5"/>
      <selection pane="bottomRight" activeCell="K62" sqref="K62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282"/>
      <c r="C1" s="284" t="s">
        <v>277</v>
      </c>
      <c r="D1" s="285"/>
      <c r="E1" s="285"/>
      <c r="F1" s="285"/>
      <c r="G1" s="285"/>
      <c r="H1" s="285"/>
      <c r="I1" s="285"/>
      <c r="J1" s="285"/>
      <c r="K1" s="285"/>
      <c r="L1" s="285"/>
      <c r="M1" s="285"/>
    </row>
    <row r="2" spans="1:21" ht="16.5" thickBot="1" x14ac:dyDescent="0.3">
      <c r="B2" s="283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6" t="s">
        <v>0</v>
      </c>
      <c r="C3" s="287"/>
      <c r="D3" s="10"/>
      <c r="E3" s="11"/>
      <c r="F3" s="11"/>
      <c r="H3" s="288" t="s">
        <v>1</v>
      </c>
      <c r="I3" s="288"/>
      <c r="K3" s="13"/>
      <c r="L3" s="13"/>
      <c r="M3" s="14"/>
      <c r="R3" s="293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289" t="s">
        <v>3</v>
      </c>
      <c r="F4" s="290"/>
      <c r="H4" s="291" t="s">
        <v>4</v>
      </c>
      <c r="I4" s="292"/>
      <c r="J4" s="19"/>
      <c r="K4" s="20"/>
      <c r="L4" s="21"/>
      <c r="M4" s="22" t="s">
        <v>5</v>
      </c>
      <c r="N4" s="23" t="s">
        <v>6</v>
      </c>
      <c r="P4" s="300" t="s">
        <v>7</v>
      </c>
      <c r="Q4" s="301"/>
      <c r="R4" s="294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9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74">
        <v>2800</v>
      </c>
      <c r="D27" s="41" t="s">
        <v>47</v>
      </c>
      <c r="E27" s="28">
        <v>44705</v>
      </c>
      <c r="F27" s="272">
        <v>68453</v>
      </c>
      <c r="G27" s="2"/>
      <c r="H27" s="30">
        <v>44705</v>
      </c>
      <c r="I27" s="273">
        <v>43</v>
      </c>
      <c r="J27" s="67"/>
      <c r="K27" s="68"/>
      <c r="L27" s="66"/>
      <c r="M27" s="32">
        <f>45610+20000</f>
        <v>65610</v>
      </c>
      <c r="N27" s="33">
        <v>0</v>
      </c>
      <c r="P27" s="34">
        <f t="shared" si="0"/>
        <v>68453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74">
        <v>0</v>
      </c>
      <c r="D28" s="41"/>
      <c r="E28" s="28">
        <v>44706</v>
      </c>
      <c r="F28" s="272">
        <v>28820</v>
      </c>
      <c r="G28" s="2"/>
      <c r="H28" s="30">
        <v>44706</v>
      </c>
      <c r="I28" s="273">
        <v>1153</v>
      </c>
      <c r="J28" s="69"/>
      <c r="K28" s="70"/>
      <c r="L28" s="66"/>
      <c r="M28" s="32">
        <f>16978+10000</f>
        <v>26978</v>
      </c>
      <c r="N28" s="276">
        <v>689</v>
      </c>
      <c r="P28" s="34">
        <f t="shared" si="0"/>
        <v>28820</v>
      </c>
      <c r="Q28" s="13">
        <f t="shared" si="1"/>
        <v>0</v>
      </c>
      <c r="R28" s="8"/>
      <c r="S28">
        <v>2</v>
      </c>
    </row>
    <row r="29" spans="1:19" ht="18" thickBot="1" x14ac:dyDescent="0.35">
      <c r="A29" s="24"/>
      <c r="B29" s="25">
        <v>44707</v>
      </c>
      <c r="C29" s="274">
        <v>20289</v>
      </c>
      <c r="D29" s="71" t="s">
        <v>323</v>
      </c>
      <c r="E29" s="28">
        <v>44707</v>
      </c>
      <c r="F29" s="272">
        <v>65956</v>
      </c>
      <c r="G29" s="2"/>
      <c r="H29" s="30">
        <v>44707</v>
      </c>
      <c r="I29" s="273">
        <v>93</v>
      </c>
      <c r="J29" s="67"/>
      <c r="K29" s="72"/>
      <c r="L29" s="66"/>
      <c r="M29" s="275">
        <f>20000+25531</f>
        <v>45531</v>
      </c>
      <c r="N29" s="276">
        <v>43</v>
      </c>
      <c r="P29" s="34">
        <f t="shared" si="0"/>
        <v>65956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44690</v>
      </c>
      <c r="K36" s="221" t="s">
        <v>322</v>
      </c>
      <c r="L36" s="80">
        <v>1195.68</v>
      </c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44699</v>
      </c>
      <c r="K37" s="76" t="s">
        <v>324</v>
      </c>
      <c r="L37" s="80">
        <v>870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44704</v>
      </c>
      <c r="K38" s="42" t="s">
        <v>318</v>
      </c>
      <c r="L38" s="80">
        <v>1392</v>
      </c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>
        <v>44710</v>
      </c>
      <c r="K39" s="321" t="s">
        <v>320</v>
      </c>
      <c r="L39" s="75">
        <v>1770.75</v>
      </c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02">
        <f>SUM(M5:M39)</f>
        <v>2144215</v>
      </c>
      <c r="N40" s="304">
        <f>SUM(N5:N39)</f>
        <v>62525</v>
      </c>
      <c r="P40" s="34">
        <f>SUM(P5:P39)</f>
        <v>2335834</v>
      </c>
      <c r="Q40" s="13">
        <f t="shared" si="1"/>
        <v>2335834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03"/>
      <c r="N41" s="305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83730</v>
      </c>
      <c r="D51" s="107"/>
      <c r="E51" s="108" t="s">
        <v>9</v>
      </c>
      <c r="F51" s="109">
        <f>SUM(F5:F50)</f>
        <v>2324367</v>
      </c>
      <c r="G51" s="107"/>
      <c r="H51" s="110" t="s">
        <v>10</v>
      </c>
      <c r="I51" s="111">
        <f>SUM(I5:I50)</f>
        <v>3447</v>
      </c>
      <c r="J51" s="112"/>
      <c r="K51" s="113" t="s">
        <v>11</v>
      </c>
      <c r="L51" s="114">
        <f>SUM(L5:L50)</f>
        <v>47784.42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6" t="s">
        <v>12</v>
      </c>
      <c r="I53" s="307"/>
      <c r="J53" s="119"/>
      <c r="K53" s="308">
        <f>I51+L51</f>
        <v>51231.42</v>
      </c>
      <c r="L53" s="309"/>
      <c r="M53" s="310">
        <f>N40+M40</f>
        <v>2206740</v>
      </c>
      <c r="N53" s="311"/>
      <c r="P53" s="34"/>
      <c r="Q53" s="9"/>
    </row>
    <row r="54" spans="1:17" ht="15.75" x14ac:dyDescent="0.25">
      <c r="D54" s="312" t="s">
        <v>13</v>
      </c>
      <c r="E54" s="312"/>
      <c r="F54" s="120">
        <f>F51-K53-C51</f>
        <v>2189405.58</v>
      </c>
      <c r="I54" s="121"/>
      <c r="J54" s="122"/>
      <c r="P54" s="34"/>
      <c r="Q54" s="9"/>
    </row>
    <row r="55" spans="1:17" ht="18.75" x14ac:dyDescent="0.3">
      <c r="D55" s="313" t="s">
        <v>14</v>
      </c>
      <c r="E55" s="313"/>
      <c r="F55" s="115">
        <v>-2251924.65</v>
      </c>
      <c r="I55" s="314" t="s">
        <v>15</v>
      </c>
      <c r="J55" s="315"/>
      <c r="K55" s="316">
        <f>F57+F58+F59</f>
        <v>112552.74000000017</v>
      </c>
      <c r="L55" s="317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-62519.069999999832</v>
      </c>
      <c r="H57" s="24"/>
      <c r="I57" s="129" t="s">
        <v>17</v>
      </c>
      <c r="J57" s="130"/>
      <c r="K57" s="318">
        <f>-C4</f>
        <v>-297874.59000000003</v>
      </c>
      <c r="L57" s="319"/>
    </row>
    <row r="58" spans="1:17" ht="16.5" thickBot="1" x14ac:dyDescent="0.3">
      <c r="D58" s="131" t="s">
        <v>18</v>
      </c>
      <c r="E58" s="117" t="s">
        <v>19</v>
      </c>
      <c r="F58" s="132">
        <v>25133</v>
      </c>
    </row>
    <row r="59" spans="1:17" ht="20.25" thickTop="1" thickBot="1" x14ac:dyDescent="0.35">
      <c r="C59" s="133">
        <v>44710</v>
      </c>
      <c r="D59" s="295" t="s">
        <v>20</v>
      </c>
      <c r="E59" s="296"/>
      <c r="F59" s="134">
        <v>149938.81</v>
      </c>
      <c r="I59" s="297" t="s">
        <v>325</v>
      </c>
      <c r="J59" s="298"/>
      <c r="K59" s="299">
        <f>K55+K57</f>
        <v>-185321.84999999986</v>
      </c>
      <c r="L59" s="299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2022-04-23T15:53:12Z</cp:lastPrinted>
  <dcterms:created xsi:type="dcterms:W3CDTF">2022-01-21T15:38:45Z</dcterms:created>
  <dcterms:modified xsi:type="dcterms:W3CDTF">2022-06-08T16:19:45Z</dcterms:modified>
</cp:coreProperties>
</file>