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PUNTAS DE CAÑA DE LOMO " sheetId="117" r:id="rId32"/>
    <sheet name="SESOS    MARQUETA    " sheetId="191" r:id="rId33"/>
    <sheet name="LOMO DE CAÑA    " sheetId="163" state="hidden" r:id="rId34"/>
    <sheet name="PIERNA    SH      " sheetId="190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<sst xmlns="http://schemas.openxmlformats.org/spreadsheetml/2006/main" count="4107" uniqueCount="684">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</sst>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9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164" fontId="7" fillId="23" borderId="0" xfId="0" applyNumberFormat="1" applyFont="1" applyFill="1"/>
    <xf numFmtId="44" fontId="47" fillId="0" borderId="0" xfId="1" applyFont="1" applyFill="1"/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CCFF"/>
      <color rgb="FFCC99FF"/>
      <color rgb="FF0000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J132" sqref="J1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60" t="s">
        <v>26</v>
      </c>
      <c r="L1" s="603"/>
      <c r="M1" s="1162" t="s">
        <v>27</v>
      </c>
      <c r="N1" s="439"/>
      <c r="P1" s="97" t="s">
        <v>38</v>
      </c>
      <c r="Q1" s="1158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61"/>
      <c r="L2" s="604" t="s">
        <v>29</v>
      </c>
      <c r="M2" s="1163"/>
      <c r="N2" s="440" t="s">
        <v>29</v>
      </c>
      <c r="O2" s="555" t="s">
        <v>30</v>
      </c>
      <c r="P2" s="98" t="s">
        <v>39</v>
      </c>
      <c r="Q2" s="115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5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6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6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0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9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2" t="s">
        <v>584</v>
      </c>
      <c r="K38" s="541">
        <v>104440</v>
      </c>
      <c r="L38" s="1133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3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9"/>
      <c r="O98" s="1123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5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72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74" t="s">
        <v>264</v>
      </c>
      <c r="P100" s="963"/>
      <c r="Q100" s="854">
        <v>87547.71</v>
      </c>
      <c r="R100" s="1164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73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75"/>
      <c r="P101" s="963"/>
      <c r="Q101" s="854">
        <v>7960.38</v>
      </c>
      <c r="R101" s="1177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73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76"/>
      <c r="P102" s="976"/>
      <c r="Q102" s="854">
        <v>17112.599999999999</v>
      </c>
      <c r="R102" s="1165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39" t="s">
        <v>278</v>
      </c>
      <c r="C103" s="1018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66" t="s">
        <v>280</v>
      </c>
      <c r="P103" s="976"/>
      <c r="Q103" s="854">
        <v>59197.06</v>
      </c>
      <c r="R103" s="1164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41"/>
      <c r="C104" s="1019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67"/>
      <c r="P104" s="976"/>
      <c r="Q104" s="854">
        <v>8500</v>
      </c>
      <c r="R104" s="1165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1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4">
        <v>17966</v>
      </c>
      <c r="P105" s="539"/>
      <c r="Q105" s="854">
        <v>38589.599999999999</v>
      </c>
      <c r="R105" s="1030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68" t="s">
        <v>122</v>
      </c>
      <c r="C106" s="1019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70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69"/>
      <c r="C107" s="1019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71"/>
      <c r="P107" s="1023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2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1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8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00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48" t="s">
        <v>281</v>
      </c>
      <c r="C110" s="1019" t="s">
        <v>255</v>
      </c>
      <c r="D110" s="513"/>
      <c r="E110" s="1150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52">
        <v>17992</v>
      </c>
      <c r="P110" s="1023"/>
      <c r="Q110" s="850">
        <v>107745.12</v>
      </c>
      <c r="R110" s="1136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49"/>
      <c r="C111" s="1019" t="s">
        <v>86</v>
      </c>
      <c r="D111" s="513"/>
      <c r="E111" s="1151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53"/>
      <c r="P111" s="1023"/>
      <c r="Q111" s="850">
        <v>41920.839999999997</v>
      </c>
      <c r="R111" s="1138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2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4" t="s">
        <v>561</v>
      </c>
      <c r="P112" s="685"/>
      <c r="Q112" s="850">
        <v>146614.66</v>
      </c>
      <c r="R112" s="1128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54" t="s">
        <v>281</v>
      </c>
      <c r="C113" s="1019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56">
        <v>18015</v>
      </c>
      <c r="P113" s="1023"/>
      <c r="Q113" s="850">
        <v>54332.639999999999</v>
      </c>
      <c r="R113" s="1136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55"/>
      <c r="C114" s="1019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57"/>
      <c r="P114" s="1103"/>
      <c r="Q114" s="850">
        <v>25046.84</v>
      </c>
      <c r="R114" s="1138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5" t="s">
        <v>281</v>
      </c>
      <c r="C115" s="513" t="s">
        <v>255</v>
      </c>
      <c r="D115" s="513"/>
      <c r="E115" s="1108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30">
        <v>18026</v>
      </c>
      <c r="P115" s="1023"/>
      <c r="Q115" s="850">
        <v>107370.9</v>
      </c>
      <c r="R115" s="1128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39" t="s">
        <v>260</v>
      </c>
      <c r="C116" s="1019" t="s">
        <v>261</v>
      </c>
      <c r="D116" s="1106"/>
      <c r="E116" s="1142">
        <v>44702</v>
      </c>
      <c r="F116" s="1107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45" t="s">
        <v>563</v>
      </c>
      <c r="P116" s="1103"/>
      <c r="Q116" s="850">
        <v>52842.91</v>
      </c>
      <c r="R116" s="1136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40"/>
      <c r="C117" s="1019" t="s">
        <v>562</v>
      </c>
      <c r="D117" s="1106"/>
      <c r="E117" s="1143"/>
      <c r="F117" s="1107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46"/>
      <c r="P117" s="1023"/>
      <c r="Q117" s="850">
        <v>5516.64</v>
      </c>
      <c r="R117" s="1137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41"/>
      <c r="C118" s="1019" t="s">
        <v>263</v>
      </c>
      <c r="D118" s="1106"/>
      <c r="E118" s="1144"/>
      <c r="F118" s="1107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47"/>
      <c r="P118" s="1023"/>
      <c r="Q118" s="850">
        <v>19344.38</v>
      </c>
      <c r="R118" s="1138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2" t="s">
        <v>278</v>
      </c>
      <c r="C119" s="513" t="s">
        <v>43</v>
      </c>
      <c r="D119" s="513"/>
      <c r="E119" s="1109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1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7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8">
        <v>3055816</v>
      </c>
      <c r="P120" s="685"/>
      <c r="Q120" s="1120">
        <v>45888.76</v>
      </c>
      <c r="R120" s="1119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23"/>
      <c r="P121" s="685"/>
      <c r="Q121" s="850"/>
      <c r="R121" s="101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x14ac:dyDescent="0.25">
      <c r="A122" s="100">
        <v>82</v>
      </c>
      <c r="B122" s="1178" t="s">
        <v>281</v>
      </c>
      <c r="C122" s="513" t="s">
        <v>85</v>
      </c>
      <c r="D122" s="513"/>
      <c r="E122" s="1150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52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79"/>
      <c r="C123" s="513" t="s">
        <v>112</v>
      </c>
      <c r="D123" s="513"/>
      <c r="E123" s="1181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82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79"/>
      <c r="C124" s="513" t="s">
        <v>75</v>
      </c>
      <c r="D124" s="513"/>
      <c r="E124" s="1181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82"/>
      <c r="P124" s="1121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80"/>
      <c r="C125" s="513" t="s">
        <v>589</v>
      </c>
      <c r="D125" s="513"/>
      <c r="E125" s="1151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53"/>
      <c r="P125" s="1122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4" t="s">
        <v>590</v>
      </c>
      <c r="C126" s="513" t="s">
        <v>591</v>
      </c>
      <c r="D126" s="513"/>
      <c r="E126" s="1125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7"/>
      <c r="P126" s="1014"/>
      <c r="Q126" s="854"/>
      <c r="R126" s="1008"/>
      <c r="S126" s="65">
        <f t="shared" si="25"/>
        <v>0</v>
      </c>
      <c r="T126" s="65">
        <f t="shared" si="26"/>
        <v>0</v>
      </c>
    </row>
    <row r="127" spans="1:20" s="157" customFormat="1" ht="18.75" customHeight="1" x14ac:dyDescent="0.25">
      <c r="A127" s="100">
        <v>87</v>
      </c>
      <c r="B127" s="1183" t="s">
        <v>260</v>
      </c>
      <c r="C127" s="1019" t="s">
        <v>261</v>
      </c>
      <c r="D127" s="1106"/>
      <c r="E127" s="1186">
        <v>44709</v>
      </c>
      <c r="F127" s="1107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89" t="s">
        <v>594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84"/>
      <c r="C128" s="1019" t="s">
        <v>65</v>
      </c>
      <c r="D128" s="1106"/>
      <c r="E128" s="1187"/>
      <c r="F128" s="1107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90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84"/>
      <c r="C129" s="1019" t="s">
        <v>562</v>
      </c>
      <c r="D129" s="1106"/>
      <c r="E129" s="1187"/>
      <c r="F129" s="1107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90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84"/>
      <c r="C130" s="1019" t="s">
        <v>91</v>
      </c>
      <c r="D130" s="1106"/>
      <c r="E130" s="1187"/>
      <c r="F130" s="1107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90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85"/>
      <c r="C131" s="1019" t="s">
        <v>75</v>
      </c>
      <c r="D131" s="1106"/>
      <c r="E131" s="1188"/>
      <c r="F131" s="1107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67"/>
      <c r="P131" s="1121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2" t="s">
        <v>590</v>
      </c>
      <c r="C132" s="513" t="s">
        <v>613</v>
      </c>
      <c r="D132" s="513"/>
      <c r="E132" s="1126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26286462.615820002</v>
      </c>
      <c r="R188" s="152"/>
      <c r="S188" s="178">
        <f>Q188+M188+K188</f>
        <v>27726952.615820002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B122:B125"/>
    <mergeCell ref="E122:E125"/>
    <mergeCell ref="O122:O125"/>
    <mergeCell ref="B127:B131"/>
    <mergeCell ref="E127:E131"/>
    <mergeCell ref="O127:O131"/>
    <mergeCell ref="B106:B107"/>
    <mergeCell ref="O106:O107"/>
    <mergeCell ref="B100:B102"/>
    <mergeCell ref="O100:O102"/>
    <mergeCell ref="R100:R102"/>
    <mergeCell ref="Q1:Q2"/>
    <mergeCell ref="K1:K2"/>
    <mergeCell ref="M1:M2"/>
    <mergeCell ref="R103:R104"/>
    <mergeCell ref="B103:B104"/>
    <mergeCell ref="O103:O104"/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</cols>
  <sheetData>
    <row r="1" spans="1:9" ht="40.5" x14ac:dyDescent="0.55000000000000004">
      <c r="A1" s="1202" t="s">
        <v>556</v>
      </c>
      <c r="B1" s="1202"/>
      <c r="C1" s="1202"/>
      <c r="D1" s="1202"/>
      <c r="E1" s="1202"/>
      <c r="F1" s="1202"/>
      <c r="G1" s="1202"/>
      <c r="H1" s="11">
        <v>2</v>
      </c>
      <c r="I1" s="105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</row>
    <row r="5" spans="1:9" x14ac:dyDescent="0.25">
      <c r="A5" s="1191" t="s">
        <v>567</v>
      </c>
      <c r="B5" s="1213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91"/>
      <c r="B6" s="1213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7">
        <f t="shared" si="0"/>
        <v>0</v>
      </c>
      <c r="G11" s="1078"/>
      <c r="H11" s="1079"/>
      <c r="I11" s="1064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7">
        <f t="shared" si="0"/>
        <v>0</v>
      </c>
      <c r="G12" s="1078"/>
      <c r="H12" s="1079"/>
      <c r="I12" s="1064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7">
        <f t="shared" si="0"/>
        <v>0</v>
      </c>
      <c r="G13" s="1078"/>
      <c r="H13" s="1079"/>
      <c r="I13" s="1064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7">
        <f t="shared" si="0"/>
        <v>0</v>
      </c>
      <c r="G14" s="1078"/>
      <c r="H14" s="1079"/>
      <c r="I14" s="1064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R11" sqref="R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6"/>
  </cols>
  <sheetData>
    <row r="1" spans="1:20" ht="40.5" x14ac:dyDescent="0.55000000000000004">
      <c r="A1" s="1206" t="s">
        <v>219</v>
      </c>
      <c r="B1" s="1206"/>
      <c r="C1" s="1206"/>
      <c r="D1" s="1206"/>
      <c r="E1" s="1206"/>
      <c r="F1" s="1206"/>
      <c r="G1" s="1206"/>
      <c r="H1" s="11">
        <v>1</v>
      </c>
      <c r="I1" s="1055"/>
      <c r="K1" s="1202" t="s">
        <v>556</v>
      </c>
      <c r="L1" s="1202"/>
      <c r="M1" s="1202"/>
      <c r="N1" s="1202"/>
      <c r="O1" s="1202"/>
      <c r="P1" s="1202"/>
      <c r="Q1" s="1202"/>
      <c r="R1" s="11">
        <v>2</v>
      </c>
      <c r="S1" s="1055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7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  <c r="K4" s="294"/>
      <c r="L4" s="294"/>
      <c r="M4" s="294"/>
      <c r="N4" s="243"/>
      <c r="O4" s="334"/>
      <c r="P4" s="253"/>
      <c r="Q4" s="160"/>
      <c r="R4" s="160"/>
      <c r="S4" s="1058"/>
    </row>
    <row r="5" spans="1:20" x14ac:dyDescent="0.25">
      <c r="A5" s="1191" t="s">
        <v>115</v>
      </c>
      <c r="B5" s="1214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91" t="s">
        <v>115</v>
      </c>
      <c r="L5" s="1214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91"/>
      <c r="B6" s="1214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9"/>
      <c r="K6" s="1191"/>
      <c r="L6" s="1214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481.67</v>
      </c>
      <c r="R6" s="7">
        <f>O6-Q6+O7+O5-Q5+O4+O8</f>
        <v>806.17</v>
      </c>
      <c r="S6" s="1059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0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30</v>
      </c>
      <c r="M10" s="15">
        <v>19</v>
      </c>
      <c r="N10" s="264">
        <v>481.67</v>
      </c>
      <c r="O10" s="293">
        <v>44701</v>
      </c>
      <c r="P10" s="264">
        <f t="shared" ref="P10:P26" si="1">N10</f>
        <v>481.67</v>
      </c>
      <c r="Q10" s="265" t="s">
        <v>620</v>
      </c>
      <c r="R10" s="266">
        <v>56</v>
      </c>
      <c r="S10" s="301">
        <f>O4+O5+O6+O7-P10+O8</f>
        <v>806.16999999999985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30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806.16999999999985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3">
        <v>1141.6600000000001</v>
      </c>
      <c r="E12" s="1044">
        <v>44684</v>
      </c>
      <c r="F12" s="1043">
        <f t="shared" ref="F12" si="3">D12</f>
        <v>1141.6600000000001</v>
      </c>
      <c r="G12" s="1037" t="s">
        <v>374</v>
      </c>
      <c r="H12" s="1038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30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806.16999999999985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3"/>
      <c r="E13" s="1044"/>
      <c r="F13" s="1061">
        <f t="shared" ref="F13:F33" si="7">D13</f>
        <v>0</v>
      </c>
      <c r="G13" s="1062"/>
      <c r="H13" s="1063"/>
      <c r="I13" s="1064">
        <f t="shared" si="4"/>
        <v>0</v>
      </c>
      <c r="J13" s="240"/>
      <c r="K13" s="82" t="s">
        <v>33</v>
      </c>
      <c r="L13" s="284">
        <f t="shared" si="5"/>
        <v>30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806.16999999999985</v>
      </c>
      <c r="T13" s="240"/>
    </row>
    <row r="14" spans="1:20" x14ac:dyDescent="0.25">
      <c r="A14" s="73"/>
      <c r="B14" s="284">
        <f t="shared" si="2"/>
        <v>0</v>
      </c>
      <c r="C14" s="15"/>
      <c r="D14" s="1043"/>
      <c r="E14" s="1044"/>
      <c r="F14" s="1061">
        <f t="shared" ref="F14:F26" si="8">D14</f>
        <v>0</v>
      </c>
      <c r="G14" s="1062"/>
      <c r="H14" s="1063"/>
      <c r="I14" s="1064">
        <f t="shared" si="4"/>
        <v>0</v>
      </c>
      <c r="J14" s="240"/>
      <c r="K14" s="73"/>
      <c r="L14" s="284">
        <f t="shared" si="5"/>
        <v>30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806.16999999999985</v>
      </c>
      <c r="T14" s="240"/>
    </row>
    <row r="15" spans="1:20" x14ac:dyDescent="0.25">
      <c r="A15" s="73"/>
      <c r="B15" s="284">
        <f t="shared" si="2"/>
        <v>0</v>
      </c>
      <c r="C15" s="15"/>
      <c r="D15" s="1043"/>
      <c r="E15" s="1044"/>
      <c r="F15" s="1061">
        <f t="shared" si="8"/>
        <v>0</v>
      </c>
      <c r="G15" s="1062"/>
      <c r="H15" s="1063"/>
      <c r="I15" s="1064">
        <f t="shared" si="4"/>
        <v>0</v>
      </c>
      <c r="J15" s="240"/>
      <c r="K15" s="73"/>
      <c r="L15" s="284">
        <f t="shared" si="5"/>
        <v>30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806.16999999999985</v>
      </c>
      <c r="T15" s="240"/>
    </row>
    <row r="16" spans="1:20" x14ac:dyDescent="0.25">
      <c r="B16" s="284">
        <f t="shared" si="2"/>
        <v>0</v>
      </c>
      <c r="C16" s="15"/>
      <c r="D16" s="1033"/>
      <c r="E16" s="1044"/>
      <c r="F16" s="1061">
        <f t="shared" si="8"/>
        <v>0</v>
      </c>
      <c r="G16" s="1062"/>
      <c r="H16" s="1063"/>
      <c r="I16" s="1064">
        <f t="shared" si="4"/>
        <v>0</v>
      </c>
      <c r="J16" s="240"/>
      <c r="L16" s="284">
        <f t="shared" si="5"/>
        <v>30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806.16999999999985</v>
      </c>
      <c r="T16" s="240"/>
    </row>
    <row r="17" spans="1:20" x14ac:dyDescent="0.25">
      <c r="B17" s="284">
        <f t="shared" si="2"/>
        <v>0</v>
      </c>
      <c r="C17" s="15"/>
      <c r="D17" s="1033"/>
      <c r="E17" s="1044"/>
      <c r="F17" s="1061">
        <f t="shared" si="8"/>
        <v>0</v>
      </c>
      <c r="G17" s="1062"/>
      <c r="H17" s="1063"/>
      <c r="I17" s="1064">
        <f t="shared" si="4"/>
        <v>0</v>
      </c>
      <c r="J17" s="240"/>
      <c r="L17" s="284">
        <f t="shared" si="5"/>
        <v>30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806.16999999999985</v>
      </c>
      <c r="T17" s="240"/>
    </row>
    <row r="18" spans="1:20" x14ac:dyDescent="0.25">
      <c r="A18" s="122"/>
      <c r="B18" s="284">
        <f t="shared" si="2"/>
        <v>0</v>
      </c>
      <c r="C18" s="15"/>
      <c r="D18" s="1033"/>
      <c r="E18" s="1044"/>
      <c r="F18" s="1043">
        <f t="shared" si="8"/>
        <v>0</v>
      </c>
      <c r="G18" s="1037"/>
      <c r="H18" s="1038"/>
      <c r="I18" s="301">
        <f t="shared" si="4"/>
        <v>0</v>
      </c>
      <c r="J18" s="240"/>
      <c r="K18" s="122"/>
      <c r="L18" s="284">
        <f t="shared" si="5"/>
        <v>30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806.16999999999985</v>
      </c>
      <c r="T18" s="240"/>
    </row>
    <row r="19" spans="1:20" x14ac:dyDescent="0.25">
      <c r="A19" s="122"/>
      <c r="B19" s="284">
        <f t="shared" si="2"/>
        <v>0</v>
      </c>
      <c r="C19" s="15"/>
      <c r="D19" s="1033"/>
      <c r="E19" s="1044"/>
      <c r="F19" s="1043">
        <f t="shared" si="8"/>
        <v>0</v>
      </c>
      <c r="G19" s="1037"/>
      <c r="H19" s="1038"/>
      <c r="I19" s="301">
        <f t="shared" si="4"/>
        <v>0</v>
      </c>
      <c r="J19" s="240"/>
      <c r="K19" s="122"/>
      <c r="L19" s="284">
        <f t="shared" si="5"/>
        <v>30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806.16999999999985</v>
      </c>
      <c r="T19" s="240"/>
    </row>
    <row r="20" spans="1:20" x14ac:dyDescent="0.25">
      <c r="A20" s="122"/>
      <c r="B20" s="284">
        <f t="shared" si="2"/>
        <v>0</v>
      </c>
      <c r="C20" s="15"/>
      <c r="D20" s="1033"/>
      <c r="E20" s="1044"/>
      <c r="F20" s="1043">
        <f t="shared" si="8"/>
        <v>0</v>
      </c>
      <c r="G20" s="1037"/>
      <c r="H20" s="1038"/>
      <c r="I20" s="301">
        <f t="shared" si="4"/>
        <v>0</v>
      </c>
      <c r="J20" s="240"/>
      <c r="K20" s="122"/>
      <c r="L20" s="284">
        <f t="shared" si="5"/>
        <v>30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806.16999999999985</v>
      </c>
      <c r="T20" s="240"/>
    </row>
    <row r="21" spans="1:20" x14ac:dyDescent="0.25">
      <c r="A21" s="122"/>
      <c r="B21" s="284">
        <f t="shared" si="2"/>
        <v>0</v>
      </c>
      <c r="C21" s="15"/>
      <c r="D21" s="1033"/>
      <c r="E21" s="1044"/>
      <c r="F21" s="1043">
        <f t="shared" si="8"/>
        <v>0</v>
      </c>
      <c r="G21" s="1037"/>
      <c r="H21" s="1038"/>
      <c r="I21" s="301">
        <f t="shared" si="4"/>
        <v>0</v>
      </c>
      <c r="J21" s="240"/>
      <c r="K21" s="122"/>
      <c r="L21" s="284">
        <f t="shared" si="5"/>
        <v>30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806.16999999999985</v>
      </c>
      <c r="T21" s="240"/>
    </row>
    <row r="22" spans="1:20" x14ac:dyDescent="0.25">
      <c r="A22" s="122"/>
      <c r="B22" s="284">
        <f t="shared" si="2"/>
        <v>0</v>
      </c>
      <c r="C22" s="15"/>
      <c r="D22" s="1033"/>
      <c r="E22" s="1054"/>
      <c r="F22" s="1033">
        <f t="shared" si="8"/>
        <v>0</v>
      </c>
      <c r="G22" s="1037"/>
      <c r="H22" s="1038"/>
      <c r="I22" s="60">
        <f t="shared" si="4"/>
        <v>0</v>
      </c>
      <c r="J22" s="240"/>
      <c r="K22" s="122"/>
      <c r="L22" s="284">
        <f t="shared" si="5"/>
        <v>30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806.16999999999985</v>
      </c>
      <c r="T22" s="240"/>
    </row>
    <row r="23" spans="1:20" x14ac:dyDescent="0.25">
      <c r="A23" s="123"/>
      <c r="B23" s="284">
        <f t="shared" si="2"/>
        <v>0</v>
      </c>
      <c r="C23" s="15"/>
      <c r="D23" s="1033"/>
      <c r="E23" s="1054"/>
      <c r="F23" s="1033">
        <f t="shared" si="8"/>
        <v>0</v>
      </c>
      <c r="G23" s="1037"/>
      <c r="H23" s="1038"/>
      <c r="I23" s="60">
        <f t="shared" si="4"/>
        <v>0</v>
      </c>
      <c r="J23" s="240"/>
      <c r="K23" s="123"/>
      <c r="L23" s="284">
        <f t="shared" si="5"/>
        <v>30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806.16999999999985</v>
      </c>
      <c r="T23" s="240"/>
    </row>
    <row r="24" spans="1:20" x14ac:dyDescent="0.25">
      <c r="A24" s="122"/>
      <c r="B24" s="284">
        <f t="shared" si="2"/>
        <v>0</v>
      </c>
      <c r="C24" s="15"/>
      <c r="D24" s="1033"/>
      <c r="E24" s="1054"/>
      <c r="F24" s="1033">
        <f t="shared" si="8"/>
        <v>0</v>
      </c>
      <c r="G24" s="1037"/>
      <c r="H24" s="1038"/>
      <c r="I24" s="60">
        <f t="shared" si="4"/>
        <v>0</v>
      </c>
      <c r="J24" s="240"/>
      <c r="K24" s="122"/>
      <c r="L24" s="284">
        <f t="shared" si="5"/>
        <v>30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806.16999999999985</v>
      </c>
      <c r="T24" s="240"/>
    </row>
    <row r="25" spans="1:20" x14ac:dyDescent="0.25">
      <c r="A25" s="122"/>
      <c r="B25" s="284">
        <f t="shared" si="2"/>
        <v>0</v>
      </c>
      <c r="C25" s="15"/>
      <c r="D25" s="1033"/>
      <c r="E25" s="1054"/>
      <c r="F25" s="1033">
        <f t="shared" si="8"/>
        <v>0</v>
      </c>
      <c r="G25" s="1037"/>
      <c r="H25" s="1038"/>
      <c r="I25" s="60">
        <f t="shared" si="4"/>
        <v>0</v>
      </c>
      <c r="J25" s="240"/>
      <c r="K25" s="122"/>
      <c r="L25" s="284">
        <f t="shared" si="5"/>
        <v>30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806.16999999999985</v>
      </c>
      <c r="T25" s="240"/>
    </row>
    <row r="26" spans="1:20" x14ac:dyDescent="0.25">
      <c r="A26" s="122"/>
      <c r="B26" s="284">
        <f t="shared" si="2"/>
        <v>0</v>
      </c>
      <c r="C26" s="15"/>
      <c r="D26" s="1033"/>
      <c r="E26" s="1054"/>
      <c r="F26" s="1033">
        <f t="shared" si="8"/>
        <v>0</v>
      </c>
      <c r="G26" s="1037"/>
      <c r="H26" s="1038"/>
      <c r="I26" s="60">
        <f t="shared" si="4"/>
        <v>0</v>
      </c>
      <c r="J26" s="240"/>
      <c r="K26" s="122"/>
      <c r="L26" s="284">
        <f t="shared" si="5"/>
        <v>30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806.16999999999985</v>
      </c>
      <c r="T26" s="240"/>
    </row>
    <row r="27" spans="1:20" x14ac:dyDescent="0.25">
      <c r="A27" s="122"/>
      <c r="B27" s="284">
        <f t="shared" si="2"/>
        <v>0</v>
      </c>
      <c r="C27" s="15"/>
      <c r="D27" s="1033"/>
      <c r="E27" s="1054"/>
      <c r="F27" s="1033">
        <v>0</v>
      </c>
      <c r="G27" s="1037"/>
      <c r="H27" s="1038"/>
      <c r="I27" s="301">
        <f t="shared" si="4"/>
        <v>0</v>
      </c>
      <c r="J27" s="240"/>
      <c r="K27" s="122"/>
      <c r="L27" s="284">
        <f t="shared" si="5"/>
        <v>30</v>
      </c>
      <c r="M27" s="15"/>
      <c r="N27" s="69"/>
      <c r="O27" s="216"/>
      <c r="P27" s="69">
        <v>0</v>
      </c>
      <c r="Q27" s="265"/>
      <c r="R27" s="266"/>
      <c r="S27" s="301">
        <f t="shared" si="6"/>
        <v>806.16999999999985</v>
      </c>
      <c r="T27" s="240"/>
    </row>
    <row r="28" spans="1:20" x14ac:dyDescent="0.25">
      <c r="A28" s="122"/>
      <c r="B28" s="284">
        <f t="shared" si="2"/>
        <v>0</v>
      </c>
      <c r="C28" s="15"/>
      <c r="D28" s="1033"/>
      <c r="E28" s="1054"/>
      <c r="F28" s="1033">
        <f t="shared" si="7"/>
        <v>0</v>
      </c>
      <c r="G28" s="1037"/>
      <c r="H28" s="1038"/>
      <c r="I28" s="301">
        <f t="shared" si="4"/>
        <v>0</v>
      </c>
      <c r="K28" s="122"/>
      <c r="L28" s="284">
        <f t="shared" si="5"/>
        <v>30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806.16999999999985</v>
      </c>
    </row>
    <row r="29" spans="1:20" x14ac:dyDescent="0.25">
      <c r="A29" s="122"/>
      <c r="B29" s="284"/>
      <c r="C29" s="15"/>
      <c r="D29" s="1033"/>
      <c r="E29" s="1054"/>
      <c r="F29" s="1033">
        <f t="shared" si="7"/>
        <v>0</v>
      </c>
      <c r="G29" s="1037"/>
      <c r="H29" s="1038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806.16999999999985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806.16999999999985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19</v>
      </c>
      <c r="N35" s="6">
        <f>SUM(N10:N34)</f>
        <v>481.67</v>
      </c>
      <c r="P35" s="6">
        <f>SUM(P10:P34)</f>
        <v>481.67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30</v>
      </c>
    </row>
    <row r="39" spans="1:19" ht="15.75" thickBot="1" x14ac:dyDescent="0.3"/>
    <row r="40" spans="1:19" ht="15.75" thickBot="1" x14ac:dyDescent="0.3">
      <c r="C40" s="1204" t="s">
        <v>11</v>
      </c>
      <c r="D40" s="1205"/>
      <c r="E40" s="57">
        <f>E4+E5+E6+E7-F35</f>
        <v>0</v>
      </c>
      <c r="F40" s="73"/>
      <c r="M40" s="1204" t="s">
        <v>11</v>
      </c>
      <c r="N40" s="1205"/>
      <c r="O40" s="57">
        <f>O4+O5+O6+O7-P35</f>
        <v>806.16999999999985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1" t="s">
        <v>270</v>
      </c>
      <c r="B5" s="1215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91"/>
      <c r="B6" s="1215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33" sqref="K3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06" t="s">
        <v>220</v>
      </c>
      <c r="B1" s="1206"/>
      <c r="C1" s="1206"/>
      <c r="D1" s="1206"/>
      <c r="E1" s="1206"/>
      <c r="F1" s="1206"/>
      <c r="G1" s="1206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15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0" t="s">
        <v>90</v>
      </c>
      <c r="L5" s="1215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16"/>
      <c r="C6" s="277"/>
      <c r="D6" s="278"/>
      <c r="E6" s="270"/>
      <c r="F6" s="243"/>
      <c r="K6" s="243"/>
      <c r="L6" s="1216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3">
        <v>50</v>
      </c>
      <c r="E9" s="1036">
        <v>44693</v>
      </c>
      <c r="F9" s="1070">
        <f t="shared" si="0"/>
        <v>50</v>
      </c>
      <c r="G9" s="1037" t="s">
        <v>467</v>
      </c>
      <c r="H9" s="1038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3">
        <v>100</v>
      </c>
      <c r="E10" s="1036">
        <v>44698</v>
      </c>
      <c r="F10" s="1070">
        <f t="shared" si="0"/>
        <v>100</v>
      </c>
      <c r="G10" s="1037" t="s">
        <v>515</v>
      </c>
      <c r="H10" s="1038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3">
        <v>10</v>
      </c>
      <c r="E11" s="1036">
        <v>44702</v>
      </c>
      <c r="F11" s="1070">
        <f t="shared" si="0"/>
        <v>10</v>
      </c>
      <c r="G11" s="1037" t="s">
        <v>513</v>
      </c>
      <c r="H11" s="1038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3">
        <v>0</v>
      </c>
      <c r="E12" s="1036"/>
      <c r="F12" s="1070">
        <f t="shared" si="0"/>
        <v>0</v>
      </c>
      <c r="G12" s="1037"/>
      <c r="H12" s="1038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3">
        <v>0</v>
      </c>
      <c r="E13" s="1036"/>
      <c r="F13" s="1070">
        <f t="shared" si="0"/>
        <v>0</v>
      </c>
      <c r="G13" s="1037"/>
      <c r="H13" s="1038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3">
        <v>0</v>
      </c>
      <c r="E14" s="1036"/>
      <c r="F14" s="1070">
        <f t="shared" si="0"/>
        <v>0</v>
      </c>
      <c r="G14" s="1037"/>
      <c r="H14" s="1038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3">
        <v>0</v>
      </c>
      <c r="E15" s="1036"/>
      <c r="F15" s="1070">
        <f t="shared" si="0"/>
        <v>0</v>
      </c>
      <c r="G15" s="1037"/>
      <c r="H15" s="1038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3">
        <v>0</v>
      </c>
      <c r="E16" s="1036"/>
      <c r="F16" s="1070">
        <f t="shared" si="0"/>
        <v>0</v>
      </c>
      <c r="G16" s="1037"/>
      <c r="H16" s="1038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3">
        <v>0</v>
      </c>
      <c r="E17" s="1036"/>
      <c r="F17" s="1070">
        <f t="shared" si="0"/>
        <v>0</v>
      </c>
      <c r="G17" s="1037"/>
      <c r="H17" s="1038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197" t="s">
        <v>21</v>
      </c>
      <c r="E38" s="1198"/>
      <c r="F38" s="141">
        <f>E4+E5-F36+E6</f>
        <v>240</v>
      </c>
      <c r="L38" s="866"/>
      <c r="N38" s="1197" t="s">
        <v>21</v>
      </c>
      <c r="O38" s="1198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1" t="s">
        <v>4</v>
      </c>
      <c r="O39" s="1112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91"/>
      <c r="B5" s="1217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91"/>
      <c r="B6" s="1218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7" t="s">
        <v>21</v>
      </c>
      <c r="E42" s="1198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19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1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7" t="s">
        <v>21</v>
      </c>
      <c r="E31" s="1198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0" t="s">
        <v>100</v>
      </c>
      <c r="C4" s="128"/>
      <c r="D4" s="134"/>
      <c r="E4" s="193"/>
      <c r="F4" s="137"/>
      <c r="G4" s="38"/>
    </row>
    <row r="5" spans="1:15" ht="15.75" x14ac:dyDescent="0.25">
      <c r="A5" s="1219"/>
      <c r="B5" s="122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7" t="s">
        <v>21</v>
      </c>
      <c r="E31" s="1198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97" t="s">
        <v>21</v>
      </c>
      <c r="E31" s="1198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L1" zoomScaleNormal="100" workbookViewId="0">
      <selection activeCell="O10" sqref="O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2" t="s">
        <v>221</v>
      </c>
      <c r="B1" s="1222"/>
      <c r="C1" s="1222"/>
      <c r="D1" s="1222"/>
      <c r="E1" s="1222"/>
      <c r="F1" s="1222"/>
      <c r="G1" s="1222"/>
      <c r="H1" s="356">
        <v>1</v>
      </c>
      <c r="I1" s="571"/>
      <c r="L1" s="1192" t="s">
        <v>573</v>
      </c>
      <c r="M1" s="1192"/>
      <c r="N1" s="1192"/>
      <c r="O1" s="1192"/>
      <c r="P1" s="1192"/>
      <c r="Q1" s="1192"/>
      <c r="R1" s="1192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23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23" t="s">
        <v>99</v>
      </c>
      <c r="N4" s="322"/>
      <c r="O4" s="248"/>
      <c r="P4" s="529"/>
      <c r="Q4" s="243"/>
      <c r="R4" s="1114"/>
      <c r="S4" s="153"/>
      <c r="T4" s="576"/>
    </row>
    <row r="5" spans="1:21" ht="14.25" customHeight="1" thickBot="1" x14ac:dyDescent="0.3">
      <c r="A5" s="681" t="s">
        <v>52</v>
      </c>
      <c r="B5" s="1224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93" t="s">
        <v>52</v>
      </c>
      <c r="M5" s="1224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93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279">
        <f t="shared" ref="Q10:Q29" si="2">O10</f>
        <v>0</v>
      </c>
      <c r="R10" s="265"/>
      <c r="S10" s="266"/>
      <c r="T10" s="322">
        <f>T9-Q10</f>
        <v>0</v>
      </c>
      <c r="U10" s="60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279">
        <f t="shared" si="2"/>
        <v>0</v>
      </c>
      <c r="R11" s="265"/>
      <c r="S11" s="266"/>
      <c r="T11" s="322">
        <f t="shared" ref="T11:T28" si="7">T10-Q11</f>
        <v>0</v>
      </c>
      <c r="U11" s="60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279">
        <f t="shared" si="2"/>
        <v>0</v>
      </c>
      <c r="R12" s="265"/>
      <c r="S12" s="266"/>
      <c r="T12" s="322">
        <f t="shared" si="7"/>
        <v>0</v>
      </c>
      <c r="U12" s="60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279">
        <f t="shared" si="2"/>
        <v>0</v>
      </c>
      <c r="R13" s="265"/>
      <c r="S13" s="266"/>
      <c r="T13" s="322">
        <f t="shared" si="7"/>
        <v>0</v>
      </c>
      <c r="U13" s="60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279">
        <f t="shared" si="2"/>
        <v>0</v>
      </c>
      <c r="R14" s="265"/>
      <c r="S14" s="266"/>
      <c r="T14" s="322">
        <f t="shared" si="7"/>
        <v>0</v>
      </c>
      <c r="U14" s="60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3">
        <v>90.2</v>
      </c>
      <c r="E21" s="1067">
        <v>44686</v>
      </c>
      <c r="F21" s="1066">
        <f t="shared" si="8"/>
        <v>90.2</v>
      </c>
      <c r="G21" s="1034" t="s">
        <v>396</v>
      </c>
      <c r="H21" s="1035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3">
        <v>0</v>
      </c>
      <c r="E22" s="1067"/>
      <c r="F22" s="1066">
        <f t="shared" si="8"/>
        <v>0</v>
      </c>
      <c r="G22" s="1062"/>
      <c r="H22" s="1063"/>
      <c r="I22" s="1068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3">
        <v>0</v>
      </c>
      <c r="E23" s="1042"/>
      <c r="F23" s="1066">
        <f t="shared" si="8"/>
        <v>0</v>
      </c>
      <c r="G23" s="1062"/>
      <c r="H23" s="1063"/>
      <c r="I23" s="1068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3">
        <v>0</v>
      </c>
      <c r="E24" s="1042"/>
      <c r="F24" s="1066">
        <f t="shared" si="8"/>
        <v>0</v>
      </c>
      <c r="G24" s="1062"/>
      <c r="H24" s="1063"/>
      <c r="I24" s="1068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2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3">
        <v>0</v>
      </c>
      <c r="E25" s="1042"/>
      <c r="F25" s="1066">
        <f t="shared" si="8"/>
        <v>0</v>
      </c>
      <c r="G25" s="1062"/>
      <c r="H25" s="1063"/>
      <c r="I25" s="1068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2"/>
      <c r="Q25" s="279">
        <f t="shared" si="2"/>
        <v>0</v>
      </c>
      <c r="R25" s="1037"/>
      <c r="S25" s="1038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3">
        <v>0</v>
      </c>
      <c r="E26" s="1042"/>
      <c r="F26" s="1066">
        <f t="shared" si="8"/>
        <v>0</v>
      </c>
      <c r="G26" s="1034"/>
      <c r="H26" s="1035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2"/>
      <c r="Q26" s="279">
        <f t="shared" si="2"/>
        <v>0</v>
      </c>
      <c r="R26" s="1037"/>
      <c r="S26" s="1038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3">
        <v>0</v>
      </c>
      <c r="E27" s="1042"/>
      <c r="F27" s="1066">
        <f t="shared" si="8"/>
        <v>0</v>
      </c>
      <c r="G27" s="1034"/>
      <c r="H27" s="1035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2"/>
      <c r="Q27" s="279">
        <f t="shared" si="2"/>
        <v>0</v>
      </c>
      <c r="R27" s="1037"/>
      <c r="S27" s="1038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97" t="s">
        <v>21</v>
      </c>
      <c r="E32" s="1198"/>
      <c r="F32" s="141">
        <f>G5-F30</f>
        <v>0</v>
      </c>
      <c r="M32" s="197"/>
      <c r="O32" s="1197" t="s">
        <v>21</v>
      </c>
      <c r="P32" s="1198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1" t="s">
        <v>4</v>
      </c>
      <c r="P33" s="1112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6" t="s">
        <v>222</v>
      </c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3">
        <v>4.54</v>
      </c>
      <c r="E15" s="1069">
        <v>44686</v>
      </c>
      <c r="F15" s="1070">
        <f t="shared" si="0"/>
        <v>4.54</v>
      </c>
      <c r="G15" s="1037" t="s">
        <v>391</v>
      </c>
      <c r="H15" s="1038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3">
        <v>4.54</v>
      </c>
      <c r="E16" s="1069">
        <v>44690</v>
      </c>
      <c r="F16" s="1070">
        <f t="shared" si="0"/>
        <v>4.54</v>
      </c>
      <c r="G16" s="1037" t="s">
        <v>423</v>
      </c>
      <c r="H16" s="1038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3">
        <v>4.54</v>
      </c>
      <c r="E17" s="1069">
        <v>44692</v>
      </c>
      <c r="F17" s="1070">
        <f t="shared" si="0"/>
        <v>4.54</v>
      </c>
      <c r="G17" s="1037" t="s">
        <v>451</v>
      </c>
      <c r="H17" s="1038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3">
        <v>22.7</v>
      </c>
      <c r="E18" s="1069">
        <v>44698</v>
      </c>
      <c r="F18" s="1070">
        <f t="shared" si="0"/>
        <v>22.7</v>
      </c>
      <c r="G18" s="1037" t="s">
        <v>480</v>
      </c>
      <c r="H18" s="1038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3">
        <v>4.54</v>
      </c>
      <c r="E19" s="1069">
        <v>44701</v>
      </c>
      <c r="F19" s="1070">
        <f t="shared" si="0"/>
        <v>4.54</v>
      </c>
      <c r="G19" s="1037" t="s">
        <v>512</v>
      </c>
      <c r="H19" s="1038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3">
        <v>18.16</v>
      </c>
      <c r="E20" s="1069">
        <v>44706</v>
      </c>
      <c r="F20" s="1070">
        <f t="shared" si="0"/>
        <v>18.16</v>
      </c>
      <c r="G20" s="1037" t="s">
        <v>638</v>
      </c>
      <c r="H20" s="1038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3">
        <v>0</v>
      </c>
      <c r="E21" s="1069"/>
      <c r="F21" s="1070">
        <f t="shared" si="0"/>
        <v>0</v>
      </c>
      <c r="G21" s="1037"/>
      <c r="H21" s="1038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3">
        <v>0</v>
      </c>
      <c r="E22" s="1069"/>
      <c r="F22" s="1070">
        <f t="shared" si="0"/>
        <v>0</v>
      </c>
      <c r="G22" s="1037"/>
      <c r="H22" s="1038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3">
        <v>0</v>
      </c>
      <c r="E23" s="1069"/>
      <c r="F23" s="1070">
        <f t="shared" si="0"/>
        <v>0</v>
      </c>
      <c r="G23" s="1037"/>
      <c r="H23" s="1038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7" t="s">
        <v>21</v>
      </c>
      <c r="E29" s="1198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KX1" zoomScaleNormal="100" workbookViewId="0">
      <selection activeCell="LE5" sqref="L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4" t="s">
        <v>215</v>
      </c>
      <c r="L1" s="1194"/>
      <c r="M1" s="1194"/>
      <c r="N1" s="1194"/>
      <c r="O1" s="1194"/>
      <c r="P1" s="1194"/>
      <c r="Q1" s="1194"/>
      <c r="R1" s="356">
        <f>I1+1</f>
        <v>1</v>
      </c>
      <c r="S1" s="356"/>
      <c r="U1" s="1192" t="str">
        <f>K1</f>
        <v>ENTRADAS DEL MES DE   MAYO  2022</v>
      </c>
      <c r="V1" s="1192"/>
      <c r="W1" s="1192"/>
      <c r="X1" s="1192"/>
      <c r="Y1" s="1192"/>
      <c r="Z1" s="1192"/>
      <c r="AA1" s="1192"/>
      <c r="AB1" s="356">
        <f>R1+1</f>
        <v>2</v>
      </c>
      <c r="AC1" s="571"/>
      <c r="AE1" s="1192" t="str">
        <f>U1</f>
        <v>ENTRADAS DEL MES DE   MAYO  2022</v>
      </c>
      <c r="AF1" s="1192"/>
      <c r="AG1" s="1192"/>
      <c r="AH1" s="1192"/>
      <c r="AI1" s="1192"/>
      <c r="AJ1" s="1192"/>
      <c r="AK1" s="1192"/>
      <c r="AL1" s="356">
        <f>AB1+1</f>
        <v>3</v>
      </c>
      <c r="AM1" s="356"/>
      <c r="AO1" s="1192" t="str">
        <f>AE1</f>
        <v>ENTRADAS DEL MES DE   MAYO  2022</v>
      </c>
      <c r="AP1" s="1192"/>
      <c r="AQ1" s="1192"/>
      <c r="AR1" s="1192"/>
      <c r="AS1" s="1192"/>
      <c r="AT1" s="1192"/>
      <c r="AU1" s="1192"/>
      <c r="AV1" s="356">
        <f>AL1+1</f>
        <v>4</v>
      </c>
      <c r="AW1" s="571"/>
      <c r="AY1" s="1192" t="str">
        <f>AO1</f>
        <v>ENTRADAS DEL MES DE   MAYO  2022</v>
      </c>
      <c r="AZ1" s="1192"/>
      <c r="BA1" s="1192"/>
      <c r="BB1" s="1192"/>
      <c r="BC1" s="1192"/>
      <c r="BD1" s="1192"/>
      <c r="BE1" s="1192"/>
      <c r="BF1" s="356">
        <f>AV1+1</f>
        <v>5</v>
      </c>
      <c r="BG1" s="600"/>
      <c r="BI1" s="1192" t="str">
        <f>AY1</f>
        <v>ENTRADAS DEL MES DE   MAYO  2022</v>
      </c>
      <c r="BJ1" s="1192"/>
      <c r="BK1" s="1192"/>
      <c r="BL1" s="1192"/>
      <c r="BM1" s="1192"/>
      <c r="BN1" s="1192"/>
      <c r="BO1" s="1192"/>
      <c r="BP1" s="356">
        <f>BF1+1</f>
        <v>6</v>
      </c>
      <c r="BQ1" s="571"/>
      <c r="BS1" s="1192" t="str">
        <f>BI1</f>
        <v>ENTRADAS DEL MES DE   MAYO  2022</v>
      </c>
      <c r="BT1" s="1192"/>
      <c r="BU1" s="1192"/>
      <c r="BV1" s="1192"/>
      <c r="BW1" s="1192"/>
      <c r="BX1" s="1192"/>
      <c r="BY1" s="1192"/>
      <c r="BZ1" s="356">
        <f>BP1+1</f>
        <v>7</v>
      </c>
      <c r="CC1" s="1192" t="str">
        <f>BS1</f>
        <v>ENTRADAS DEL MES DE   MAYO  2022</v>
      </c>
      <c r="CD1" s="1192"/>
      <c r="CE1" s="1192"/>
      <c r="CF1" s="1192"/>
      <c r="CG1" s="1192"/>
      <c r="CH1" s="1192"/>
      <c r="CI1" s="1192"/>
      <c r="CJ1" s="356">
        <f>BZ1+1</f>
        <v>8</v>
      </c>
      <c r="CM1" s="1192" t="str">
        <f>CC1</f>
        <v>ENTRADAS DEL MES DE   MAYO  2022</v>
      </c>
      <c r="CN1" s="1192"/>
      <c r="CO1" s="1192"/>
      <c r="CP1" s="1192"/>
      <c r="CQ1" s="1192"/>
      <c r="CR1" s="1192"/>
      <c r="CS1" s="1192"/>
      <c r="CT1" s="356">
        <f>CJ1+1</f>
        <v>9</v>
      </c>
      <c r="CU1" s="571"/>
      <c r="CW1" s="1192" t="str">
        <f>CM1</f>
        <v>ENTRADAS DEL MES DE   MAYO  2022</v>
      </c>
      <c r="CX1" s="1192"/>
      <c r="CY1" s="1192"/>
      <c r="CZ1" s="1192"/>
      <c r="DA1" s="1192"/>
      <c r="DB1" s="1192"/>
      <c r="DC1" s="1192"/>
      <c r="DD1" s="356">
        <f>CT1+1</f>
        <v>10</v>
      </c>
      <c r="DE1" s="571"/>
      <c r="DG1" s="1192" t="str">
        <f>CW1</f>
        <v>ENTRADAS DEL MES DE   MAYO  2022</v>
      </c>
      <c r="DH1" s="1192"/>
      <c r="DI1" s="1192"/>
      <c r="DJ1" s="1192"/>
      <c r="DK1" s="1192"/>
      <c r="DL1" s="1192"/>
      <c r="DM1" s="1192"/>
      <c r="DN1" s="356">
        <f>DD1+1</f>
        <v>11</v>
      </c>
      <c r="DO1" s="571"/>
      <c r="DQ1" s="1192" t="str">
        <f>DG1</f>
        <v>ENTRADAS DEL MES DE   MAYO  2022</v>
      </c>
      <c r="DR1" s="1192"/>
      <c r="DS1" s="1192"/>
      <c r="DT1" s="1192"/>
      <c r="DU1" s="1192"/>
      <c r="DV1" s="1192"/>
      <c r="DW1" s="1192"/>
      <c r="DX1" s="356">
        <f>DN1+1</f>
        <v>12</v>
      </c>
      <c r="EA1" s="1192" t="str">
        <f>DQ1</f>
        <v>ENTRADAS DEL MES DE   MAYO  2022</v>
      </c>
      <c r="EB1" s="1192"/>
      <c r="EC1" s="1192"/>
      <c r="ED1" s="1192"/>
      <c r="EE1" s="1192"/>
      <c r="EF1" s="1192"/>
      <c r="EG1" s="1192"/>
      <c r="EH1" s="356">
        <f>DX1+1</f>
        <v>13</v>
      </c>
      <c r="EI1" s="571"/>
      <c r="EK1" s="1192" t="str">
        <f>EA1</f>
        <v>ENTRADAS DEL MES DE   MAYO  2022</v>
      </c>
      <c r="EL1" s="1192"/>
      <c r="EM1" s="1192"/>
      <c r="EN1" s="1192"/>
      <c r="EO1" s="1192"/>
      <c r="EP1" s="1192"/>
      <c r="EQ1" s="1192"/>
      <c r="ER1" s="356">
        <f>EH1+1</f>
        <v>14</v>
      </c>
      <c r="ES1" s="571"/>
      <c r="EU1" s="1192" t="str">
        <f>EK1</f>
        <v>ENTRADAS DEL MES DE   MAYO  2022</v>
      </c>
      <c r="EV1" s="1192"/>
      <c r="EW1" s="1192"/>
      <c r="EX1" s="1192"/>
      <c r="EY1" s="1192"/>
      <c r="EZ1" s="1192"/>
      <c r="FA1" s="1192"/>
      <c r="FB1" s="356">
        <f>ER1+1</f>
        <v>15</v>
      </c>
      <c r="FC1" s="571"/>
      <c r="FE1" s="1192" t="str">
        <f>EU1</f>
        <v>ENTRADAS DEL MES DE   MAYO  2022</v>
      </c>
      <c r="FF1" s="1192"/>
      <c r="FG1" s="1192"/>
      <c r="FH1" s="1192"/>
      <c r="FI1" s="1192"/>
      <c r="FJ1" s="1192"/>
      <c r="FK1" s="1192"/>
      <c r="FL1" s="356">
        <f>FB1+1</f>
        <v>16</v>
      </c>
      <c r="FM1" s="571"/>
      <c r="FO1" s="1192" t="str">
        <f>FE1</f>
        <v>ENTRADAS DEL MES DE   MAYO  2022</v>
      </c>
      <c r="FP1" s="1192"/>
      <c r="FQ1" s="1192"/>
      <c r="FR1" s="1192"/>
      <c r="FS1" s="1192"/>
      <c r="FT1" s="1192"/>
      <c r="FU1" s="1192"/>
      <c r="FV1" s="356">
        <f>FL1+1</f>
        <v>17</v>
      </c>
      <c r="FW1" s="571"/>
      <c r="FY1" s="1192" t="str">
        <f>FO1</f>
        <v>ENTRADAS DEL MES DE   MAYO  2022</v>
      </c>
      <c r="FZ1" s="1192"/>
      <c r="GA1" s="1192"/>
      <c r="GB1" s="1192"/>
      <c r="GC1" s="1192"/>
      <c r="GD1" s="1192"/>
      <c r="GE1" s="1192"/>
      <c r="GF1" s="356">
        <f>FV1+1</f>
        <v>18</v>
      </c>
      <c r="GG1" s="571"/>
      <c r="GH1" s="75" t="s">
        <v>37</v>
      </c>
      <c r="GI1" s="1192" t="str">
        <f>FY1</f>
        <v>ENTRADAS DEL MES DE   MAYO  2022</v>
      </c>
      <c r="GJ1" s="1192"/>
      <c r="GK1" s="1192"/>
      <c r="GL1" s="1192"/>
      <c r="GM1" s="1192"/>
      <c r="GN1" s="1192"/>
      <c r="GO1" s="1192"/>
      <c r="GP1" s="356">
        <f>GF1+1</f>
        <v>19</v>
      </c>
      <c r="GQ1" s="571"/>
      <c r="GS1" s="1192" t="str">
        <f>GI1</f>
        <v>ENTRADAS DEL MES DE   MAYO  2022</v>
      </c>
      <c r="GT1" s="1192"/>
      <c r="GU1" s="1192"/>
      <c r="GV1" s="1192"/>
      <c r="GW1" s="1192"/>
      <c r="GX1" s="1192"/>
      <c r="GY1" s="1192"/>
      <c r="GZ1" s="356">
        <f>GP1+1</f>
        <v>20</v>
      </c>
      <c r="HA1" s="571"/>
      <c r="HC1" s="1192" t="str">
        <f>GS1</f>
        <v>ENTRADAS DEL MES DE   MAYO  2022</v>
      </c>
      <c r="HD1" s="1192"/>
      <c r="HE1" s="1192"/>
      <c r="HF1" s="1192"/>
      <c r="HG1" s="1192"/>
      <c r="HH1" s="1192"/>
      <c r="HI1" s="1192"/>
      <c r="HJ1" s="356">
        <f>GZ1+1</f>
        <v>21</v>
      </c>
      <c r="HK1" s="571"/>
      <c r="HM1" s="1192" t="str">
        <f>HC1</f>
        <v>ENTRADAS DEL MES DE   MAYO  2022</v>
      </c>
      <c r="HN1" s="1192"/>
      <c r="HO1" s="1192"/>
      <c r="HP1" s="1192"/>
      <c r="HQ1" s="1192"/>
      <c r="HR1" s="1192"/>
      <c r="HS1" s="1192"/>
      <c r="HT1" s="356">
        <f>HJ1+1</f>
        <v>22</v>
      </c>
      <c r="HU1" s="571"/>
      <c r="HW1" s="1192" t="str">
        <f>HM1</f>
        <v>ENTRADAS DEL MES DE   MAYO  2022</v>
      </c>
      <c r="HX1" s="1192"/>
      <c r="HY1" s="1192"/>
      <c r="HZ1" s="1192"/>
      <c r="IA1" s="1192"/>
      <c r="IB1" s="1192"/>
      <c r="IC1" s="1192"/>
      <c r="ID1" s="356">
        <f>HT1+1</f>
        <v>23</v>
      </c>
      <c r="IE1" s="571"/>
      <c r="IG1" s="1192" t="str">
        <f>HW1</f>
        <v>ENTRADAS DEL MES DE   MAYO  2022</v>
      </c>
      <c r="IH1" s="1192"/>
      <c r="II1" s="1192"/>
      <c r="IJ1" s="1192"/>
      <c r="IK1" s="1192"/>
      <c r="IL1" s="1192"/>
      <c r="IM1" s="1192"/>
      <c r="IN1" s="356">
        <f>ID1+1</f>
        <v>24</v>
      </c>
      <c r="IO1" s="571"/>
      <c r="IQ1" s="1192" t="str">
        <f>IG1</f>
        <v>ENTRADAS DEL MES DE   MAYO  2022</v>
      </c>
      <c r="IR1" s="1192"/>
      <c r="IS1" s="1192"/>
      <c r="IT1" s="1192"/>
      <c r="IU1" s="1192"/>
      <c r="IV1" s="1192"/>
      <c r="IW1" s="1192"/>
      <c r="IX1" s="356">
        <f>IN1+1</f>
        <v>25</v>
      </c>
      <c r="IY1" s="571"/>
      <c r="JA1" s="1192" t="str">
        <f>IQ1</f>
        <v>ENTRADAS DEL MES DE   MAYO  2022</v>
      </c>
      <c r="JB1" s="1192"/>
      <c r="JC1" s="1192"/>
      <c r="JD1" s="1192"/>
      <c r="JE1" s="1192"/>
      <c r="JF1" s="1192"/>
      <c r="JG1" s="1192"/>
      <c r="JH1" s="356">
        <f>IX1+1</f>
        <v>26</v>
      </c>
      <c r="JI1" s="571"/>
      <c r="JK1" s="1201" t="str">
        <f>JA1</f>
        <v>ENTRADAS DEL MES DE   MAYO  2022</v>
      </c>
      <c r="JL1" s="1201"/>
      <c r="JM1" s="1201"/>
      <c r="JN1" s="1201"/>
      <c r="JO1" s="1201"/>
      <c r="JP1" s="1201"/>
      <c r="JQ1" s="1201"/>
      <c r="JR1" s="356">
        <f>JH1+1</f>
        <v>27</v>
      </c>
      <c r="JS1" s="571"/>
      <c r="JU1" s="1192" t="str">
        <f>JK1</f>
        <v>ENTRADAS DEL MES DE   MAYO  2022</v>
      </c>
      <c r="JV1" s="1192"/>
      <c r="JW1" s="1192"/>
      <c r="JX1" s="1192"/>
      <c r="JY1" s="1192"/>
      <c r="JZ1" s="1192"/>
      <c r="KA1" s="1192"/>
      <c r="KB1" s="356">
        <f>JR1+1</f>
        <v>28</v>
      </c>
      <c r="KC1" s="571"/>
      <c r="KE1" s="1192" t="str">
        <f>JU1</f>
        <v>ENTRADAS DEL MES DE   MAYO  2022</v>
      </c>
      <c r="KF1" s="1192"/>
      <c r="KG1" s="1192"/>
      <c r="KH1" s="1192"/>
      <c r="KI1" s="1192"/>
      <c r="KJ1" s="1192"/>
      <c r="KK1" s="1192"/>
      <c r="KL1" s="356">
        <f>KB1+1</f>
        <v>29</v>
      </c>
      <c r="KM1" s="571"/>
      <c r="KO1" s="1192" t="str">
        <f>KE1</f>
        <v>ENTRADAS DEL MES DE   MAYO  2022</v>
      </c>
      <c r="KP1" s="1192"/>
      <c r="KQ1" s="1192"/>
      <c r="KR1" s="1192"/>
      <c r="KS1" s="1192"/>
      <c r="KT1" s="1192"/>
      <c r="KU1" s="1192"/>
      <c r="KV1" s="356">
        <f>KL1+1</f>
        <v>30</v>
      </c>
      <c r="KW1" s="571"/>
      <c r="KY1" s="1192" t="str">
        <f>KO1</f>
        <v>ENTRADAS DEL MES DE   MAYO  2022</v>
      </c>
      <c r="KZ1" s="1192"/>
      <c r="LA1" s="1192"/>
      <c r="LB1" s="1192"/>
      <c r="LC1" s="1192"/>
      <c r="LD1" s="1192"/>
      <c r="LE1" s="1192"/>
      <c r="LF1" s="356">
        <f>KV1+1</f>
        <v>31</v>
      </c>
      <c r="LG1" s="571"/>
      <c r="LI1" s="1192" t="str">
        <f>KY1</f>
        <v>ENTRADAS DEL MES DE   MAYO  2022</v>
      </c>
      <c r="LJ1" s="1192"/>
      <c r="LK1" s="1192"/>
      <c r="LL1" s="1192"/>
      <c r="LM1" s="1192"/>
      <c r="LN1" s="1192"/>
      <c r="LO1" s="1192"/>
      <c r="LP1" s="356">
        <f>LF1+1</f>
        <v>32</v>
      </c>
      <c r="LQ1" s="571"/>
      <c r="LS1" s="1192" t="str">
        <f>LI1</f>
        <v>ENTRADAS DEL MES DE   MAYO  2022</v>
      </c>
      <c r="LT1" s="1192"/>
      <c r="LU1" s="1192"/>
      <c r="LV1" s="1192"/>
      <c r="LW1" s="1192"/>
      <c r="LX1" s="1192"/>
      <c r="LY1" s="1192"/>
      <c r="LZ1" s="356">
        <f>LP1+1</f>
        <v>33</v>
      </c>
      <c r="MC1" s="1192" t="str">
        <f>LS1</f>
        <v>ENTRADAS DEL MES DE   MAYO  2022</v>
      </c>
      <c r="MD1" s="1192"/>
      <c r="ME1" s="1192"/>
      <c r="MF1" s="1192"/>
      <c r="MG1" s="1192"/>
      <c r="MH1" s="1192"/>
      <c r="MI1" s="1192"/>
      <c r="MJ1" s="356">
        <f>LZ1+1</f>
        <v>34</v>
      </c>
      <c r="MK1" s="356"/>
      <c r="MM1" s="1192" t="str">
        <f>MC1</f>
        <v>ENTRADAS DEL MES DE   MAYO  2022</v>
      </c>
      <c r="MN1" s="1192"/>
      <c r="MO1" s="1192"/>
      <c r="MP1" s="1192"/>
      <c r="MQ1" s="1192"/>
      <c r="MR1" s="1192"/>
      <c r="MS1" s="1192"/>
      <c r="MT1" s="356">
        <f>MJ1+1</f>
        <v>35</v>
      </c>
      <c r="MU1" s="356"/>
      <c r="MW1" s="1192" t="str">
        <f>MM1</f>
        <v>ENTRADAS DEL MES DE   MAYO  2022</v>
      </c>
      <c r="MX1" s="1192"/>
      <c r="MY1" s="1192"/>
      <c r="MZ1" s="1192"/>
      <c r="NA1" s="1192"/>
      <c r="NB1" s="1192"/>
      <c r="NC1" s="1192"/>
      <c r="ND1" s="356">
        <f>MT1+1</f>
        <v>36</v>
      </c>
      <c r="NE1" s="356"/>
      <c r="NG1" s="1192" t="str">
        <f>MW1</f>
        <v>ENTRADAS DEL MES DE   MAYO  2022</v>
      </c>
      <c r="NH1" s="1192"/>
      <c r="NI1" s="1192"/>
      <c r="NJ1" s="1192"/>
      <c r="NK1" s="1192"/>
      <c r="NL1" s="1192"/>
      <c r="NM1" s="1192"/>
      <c r="NN1" s="356">
        <f>ND1+1</f>
        <v>37</v>
      </c>
      <c r="NO1" s="356"/>
      <c r="NQ1" s="1192" t="str">
        <f>NG1</f>
        <v>ENTRADAS DEL MES DE   MAYO  2022</v>
      </c>
      <c r="NR1" s="1192"/>
      <c r="NS1" s="1192"/>
      <c r="NT1" s="1192"/>
      <c r="NU1" s="1192"/>
      <c r="NV1" s="1192"/>
      <c r="NW1" s="1192"/>
      <c r="NX1" s="356">
        <f>NN1+1</f>
        <v>38</v>
      </c>
      <c r="NY1" s="356"/>
      <c r="OA1" s="1192" t="str">
        <f>NQ1</f>
        <v>ENTRADAS DEL MES DE   MAYO  2022</v>
      </c>
      <c r="OB1" s="1192"/>
      <c r="OC1" s="1192"/>
      <c r="OD1" s="1192"/>
      <c r="OE1" s="1192"/>
      <c r="OF1" s="1192"/>
      <c r="OG1" s="1192"/>
      <c r="OH1" s="356">
        <f>NX1+1</f>
        <v>39</v>
      </c>
      <c r="OI1" s="356"/>
      <c r="OK1" s="1192" t="str">
        <f>OA1</f>
        <v>ENTRADAS DEL MES DE   MAYO  2022</v>
      </c>
      <c r="OL1" s="1192"/>
      <c r="OM1" s="1192"/>
      <c r="ON1" s="1192"/>
      <c r="OO1" s="1192"/>
      <c r="OP1" s="1192"/>
      <c r="OQ1" s="1192"/>
      <c r="OR1" s="356">
        <f>OH1+1</f>
        <v>40</v>
      </c>
      <c r="OS1" s="356"/>
      <c r="OU1" s="1192" t="str">
        <f>OK1</f>
        <v>ENTRADAS DEL MES DE   MAYO  2022</v>
      </c>
      <c r="OV1" s="1192"/>
      <c r="OW1" s="1192"/>
      <c r="OX1" s="1192"/>
      <c r="OY1" s="1192"/>
      <c r="OZ1" s="1192"/>
      <c r="PA1" s="1192"/>
      <c r="PB1" s="356">
        <f>OR1+1</f>
        <v>41</v>
      </c>
      <c r="PC1" s="356"/>
      <c r="PE1" s="1192" t="str">
        <f>OU1</f>
        <v>ENTRADAS DEL MES DE   MAYO  2022</v>
      </c>
      <c r="PF1" s="1192"/>
      <c r="PG1" s="1192"/>
      <c r="PH1" s="1192"/>
      <c r="PI1" s="1192"/>
      <c r="PJ1" s="1192"/>
      <c r="PK1" s="1192"/>
      <c r="PL1" s="356">
        <f>PB1+1</f>
        <v>42</v>
      </c>
      <c r="PM1" s="356"/>
      <c r="PO1" s="1192" t="str">
        <f>PE1</f>
        <v>ENTRADAS DEL MES DE   MAYO  2022</v>
      </c>
      <c r="PP1" s="1192"/>
      <c r="PQ1" s="1192"/>
      <c r="PR1" s="1192"/>
      <c r="PS1" s="1192"/>
      <c r="PT1" s="1192"/>
      <c r="PU1" s="1192"/>
      <c r="PV1" s="356">
        <f>PL1+1</f>
        <v>43</v>
      </c>
      <c r="PX1" s="1192" t="str">
        <f>PO1</f>
        <v>ENTRADAS DEL MES DE   MAYO  2022</v>
      </c>
      <c r="PY1" s="1192"/>
      <c r="PZ1" s="1192"/>
      <c r="QA1" s="1192"/>
      <c r="QB1" s="1192"/>
      <c r="QC1" s="1192"/>
      <c r="QD1" s="1192"/>
      <c r="QE1" s="356">
        <f>PV1+1</f>
        <v>44</v>
      </c>
      <c r="QG1" s="1192" t="str">
        <f>PX1</f>
        <v>ENTRADAS DEL MES DE   MAYO  2022</v>
      </c>
      <c r="QH1" s="1192"/>
      <c r="QI1" s="1192"/>
      <c r="QJ1" s="1192"/>
      <c r="QK1" s="1192"/>
      <c r="QL1" s="1192"/>
      <c r="QM1" s="1192"/>
      <c r="QN1" s="356">
        <f>QE1+1</f>
        <v>45</v>
      </c>
      <c r="QP1" s="1192" t="str">
        <f>QG1</f>
        <v>ENTRADAS DEL MES DE   MAYO  2022</v>
      </c>
      <c r="QQ1" s="1192"/>
      <c r="QR1" s="1192"/>
      <c r="QS1" s="1192"/>
      <c r="QT1" s="1192"/>
      <c r="QU1" s="1192"/>
      <c r="QV1" s="1192"/>
      <c r="QW1" s="356">
        <f>QN1+1</f>
        <v>46</v>
      </c>
      <c r="QY1" s="1192" t="str">
        <f>QP1</f>
        <v>ENTRADAS DEL MES DE   MAYO  2022</v>
      </c>
      <c r="QZ1" s="1192"/>
      <c r="RA1" s="1192"/>
      <c r="RB1" s="1192"/>
      <c r="RC1" s="1192"/>
      <c r="RD1" s="1192"/>
      <c r="RE1" s="1192"/>
      <c r="RF1" s="356">
        <f>QW1+1</f>
        <v>47</v>
      </c>
      <c r="RH1" s="1192" t="str">
        <f>QY1</f>
        <v>ENTRADAS DEL MES DE   MAYO  2022</v>
      </c>
      <c r="RI1" s="1192"/>
      <c r="RJ1" s="1192"/>
      <c r="RK1" s="1192"/>
      <c r="RL1" s="1192"/>
      <c r="RM1" s="1192"/>
      <c r="RN1" s="1192"/>
      <c r="RO1" s="356">
        <f>RF1+1</f>
        <v>48</v>
      </c>
      <c r="RQ1" s="1192" t="str">
        <f>RH1</f>
        <v>ENTRADAS DEL MES DE   MAYO  2022</v>
      </c>
      <c r="RR1" s="1192"/>
      <c r="RS1" s="1192"/>
      <c r="RT1" s="1192"/>
      <c r="RU1" s="1192"/>
      <c r="RV1" s="1192"/>
      <c r="RW1" s="1192"/>
      <c r="RX1" s="356">
        <f>RO1+1</f>
        <v>49</v>
      </c>
      <c r="RZ1" s="1192" t="str">
        <f>RQ1</f>
        <v>ENTRADAS DEL MES DE   MAYO  2022</v>
      </c>
      <c r="SA1" s="1192"/>
      <c r="SB1" s="1192"/>
      <c r="SC1" s="1192"/>
      <c r="SD1" s="1192"/>
      <c r="SE1" s="1192"/>
      <c r="SF1" s="1192"/>
      <c r="SG1" s="356">
        <f>RX1+1</f>
        <v>50</v>
      </c>
      <c r="SI1" s="1192" t="str">
        <f>RZ1</f>
        <v>ENTRADAS DEL MES DE   MAYO  2022</v>
      </c>
      <c r="SJ1" s="1192"/>
      <c r="SK1" s="1192"/>
      <c r="SL1" s="1192"/>
      <c r="SM1" s="1192"/>
      <c r="SN1" s="1192"/>
      <c r="SO1" s="1192"/>
      <c r="SP1" s="356">
        <f>SG1+1</f>
        <v>51</v>
      </c>
      <c r="SR1" s="1192" t="str">
        <f>SI1</f>
        <v>ENTRADAS DEL MES DE   MAYO  2022</v>
      </c>
      <c r="SS1" s="1192"/>
      <c r="ST1" s="1192"/>
      <c r="SU1" s="1192"/>
      <c r="SV1" s="1192"/>
      <c r="SW1" s="1192"/>
      <c r="SX1" s="1192"/>
      <c r="SY1" s="356">
        <f>SP1+1</f>
        <v>52</v>
      </c>
      <c r="TA1" s="1192" t="str">
        <f>SR1</f>
        <v>ENTRADAS DEL MES DE   MAYO  2022</v>
      </c>
      <c r="TB1" s="1192"/>
      <c r="TC1" s="1192"/>
      <c r="TD1" s="1192"/>
      <c r="TE1" s="1192"/>
      <c r="TF1" s="1192"/>
      <c r="TG1" s="1192"/>
      <c r="TH1" s="356">
        <f>SY1+1</f>
        <v>53</v>
      </c>
      <c r="TJ1" s="1192" t="str">
        <f>TA1</f>
        <v>ENTRADAS DEL MES DE   MAYO  2022</v>
      </c>
      <c r="TK1" s="1192"/>
      <c r="TL1" s="1192"/>
      <c r="TM1" s="1192"/>
      <c r="TN1" s="1192"/>
      <c r="TO1" s="1192"/>
      <c r="TP1" s="1192"/>
      <c r="TQ1" s="356">
        <f>TH1+1</f>
        <v>54</v>
      </c>
      <c r="TS1" s="1192" t="str">
        <f>TJ1</f>
        <v>ENTRADAS DEL MES DE   MAYO  2022</v>
      </c>
      <c r="TT1" s="1192"/>
      <c r="TU1" s="1192"/>
      <c r="TV1" s="1192"/>
      <c r="TW1" s="1192"/>
      <c r="TX1" s="1192"/>
      <c r="TY1" s="1192"/>
      <c r="TZ1" s="356">
        <f>TQ1+1</f>
        <v>55</v>
      </c>
      <c r="UB1" s="1192" t="str">
        <f>TS1</f>
        <v>ENTRADAS DEL MES DE   MAYO  2022</v>
      </c>
      <c r="UC1" s="1192"/>
      <c r="UD1" s="1192"/>
      <c r="UE1" s="1192"/>
      <c r="UF1" s="1192"/>
      <c r="UG1" s="1192"/>
      <c r="UH1" s="1192"/>
      <c r="UI1" s="356">
        <f>TZ1+1</f>
        <v>56</v>
      </c>
      <c r="UK1" s="1192" t="str">
        <f>UB1</f>
        <v>ENTRADAS DEL MES DE   MAYO  2022</v>
      </c>
      <c r="UL1" s="1192"/>
      <c r="UM1" s="1192"/>
      <c r="UN1" s="1192"/>
      <c r="UO1" s="1192"/>
      <c r="UP1" s="1192"/>
      <c r="UQ1" s="1192"/>
      <c r="UR1" s="356">
        <f>UI1+1</f>
        <v>57</v>
      </c>
      <c r="UT1" s="1192" t="str">
        <f>UK1</f>
        <v>ENTRADAS DEL MES DE   MAYO  2022</v>
      </c>
      <c r="UU1" s="1192"/>
      <c r="UV1" s="1192"/>
      <c r="UW1" s="1192"/>
      <c r="UX1" s="1192"/>
      <c r="UY1" s="1192"/>
      <c r="UZ1" s="1192"/>
      <c r="VA1" s="356">
        <f>UR1+1</f>
        <v>58</v>
      </c>
      <c r="VC1" s="1192" t="str">
        <f>UT1</f>
        <v>ENTRADAS DEL MES DE   MAYO  2022</v>
      </c>
      <c r="VD1" s="1192"/>
      <c r="VE1" s="1192"/>
      <c r="VF1" s="1192"/>
      <c r="VG1" s="1192"/>
      <c r="VH1" s="1192"/>
      <c r="VI1" s="1192"/>
      <c r="VJ1" s="356">
        <f>VA1+1</f>
        <v>59</v>
      </c>
      <c r="VL1" s="1192" t="str">
        <f>VC1</f>
        <v>ENTRADAS DEL MES DE   MAYO  2022</v>
      </c>
      <c r="VM1" s="1192"/>
      <c r="VN1" s="1192"/>
      <c r="VO1" s="1192"/>
      <c r="VP1" s="1192"/>
      <c r="VQ1" s="1192"/>
      <c r="VR1" s="1192"/>
      <c r="VS1" s="356">
        <f>VJ1+1</f>
        <v>60</v>
      </c>
      <c r="VU1" s="1192" t="str">
        <f>VL1</f>
        <v>ENTRADAS DEL MES DE   MAYO  2022</v>
      </c>
      <c r="VV1" s="1192"/>
      <c r="VW1" s="1192"/>
      <c r="VX1" s="1192"/>
      <c r="VY1" s="1192"/>
      <c r="VZ1" s="1192"/>
      <c r="WA1" s="1192"/>
      <c r="WB1" s="356">
        <f>VS1+1</f>
        <v>61</v>
      </c>
      <c r="WD1" s="1192" t="str">
        <f>VU1</f>
        <v>ENTRADAS DEL MES DE   MAYO  2022</v>
      </c>
      <c r="WE1" s="1192"/>
      <c r="WF1" s="1192"/>
      <c r="WG1" s="1192"/>
      <c r="WH1" s="1192"/>
      <c r="WI1" s="1192"/>
      <c r="WJ1" s="1192"/>
      <c r="WK1" s="356">
        <f>WB1+1</f>
        <v>62</v>
      </c>
      <c r="WM1" s="1192" t="str">
        <f>WD1</f>
        <v>ENTRADAS DEL MES DE   MAYO  2022</v>
      </c>
      <c r="WN1" s="1192"/>
      <c r="WO1" s="1192"/>
      <c r="WP1" s="1192"/>
      <c r="WQ1" s="1192"/>
      <c r="WR1" s="1192"/>
      <c r="WS1" s="1192"/>
      <c r="WT1" s="356">
        <f>WK1+1</f>
        <v>63</v>
      </c>
      <c r="WV1" s="1192" t="str">
        <f>WM1</f>
        <v>ENTRADAS DEL MES DE   MAYO  2022</v>
      </c>
      <c r="WW1" s="1192"/>
      <c r="WX1" s="1192"/>
      <c r="WY1" s="1192"/>
      <c r="WZ1" s="1192"/>
      <c r="XA1" s="1192"/>
      <c r="XB1" s="1192"/>
      <c r="XC1" s="356">
        <f>WT1+1</f>
        <v>64</v>
      </c>
      <c r="XE1" s="1192" t="str">
        <f>WV1</f>
        <v>ENTRADAS DEL MES DE   MAYO  2022</v>
      </c>
      <c r="XF1" s="1192"/>
      <c r="XG1" s="1192"/>
      <c r="XH1" s="1192"/>
      <c r="XI1" s="1192"/>
      <c r="XJ1" s="1192"/>
      <c r="XK1" s="1192"/>
      <c r="XL1" s="356">
        <f>XC1+1</f>
        <v>65</v>
      </c>
      <c r="XN1" s="1192" t="str">
        <f>XE1</f>
        <v>ENTRADAS DEL MES DE   MAYO  2022</v>
      </c>
      <c r="XO1" s="1192"/>
      <c r="XP1" s="1192"/>
      <c r="XQ1" s="1192"/>
      <c r="XR1" s="1192"/>
      <c r="XS1" s="1192"/>
      <c r="XT1" s="1192"/>
      <c r="XU1" s="356">
        <f>XL1+1</f>
        <v>66</v>
      </c>
      <c r="XW1" s="1192" t="str">
        <f>XN1</f>
        <v>ENTRADAS DEL MES DE   MAYO  2022</v>
      </c>
      <c r="XX1" s="1192"/>
      <c r="XY1" s="1192"/>
      <c r="XZ1" s="1192"/>
      <c r="YA1" s="1192"/>
      <c r="YB1" s="1192"/>
      <c r="YC1" s="1192"/>
      <c r="YD1" s="356">
        <f>XU1+1</f>
        <v>67</v>
      </c>
      <c r="YF1" s="1192" t="str">
        <f>XW1</f>
        <v>ENTRADAS DEL MES DE   MAYO  2022</v>
      </c>
      <c r="YG1" s="1192"/>
      <c r="YH1" s="1192"/>
      <c r="YI1" s="1192"/>
      <c r="YJ1" s="1192"/>
      <c r="YK1" s="1192"/>
      <c r="YL1" s="1192"/>
      <c r="YM1" s="356">
        <f>YD1+1</f>
        <v>68</v>
      </c>
      <c r="YO1" s="1192" t="str">
        <f>YF1</f>
        <v>ENTRADAS DEL MES DE   MAYO  2022</v>
      </c>
      <c r="YP1" s="1192"/>
      <c r="YQ1" s="1192"/>
      <c r="YR1" s="1192"/>
      <c r="YS1" s="1192"/>
      <c r="YT1" s="1192"/>
      <c r="YU1" s="1192"/>
      <c r="YV1" s="356">
        <f>YM1+1</f>
        <v>69</v>
      </c>
      <c r="YX1" s="1192" t="str">
        <f>YO1</f>
        <v>ENTRADAS DEL MES DE   MAYO  2022</v>
      </c>
      <c r="YY1" s="1192"/>
      <c r="YZ1" s="1192"/>
      <c r="ZA1" s="1192"/>
      <c r="ZB1" s="1192"/>
      <c r="ZC1" s="1192"/>
      <c r="ZD1" s="1192"/>
      <c r="ZE1" s="356">
        <f>YV1+1</f>
        <v>70</v>
      </c>
      <c r="ZG1" s="1192" t="str">
        <f>YX1</f>
        <v>ENTRADAS DEL MES DE   MAYO  2022</v>
      </c>
      <c r="ZH1" s="1192"/>
      <c r="ZI1" s="1192"/>
      <c r="ZJ1" s="1192"/>
      <c r="ZK1" s="1192"/>
      <c r="ZL1" s="1192"/>
      <c r="ZM1" s="1192"/>
      <c r="ZN1" s="356">
        <f>ZE1+1</f>
        <v>71</v>
      </c>
      <c r="ZP1" s="1192" t="str">
        <f>ZG1</f>
        <v>ENTRADAS DEL MES DE   MAYO  2022</v>
      </c>
      <c r="ZQ1" s="1192"/>
      <c r="ZR1" s="1192"/>
      <c r="ZS1" s="1192"/>
      <c r="ZT1" s="1192"/>
      <c r="ZU1" s="1192"/>
      <c r="ZV1" s="1192"/>
      <c r="ZW1" s="356">
        <f>ZN1+1</f>
        <v>72</v>
      </c>
      <c r="ZY1" s="1192" t="str">
        <f>ZP1</f>
        <v>ENTRADAS DEL MES DE   MAYO  2022</v>
      </c>
      <c r="ZZ1" s="1192"/>
      <c r="AAA1" s="1192"/>
      <c r="AAB1" s="1192"/>
      <c r="AAC1" s="1192"/>
      <c r="AAD1" s="1192"/>
      <c r="AAE1" s="1192"/>
      <c r="AAF1" s="356">
        <f>ZW1+1</f>
        <v>73</v>
      </c>
      <c r="AAH1" s="1192" t="str">
        <f>ZY1</f>
        <v>ENTRADAS DEL MES DE   MAYO  2022</v>
      </c>
      <c r="AAI1" s="1192"/>
      <c r="AAJ1" s="1192"/>
      <c r="AAK1" s="1192"/>
      <c r="AAL1" s="1192"/>
      <c r="AAM1" s="1192"/>
      <c r="AAN1" s="1192"/>
      <c r="AAO1" s="356">
        <f>AAF1+1</f>
        <v>74</v>
      </c>
      <c r="AAQ1" s="1192" t="str">
        <f>AAH1</f>
        <v>ENTRADAS DEL MES DE   MAYO  2022</v>
      </c>
      <c r="AAR1" s="1192"/>
      <c r="AAS1" s="1192"/>
      <c r="AAT1" s="1192"/>
      <c r="AAU1" s="1192"/>
      <c r="AAV1" s="1192"/>
      <c r="AAW1" s="1192"/>
      <c r="AAX1" s="356">
        <f>AAO1+1</f>
        <v>75</v>
      </c>
      <c r="AAZ1" s="1192" t="str">
        <f>AAQ1</f>
        <v>ENTRADAS DEL MES DE   MAYO  2022</v>
      </c>
      <c r="ABA1" s="1192"/>
      <c r="ABB1" s="1192"/>
      <c r="ABC1" s="1192"/>
      <c r="ABD1" s="1192"/>
      <c r="ABE1" s="1192"/>
      <c r="ABF1" s="1192"/>
      <c r="ABG1" s="356">
        <f>AAX1+1</f>
        <v>76</v>
      </c>
      <c r="ABI1" s="1192" t="str">
        <f>AAZ1</f>
        <v>ENTRADAS DEL MES DE   MAYO  2022</v>
      </c>
      <c r="ABJ1" s="1192"/>
      <c r="ABK1" s="1192"/>
      <c r="ABL1" s="1192"/>
      <c r="ABM1" s="1192"/>
      <c r="ABN1" s="1192"/>
      <c r="ABO1" s="1192"/>
      <c r="ABP1" s="356">
        <f>ABG1+1</f>
        <v>77</v>
      </c>
      <c r="ABR1" s="1192" t="str">
        <f>ABI1</f>
        <v>ENTRADAS DEL MES DE   MAYO  2022</v>
      </c>
      <c r="ABS1" s="1192"/>
      <c r="ABT1" s="1192"/>
      <c r="ABU1" s="1192"/>
      <c r="ABV1" s="1192"/>
      <c r="ABW1" s="1192"/>
      <c r="ABX1" s="1192"/>
      <c r="ABY1" s="356">
        <f>ABP1+1</f>
        <v>78</v>
      </c>
      <c r="ACA1" s="1192" t="str">
        <f>ABR1</f>
        <v>ENTRADAS DEL MES DE   MAYO  2022</v>
      </c>
      <c r="ACB1" s="1192"/>
      <c r="ACC1" s="1192"/>
      <c r="ACD1" s="1192"/>
      <c r="ACE1" s="1192"/>
      <c r="ACF1" s="1192"/>
      <c r="ACG1" s="1192"/>
      <c r="ACH1" s="356">
        <f>ABY1+1</f>
        <v>79</v>
      </c>
      <c r="ACJ1" s="1192" t="str">
        <f>ACA1</f>
        <v>ENTRADAS DEL MES DE   MAYO  2022</v>
      </c>
      <c r="ACK1" s="1192"/>
      <c r="ACL1" s="1192"/>
      <c r="ACM1" s="1192"/>
      <c r="ACN1" s="1192"/>
      <c r="ACO1" s="1192"/>
      <c r="ACP1" s="1192"/>
      <c r="ACQ1" s="356">
        <f>ACH1+1</f>
        <v>80</v>
      </c>
      <c r="ACS1" s="1192" t="str">
        <f>ACJ1</f>
        <v>ENTRADAS DEL MES DE   MAYO  2022</v>
      </c>
      <c r="ACT1" s="1192"/>
      <c r="ACU1" s="1192"/>
      <c r="ACV1" s="1192"/>
      <c r="ACW1" s="1192"/>
      <c r="ACX1" s="1192"/>
      <c r="ACY1" s="1192"/>
      <c r="ACZ1" s="356">
        <f>ACQ1+1</f>
        <v>81</v>
      </c>
      <c r="ADB1" s="1192" t="str">
        <f>ACS1</f>
        <v>ENTRADAS DEL MES DE   MAYO  2022</v>
      </c>
      <c r="ADC1" s="1192"/>
      <c r="ADD1" s="1192"/>
      <c r="ADE1" s="1192"/>
      <c r="ADF1" s="1192"/>
      <c r="ADG1" s="1192"/>
      <c r="ADH1" s="1192"/>
      <c r="ADI1" s="356">
        <f>ACZ1+1</f>
        <v>82</v>
      </c>
      <c r="ADK1" s="1192" t="str">
        <f>ADB1</f>
        <v>ENTRADAS DEL MES DE   MAYO  2022</v>
      </c>
      <c r="ADL1" s="1192"/>
      <c r="ADM1" s="1192"/>
      <c r="ADN1" s="1192"/>
      <c r="ADO1" s="1192"/>
      <c r="ADP1" s="1192"/>
      <c r="ADQ1" s="1192"/>
      <c r="ADR1" s="356">
        <f>ADI1+1</f>
        <v>83</v>
      </c>
      <c r="ADT1" s="1192" t="str">
        <f>ADK1</f>
        <v>ENTRADAS DEL MES DE   MAYO  2022</v>
      </c>
      <c r="ADU1" s="1192"/>
      <c r="ADV1" s="1192"/>
      <c r="ADW1" s="1192"/>
      <c r="ADX1" s="1192"/>
      <c r="ADY1" s="1192"/>
      <c r="ADZ1" s="1192"/>
      <c r="AEA1" s="356">
        <f>ADR1+1</f>
        <v>84</v>
      </c>
      <c r="AEC1" s="1192" t="str">
        <f>ADT1</f>
        <v>ENTRADAS DEL MES DE   MAYO  2022</v>
      </c>
      <c r="AED1" s="1192"/>
      <c r="AEE1" s="1192"/>
      <c r="AEF1" s="1192"/>
      <c r="AEG1" s="1192"/>
      <c r="AEH1" s="1192"/>
      <c r="AEI1" s="1192"/>
      <c r="AEJ1" s="356">
        <f>AEA1+1</f>
        <v>85</v>
      </c>
      <c r="AEL1" s="1192" t="str">
        <f>AEC1</f>
        <v>ENTRADAS DEL MES DE   MAYO  2022</v>
      </c>
      <c r="AEM1" s="1192"/>
      <c r="AEN1" s="1192"/>
      <c r="AEO1" s="1192"/>
      <c r="AEP1" s="1192"/>
      <c r="AEQ1" s="1192"/>
      <c r="AER1" s="1192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91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93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96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93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95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0">
        <v>18354.080000000002</v>
      </c>
      <c r="ER5" s="138">
        <f>EO5-EQ5</f>
        <v>-20.390000000003056</v>
      </c>
      <c r="ES5" s="573"/>
      <c r="ET5" s="242"/>
      <c r="EU5" s="1193" t="s">
        <v>237</v>
      </c>
      <c r="EV5" s="1016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7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0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91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93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96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80">
        <v>18873.580000000002</v>
      </c>
      <c r="HT5" s="138">
        <f>HQ5-HS5</f>
        <v>-73.30000000000291</v>
      </c>
      <c r="HU5" s="573"/>
      <c r="HV5" s="242"/>
      <c r="HW5" s="1193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93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93" t="s">
        <v>233</v>
      </c>
      <c r="IR5" s="1113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195" t="s">
        <v>233</v>
      </c>
      <c r="JL5" s="1115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8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191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91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93"/>
      <c r="BJ6" s="914"/>
      <c r="BK6" s="242"/>
      <c r="BL6" s="242"/>
      <c r="BM6" s="242"/>
      <c r="BN6" s="242"/>
      <c r="BO6" s="243"/>
      <c r="BP6" s="242"/>
      <c r="BQ6" s="322"/>
      <c r="BR6" s="242"/>
      <c r="BS6" s="1196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93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95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93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91"/>
      <c r="GJ6" s="254"/>
      <c r="GK6" s="242"/>
      <c r="GL6" s="242"/>
      <c r="GM6" s="242"/>
      <c r="GN6" s="242"/>
      <c r="GO6" s="243"/>
      <c r="GP6" s="242"/>
      <c r="GQ6" s="322"/>
      <c r="GR6" s="242"/>
      <c r="GS6" s="1193"/>
      <c r="GT6" s="251"/>
      <c r="GU6" s="242"/>
      <c r="GV6" s="242"/>
      <c r="GW6" s="242"/>
      <c r="GX6" s="242"/>
      <c r="GY6" s="243"/>
      <c r="GZ6" s="242"/>
      <c r="HA6" s="322"/>
      <c r="HB6" s="242"/>
      <c r="HC6" s="1196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93"/>
      <c r="HX6" s="242"/>
      <c r="HY6" s="242"/>
      <c r="HZ6" s="242"/>
      <c r="IA6" s="242"/>
      <c r="IB6" s="242"/>
      <c r="IC6" s="243"/>
      <c r="ID6" s="242"/>
      <c r="IE6" s="322"/>
      <c r="IF6" s="242"/>
      <c r="IG6" s="1193"/>
      <c r="IH6" s="242"/>
      <c r="II6" s="242"/>
      <c r="IJ6" s="242"/>
      <c r="IK6" s="242"/>
      <c r="IL6" s="242"/>
      <c r="IM6" s="243"/>
      <c r="IN6" s="242"/>
      <c r="IO6" s="322"/>
      <c r="IP6" s="242"/>
      <c r="IQ6" s="1193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95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91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97" t="s">
        <v>21</v>
      </c>
      <c r="RU33" s="1198"/>
      <c r="RV33" s="141">
        <f>SUM(RW5-RV32)</f>
        <v>0</v>
      </c>
      <c r="SC33" s="1197" t="s">
        <v>21</v>
      </c>
      <c r="SD33" s="1198"/>
      <c r="SE33" s="141">
        <f>SUM(SF5-SE32)</f>
        <v>0</v>
      </c>
      <c r="SL33" s="1197" t="s">
        <v>21</v>
      </c>
      <c r="SM33" s="1198"/>
      <c r="SN33" s="232">
        <f>SUM(SO5-SN32)</f>
        <v>0</v>
      </c>
      <c r="SU33" s="1197" t="s">
        <v>21</v>
      </c>
      <c r="SV33" s="1198"/>
      <c r="SW33" s="141">
        <f>SUM(SX5-SW32)</f>
        <v>0</v>
      </c>
      <c r="TD33" s="1197" t="s">
        <v>21</v>
      </c>
      <c r="TE33" s="1198"/>
      <c r="TF33" s="141">
        <f>SUM(TG5-TF32)</f>
        <v>0</v>
      </c>
      <c r="TM33" s="1197" t="s">
        <v>21</v>
      </c>
      <c r="TN33" s="1198"/>
      <c r="TO33" s="141">
        <f>SUM(TP5-TO32)</f>
        <v>0</v>
      </c>
      <c r="TV33" s="1197" t="s">
        <v>21</v>
      </c>
      <c r="TW33" s="1198"/>
      <c r="TX33" s="141">
        <f>SUM(TY5-TX32)</f>
        <v>0</v>
      </c>
      <c r="UE33" s="1197" t="s">
        <v>21</v>
      </c>
      <c r="UF33" s="1198"/>
      <c r="UG33" s="141">
        <f>SUM(UH5-UG32)</f>
        <v>0</v>
      </c>
      <c r="UN33" s="1197" t="s">
        <v>21</v>
      </c>
      <c r="UO33" s="1198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97" t="s">
        <v>21</v>
      </c>
      <c r="VP33" s="1198"/>
      <c r="VQ33" s="141">
        <f>VR5-VQ32</f>
        <v>-22</v>
      </c>
      <c r="VX33" s="1197" t="s">
        <v>21</v>
      </c>
      <c r="VY33" s="1198"/>
      <c r="VZ33" s="141">
        <f>WA5-VZ32</f>
        <v>-22</v>
      </c>
      <c r="WG33" s="1197" t="s">
        <v>21</v>
      </c>
      <c r="WH33" s="1198"/>
      <c r="WI33" s="141">
        <f>WJ5-WI32</f>
        <v>-22</v>
      </c>
      <c r="WP33" s="1197" t="s">
        <v>21</v>
      </c>
      <c r="WQ33" s="1198"/>
      <c r="WR33" s="141">
        <f>WS5-WR32</f>
        <v>-22</v>
      </c>
      <c r="WY33" s="1197" t="s">
        <v>21</v>
      </c>
      <c r="WZ33" s="1198"/>
      <c r="XA33" s="141">
        <f>XB5-XA32</f>
        <v>-22</v>
      </c>
      <c r="XH33" s="1197" t="s">
        <v>21</v>
      </c>
      <c r="XI33" s="1198"/>
      <c r="XJ33" s="141">
        <f>XK5-XJ32</f>
        <v>-22</v>
      </c>
      <c r="XQ33" s="1197" t="s">
        <v>21</v>
      </c>
      <c r="XR33" s="1198"/>
      <c r="XS33" s="141">
        <f>XT5-XS32</f>
        <v>-22</v>
      </c>
      <c r="XZ33" s="1197" t="s">
        <v>21</v>
      </c>
      <c r="YA33" s="1198"/>
      <c r="YB33" s="141">
        <f>YC5-YB32</f>
        <v>-22</v>
      </c>
      <c r="YI33" s="1197" t="s">
        <v>21</v>
      </c>
      <c r="YJ33" s="1198"/>
      <c r="YK33" s="141">
        <f>YL5-YK32</f>
        <v>-22</v>
      </c>
      <c r="YR33" s="1197" t="s">
        <v>21</v>
      </c>
      <c r="YS33" s="1198"/>
      <c r="YT33" s="141">
        <f>YU5-YT32</f>
        <v>-22</v>
      </c>
      <c r="ZA33" s="1197" t="s">
        <v>21</v>
      </c>
      <c r="ZB33" s="1198"/>
      <c r="ZC33" s="141">
        <f>ZD5-ZC32</f>
        <v>-22</v>
      </c>
      <c r="ZJ33" s="1197" t="s">
        <v>21</v>
      </c>
      <c r="ZK33" s="1198"/>
      <c r="ZL33" s="141">
        <f>ZM5-ZL32</f>
        <v>-22</v>
      </c>
      <c r="ZS33" s="1197" t="s">
        <v>21</v>
      </c>
      <c r="ZT33" s="1198"/>
      <c r="ZU33" s="141">
        <f>ZV5-ZU32</f>
        <v>-22</v>
      </c>
      <c r="AAB33" s="1197" t="s">
        <v>21</v>
      </c>
      <c r="AAC33" s="1198"/>
      <c r="AAD33" s="141">
        <f>AAE5-AAD32</f>
        <v>-22</v>
      </c>
      <c r="AAK33" s="1197" t="s">
        <v>21</v>
      </c>
      <c r="AAL33" s="1198"/>
      <c r="AAM33" s="141">
        <f>AAN5-AAM32</f>
        <v>-22</v>
      </c>
      <c r="AAT33" s="1197" t="s">
        <v>21</v>
      </c>
      <c r="AAU33" s="1198"/>
      <c r="AAV33" s="141">
        <f>AAV32-AAT32</f>
        <v>22</v>
      </c>
      <c r="ABC33" s="1197" t="s">
        <v>21</v>
      </c>
      <c r="ABD33" s="1198"/>
      <c r="ABE33" s="141">
        <f>ABF5-ABE32</f>
        <v>-22</v>
      </c>
      <c r="ABL33" s="1197" t="s">
        <v>21</v>
      </c>
      <c r="ABM33" s="1198"/>
      <c r="ABN33" s="141">
        <f>ABO5-ABN32</f>
        <v>-22</v>
      </c>
      <c r="ABU33" s="1197" t="s">
        <v>21</v>
      </c>
      <c r="ABV33" s="1198"/>
      <c r="ABW33" s="141">
        <f>ABX5-ABW32</f>
        <v>-22</v>
      </c>
      <c r="ACD33" s="1197" t="s">
        <v>21</v>
      </c>
      <c r="ACE33" s="1198"/>
      <c r="ACF33" s="141">
        <f>ACG5-ACF32</f>
        <v>-22</v>
      </c>
      <c r="ACM33" s="1197" t="s">
        <v>21</v>
      </c>
      <c r="ACN33" s="1198"/>
      <c r="ACO33" s="141">
        <f>ACP5-ACO32</f>
        <v>-22</v>
      </c>
      <c r="ACV33" s="1197" t="s">
        <v>21</v>
      </c>
      <c r="ACW33" s="1198"/>
      <c r="ACX33" s="141">
        <f>ACY5-ACX32</f>
        <v>-22</v>
      </c>
      <c r="ADE33" s="1197" t="s">
        <v>21</v>
      </c>
      <c r="ADF33" s="1198"/>
      <c r="ADG33" s="141">
        <f>ADH5-ADG32</f>
        <v>-22</v>
      </c>
      <c r="ADN33" s="1197" t="s">
        <v>21</v>
      </c>
      <c r="ADO33" s="1198"/>
      <c r="ADP33" s="141">
        <f>ADQ5-ADP32</f>
        <v>-22</v>
      </c>
      <c r="ADW33" s="1197" t="s">
        <v>21</v>
      </c>
      <c r="ADX33" s="1198"/>
      <c r="ADY33" s="141">
        <f>ADZ5-ADY32</f>
        <v>-22</v>
      </c>
      <c r="AEF33" s="1197" t="s">
        <v>21</v>
      </c>
      <c r="AEG33" s="1198"/>
      <c r="AEH33" s="141">
        <f>AEI5-AEH32</f>
        <v>-22</v>
      </c>
      <c r="AEO33" s="1197" t="s">
        <v>21</v>
      </c>
      <c r="AEP33" s="1198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99" t="s">
        <v>4</v>
      </c>
      <c r="RU34" s="1200"/>
      <c r="RV34" s="49"/>
      <c r="SC34" s="1199" t="s">
        <v>4</v>
      </c>
      <c r="SD34" s="1200"/>
      <c r="SE34" s="49"/>
      <c r="SL34" s="1199" t="s">
        <v>4</v>
      </c>
      <c r="SM34" s="1200"/>
      <c r="SN34" s="49"/>
      <c r="SU34" s="1199" t="s">
        <v>4</v>
      </c>
      <c r="SV34" s="1200"/>
      <c r="SW34" s="49"/>
      <c r="TD34" s="1199" t="s">
        <v>4</v>
      </c>
      <c r="TE34" s="1200"/>
      <c r="TF34" s="49"/>
      <c r="TM34" s="1199" t="s">
        <v>4</v>
      </c>
      <c r="TN34" s="1200"/>
      <c r="TO34" s="49"/>
      <c r="TV34" s="1199" t="s">
        <v>4</v>
      </c>
      <c r="TW34" s="1200"/>
      <c r="TX34" s="49"/>
      <c r="UE34" s="1199" t="s">
        <v>4</v>
      </c>
      <c r="UF34" s="1200"/>
      <c r="UG34" s="49"/>
      <c r="UN34" s="1199" t="s">
        <v>4</v>
      </c>
      <c r="UO34" s="1200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99" t="s">
        <v>4</v>
      </c>
      <c r="VP34" s="1200"/>
      <c r="VQ34" s="49"/>
      <c r="VX34" s="1199" t="s">
        <v>4</v>
      </c>
      <c r="VY34" s="1200"/>
      <c r="VZ34" s="49"/>
      <c r="WG34" s="1199" t="s">
        <v>4</v>
      </c>
      <c r="WH34" s="1200"/>
      <c r="WI34" s="49"/>
      <c r="WP34" s="1199" t="s">
        <v>4</v>
      </c>
      <c r="WQ34" s="1200"/>
      <c r="WR34" s="49"/>
      <c r="WY34" s="1199" t="s">
        <v>4</v>
      </c>
      <c r="WZ34" s="1200"/>
      <c r="XA34" s="49"/>
      <c r="XH34" s="1199" t="s">
        <v>4</v>
      </c>
      <c r="XI34" s="1200"/>
      <c r="XJ34" s="49"/>
      <c r="XQ34" s="1199" t="s">
        <v>4</v>
      </c>
      <c r="XR34" s="1200"/>
      <c r="XS34" s="49"/>
      <c r="XZ34" s="1199" t="s">
        <v>4</v>
      </c>
      <c r="YA34" s="1200"/>
      <c r="YB34" s="49"/>
      <c r="YI34" s="1199" t="s">
        <v>4</v>
      </c>
      <c r="YJ34" s="1200"/>
      <c r="YK34" s="49"/>
      <c r="YR34" s="1199" t="s">
        <v>4</v>
      </c>
      <c r="YS34" s="1200"/>
      <c r="YT34" s="49"/>
      <c r="ZA34" s="1199" t="s">
        <v>4</v>
      </c>
      <c r="ZB34" s="1200"/>
      <c r="ZC34" s="49"/>
      <c r="ZJ34" s="1199" t="s">
        <v>4</v>
      </c>
      <c r="ZK34" s="1200"/>
      <c r="ZL34" s="49"/>
      <c r="ZS34" s="1199" t="s">
        <v>4</v>
      </c>
      <c r="ZT34" s="1200"/>
      <c r="ZU34" s="49"/>
      <c r="AAB34" s="1199" t="s">
        <v>4</v>
      </c>
      <c r="AAC34" s="1200"/>
      <c r="AAD34" s="49"/>
      <c r="AAK34" s="1199" t="s">
        <v>4</v>
      </c>
      <c r="AAL34" s="1200"/>
      <c r="AAM34" s="49"/>
      <c r="AAT34" s="1199" t="s">
        <v>4</v>
      </c>
      <c r="AAU34" s="1200"/>
      <c r="AAV34" s="49"/>
      <c r="ABC34" s="1199" t="s">
        <v>4</v>
      </c>
      <c r="ABD34" s="1200"/>
      <c r="ABE34" s="49"/>
      <c r="ABL34" s="1199" t="s">
        <v>4</v>
      </c>
      <c r="ABM34" s="1200"/>
      <c r="ABN34" s="49"/>
      <c r="ABU34" s="1199" t="s">
        <v>4</v>
      </c>
      <c r="ABV34" s="1200"/>
      <c r="ABW34" s="49"/>
      <c r="ACD34" s="1199" t="s">
        <v>4</v>
      </c>
      <c r="ACE34" s="1200"/>
      <c r="ACF34" s="49"/>
      <c r="ACM34" s="1199" t="s">
        <v>4</v>
      </c>
      <c r="ACN34" s="1200"/>
      <c r="ACO34" s="49"/>
      <c r="ACV34" s="1199" t="s">
        <v>4</v>
      </c>
      <c r="ACW34" s="1200"/>
      <c r="ACX34" s="49"/>
      <c r="ADE34" s="1199" t="s">
        <v>4</v>
      </c>
      <c r="ADF34" s="1200"/>
      <c r="ADG34" s="49"/>
      <c r="ADN34" s="1199" t="s">
        <v>4</v>
      </c>
      <c r="ADO34" s="1200"/>
      <c r="ADP34" s="49"/>
      <c r="ADW34" s="1199" t="s">
        <v>4</v>
      </c>
      <c r="ADX34" s="1200"/>
      <c r="ADY34" s="49"/>
      <c r="AEF34" s="1199" t="s">
        <v>4</v>
      </c>
      <c r="AEG34" s="1200"/>
      <c r="AEH34" s="49"/>
      <c r="AEO34" s="1199" t="s">
        <v>4</v>
      </c>
      <c r="AEP34" s="1200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7" t="s">
        <v>21</v>
      </c>
      <c r="E32" s="1198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6" t="s">
        <v>223</v>
      </c>
      <c r="B1" s="1206"/>
      <c r="C1" s="1206"/>
      <c r="D1" s="1206"/>
      <c r="E1" s="1206"/>
      <c r="F1" s="1206"/>
      <c r="G1" s="12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91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91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7" t="s">
        <v>21</v>
      </c>
      <c r="E30" s="1198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57" activePane="bottomLeft" state="frozen"/>
      <selection pane="bottomLeft" activeCell="H74" sqref="H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5" t="s">
        <v>224</v>
      </c>
      <c r="B1" s="1225"/>
      <c r="C1" s="1225"/>
      <c r="D1" s="1225"/>
      <c r="E1" s="1225"/>
      <c r="F1" s="1225"/>
      <c r="G1" s="1225"/>
      <c r="H1" s="1225"/>
      <c r="I1" s="1225"/>
      <c r="J1" s="1225"/>
      <c r="K1" s="733">
        <v>1</v>
      </c>
      <c r="M1" s="1226" t="s">
        <v>240</v>
      </c>
      <c r="N1" s="1226"/>
      <c r="O1" s="1226"/>
      <c r="P1" s="1226"/>
      <c r="Q1" s="1226"/>
      <c r="R1" s="1226"/>
      <c r="S1" s="1226"/>
      <c r="T1" s="1226"/>
      <c r="U1" s="1226"/>
      <c r="V1" s="1226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17339.139999999992</v>
      </c>
      <c r="H5" s="159">
        <f>E5+E6-G5+E4</f>
        <v>1167.7400000000089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1">
        <f t="shared" si="0"/>
        <v>27.22</v>
      </c>
      <c r="E17" s="1032">
        <v>44683</v>
      </c>
      <c r="F17" s="1033">
        <f t="shared" si="1"/>
        <v>27.22</v>
      </c>
      <c r="G17" s="1034" t="s">
        <v>353</v>
      </c>
      <c r="H17" s="1035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1">
        <f t="shared" si="0"/>
        <v>136.1</v>
      </c>
      <c r="E18" s="1036">
        <v>44683</v>
      </c>
      <c r="F18" s="1033">
        <f t="shared" si="1"/>
        <v>136.1</v>
      </c>
      <c r="G18" s="1034" t="s">
        <v>359</v>
      </c>
      <c r="H18" s="1035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1">
        <f t="shared" si="0"/>
        <v>27.22</v>
      </c>
      <c r="E19" s="1032">
        <v>44684</v>
      </c>
      <c r="F19" s="1033">
        <f t="shared" si="1"/>
        <v>27.22</v>
      </c>
      <c r="G19" s="1034" t="s">
        <v>363</v>
      </c>
      <c r="H19" s="1035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1">
        <f t="shared" si="0"/>
        <v>54.44</v>
      </c>
      <c r="E20" s="1032">
        <v>44684</v>
      </c>
      <c r="F20" s="1033">
        <f t="shared" si="1"/>
        <v>54.44</v>
      </c>
      <c r="G20" s="1034" t="s">
        <v>369</v>
      </c>
      <c r="H20" s="1035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1">
        <f t="shared" si="0"/>
        <v>27.22</v>
      </c>
      <c r="E21" s="1036">
        <v>44685</v>
      </c>
      <c r="F21" s="1033">
        <f t="shared" si="1"/>
        <v>27.22</v>
      </c>
      <c r="G21" s="1034" t="s">
        <v>377</v>
      </c>
      <c r="H21" s="1035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1">
        <f t="shared" si="0"/>
        <v>27.22</v>
      </c>
      <c r="E22" s="1036">
        <v>44685</v>
      </c>
      <c r="F22" s="1033">
        <f t="shared" si="1"/>
        <v>27.22</v>
      </c>
      <c r="G22" s="1034" t="s">
        <v>381</v>
      </c>
      <c r="H22" s="1035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1">
        <f t="shared" si="0"/>
        <v>653.28</v>
      </c>
      <c r="E23" s="1036">
        <v>44685</v>
      </c>
      <c r="F23" s="1033">
        <f t="shared" si="1"/>
        <v>653.28</v>
      </c>
      <c r="G23" s="1034" t="s">
        <v>383</v>
      </c>
      <c r="H23" s="1035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1">
        <f t="shared" si="0"/>
        <v>871.04</v>
      </c>
      <c r="E24" s="1032">
        <v>44686</v>
      </c>
      <c r="F24" s="1033">
        <f t="shared" si="1"/>
        <v>871.04</v>
      </c>
      <c r="G24" s="1034" t="s">
        <v>396</v>
      </c>
      <c r="H24" s="1035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1">
        <f t="shared" si="0"/>
        <v>54.44</v>
      </c>
      <c r="E25" s="1036">
        <v>44687</v>
      </c>
      <c r="F25" s="1033">
        <f t="shared" si="1"/>
        <v>54.44</v>
      </c>
      <c r="G25" s="1034" t="s">
        <v>397</v>
      </c>
      <c r="H25" s="1035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1">
        <f t="shared" si="0"/>
        <v>136.1</v>
      </c>
      <c r="E26" s="1032">
        <v>44687</v>
      </c>
      <c r="F26" s="1033">
        <f t="shared" si="1"/>
        <v>136.1</v>
      </c>
      <c r="G26" s="1034" t="s">
        <v>399</v>
      </c>
      <c r="H26" s="1035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1">
        <f t="shared" si="0"/>
        <v>272.2</v>
      </c>
      <c r="E27" s="1032">
        <v>44687</v>
      </c>
      <c r="F27" s="1033">
        <f t="shared" si="1"/>
        <v>272.2</v>
      </c>
      <c r="G27" s="1034" t="s">
        <v>400</v>
      </c>
      <c r="H27" s="1035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1">
        <f t="shared" si="0"/>
        <v>244.98</v>
      </c>
      <c r="E28" s="1032">
        <v>44688</v>
      </c>
      <c r="F28" s="1033">
        <f t="shared" si="1"/>
        <v>244.98</v>
      </c>
      <c r="G28" s="1034" t="s">
        <v>408</v>
      </c>
      <c r="H28" s="1035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1">
        <f t="shared" si="0"/>
        <v>272.2</v>
      </c>
      <c r="E29" s="1032">
        <v>44688</v>
      </c>
      <c r="F29" s="1033">
        <f t="shared" si="1"/>
        <v>272.2</v>
      </c>
      <c r="G29" s="1034" t="s">
        <v>414</v>
      </c>
      <c r="H29" s="1035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1">
        <f t="shared" si="0"/>
        <v>653.28</v>
      </c>
      <c r="E30" s="1032">
        <v>44688</v>
      </c>
      <c r="F30" s="1033">
        <f t="shared" si="1"/>
        <v>653.28</v>
      </c>
      <c r="G30" s="1037" t="s">
        <v>419</v>
      </c>
      <c r="H30" s="1038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1">
        <f t="shared" si="0"/>
        <v>81.66</v>
      </c>
      <c r="E31" s="1032">
        <v>44690</v>
      </c>
      <c r="F31" s="1033">
        <f t="shared" si="1"/>
        <v>81.66</v>
      </c>
      <c r="G31" s="1037" t="s">
        <v>423</v>
      </c>
      <c r="H31" s="1038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1">
        <f t="shared" si="0"/>
        <v>81.66</v>
      </c>
      <c r="E32" s="1032">
        <v>44690</v>
      </c>
      <c r="F32" s="1033">
        <f t="shared" si="1"/>
        <v>81.66</v>
      </c>
      <c r="G32" s="1037" t="s">
        <v>424</v>
      </c>
      <c r="H32" s="1038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1">
        <f t="shared" si="0"/>
        <v>54.44</v>
      </c>
      <c r="E33" s="1032">
        <v>44690</v>
      </c>
      <c r="F33" s="1033">
        <f t="shared" si="1"/>
        <v>54.44</v>
      </c>
      <c r="G33" s="1037" t="s">
        <v>425</v>
      </c>
      <c r="H33" s="1038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1">
        <f t="shared" si="0"/>
        <v>54.44</v>
      </c>
      <c r="E34" s="1032">
        <v>44690</v>
      </c>
      <c r="F34" s="1033">
        <f t="shared" si="1"/>
        <v>54.44</v>
      </c>
      <c r="G34" s="1034" t="s">
        <v>426</v>
      </c>
      <c r="H34" s="1035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1">
        <f t="shared" si="0"/>
        <v>54.44</v>
      </c>
      <c r="E35" s="1032">
        <v>44690</v>
      </c>
      <c r="F35" s="1033">
        <f t="shared" si="1"/>
        <v>54.44</v>
      </c>
      <c r="G35" s="1034" t="s">
        <v>428</v>
      </c>
      <c r="H35" s="1035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1">
        <f t="shared" si="0"/>
        <v>27.22</v>
      </c>
      <c r="E36" s="1032">
        <v>44690</v>
      </c>
      <c r="F36" s="1033">
        <f t="shared" si="1"/>
        <v>27.22</v>
      </c>
      <c r="G36" s="1034" t="s">
        <v>430</v>
      </c>
      <c r="H36" s="1035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3">
        <f t="shared" si="0"/>
        <v>871.04</v>
      </c>
      <c r="E37" s="1039">
        <v>44691</v>
      </c>
      <c r="F37" s="1033">
        <f t="shared" si="1"/>
        <v>871.04</v>
      </c>
      <c r="G37" s="1034" t="s">
        <v>438</v>
      </c>
      <c r="H37" s="1035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3">
        <f t="shared" si="0"/>
        <v>81.66</v>
      </c>
      <c r="E38" s="1039">
        <v>44692</v>
      </c>
      <c r="F38" s="1033">
        <f t="shared" si="1"/>
        <v>81.66</v>
      </c>
      <c r="G38" s="1034" t="s">
        <v>447</v>
      </c>
      <c r="H38" s="1035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3">
        <f t="shared" si="0"/>
        <v>27.22</v>
      </c>
      <c r="E39" s="1039">
        <v>44692</v>
      </c>
      <c r="F39" s="1033">
        <f t="shared" si="1"/>
        <v>27.22</v>
      </c>
      <c r="G39" s="1034" t="s">
        <v>452</v>
      </c>
      <c r="H39" s="1035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3">
        <f t="shared" si="0"/>
        <v>871.04</v>
      </c>
      <c r="E40" s="1039">
        <v>44692</v>
      </c>
      <c r="F40" s="1033">
        <f t="shared" si="1"/>
        <v>871.04</v>
      </c>
      <c r="G40" s="1034" t="s">
        <v>461</v>
      </c>
      <c r="H40" s="1035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3">
        <f t="shared" si="0"/>
        <v>54.44</v>
      </c>
      <c r="E41" s="1039">
        <v>44693</v>
      </c>
      <c r="F41" s="1033">
        <f t="shared" si="1"/>
        <v>54.44</v>
      </c>
      <c r="G41" s="1034" t="s">
        <v>460</v>
      </c>
      <c r="H41" s="1035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3">
        <f t="shared" si="0"/>
        <v>27.22</v>
      </c>
      <c r="E42" s="1039">
        <v>44693</v>
      </c>
      <c r="F42" s="1033">
        <f t="shared" si="1"/>
        <v>27.22</v>
      </c>
      <c r="G42" s="1034" t="s">
        <v>464</v>
      </c>
      <c r="H42" s="1035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3">
        <f t="shared" si="0"/>
        <v>27.22</v>
      </c>
      <c r="E43" s="1039">
        <v>44693</v>
      </c>
      <c r="F43" s="1033">
        <f t="shared" si="1"/>
        <v>27.22</v>
      </c>
      <c r="G43" s="1034" t="s">
        <v>469</v>
      </c>
      <c r="H43" s="1035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3">
        <f t="shared" si="0"/>
        <v>108.88</v>
      </c>
      <c r="E44" s="1039">
        <v>44694</v>
      </c>
      <c r="F44" s="1033">
        <f t="shared" si="1"/>
        <v>108.88</v>
      </c>
      <c r="G44" s="1034" t="s">
        <v>471</v>
      </c>
      <c r="H44" s="1035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3">
        <f t="shared" si="0"/>
        <v>81.66</v>
      </c>
      <c r="E45" s="1039">
        <v>44694</v>
      </c>
      <c r="F45" s="1033">
        <f t="shared" si="1"/>
        <v>81.66</v>
      </c>
      <c r="G45" s="1034" t="s">
        <v>472</v>
      </c>
      <c r="H45" s="1035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3">
        <f t="shared" si="0"/>
        <v>272.2</v>
      </c>
      <c r="E46" s="1039">
        <v>44694</v>
      </c>
      <c r="F46" s="1033">
        <f t="shared" si="1"/>
        <v>272.2</v>
      </c>
      <c r="G46" s="1034" t="s">
        <v>473</v>
      </c>
      <c r="H46" s="1035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3">
        <f t="shared" si="0"/>
        <v>27.22</v>
      </c>
      <c r="E47" s="1039">
        <v>44694</v>
      </c>
      <c r="F47" s="1033">
        <f t="shared" si="1"/>
        <v>27.22</v>
      </c>
      <c r="G47" s="1034" t="s">
        <v>474</v>
      </c>
      <c r="H47" s="1035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3">
        <f t="shared" si="0"/>
        <v>27.22</v>
      </c>
      <c r="E48" s="1039">
        <v>44695</v>
      </c>
      <c r="F48" s="1033">
        <f t="shared" si="1"/>
        <v>27.22</v>
      </c>
      <c r="G48" s="1034" t="s">
        <v>485</v>
      </c>
      <c r="H48" s="1035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3">
        <f t="shared" si="0"/>
        <v>871.04</v>
      </c>
      <c r="E49" s="1039">
        <v>44695</v>
      </c>
      <c r="F49" s="1033">
        <f t="shared" si="1"/>
        <v>871.04</v>
      </c>
      <c r="G49" s="1034" t="s">
        <v>457</v>
      </c>
      <c r="H49" s="1038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3">
        <f t="shared" si="0"/>
        <v>136.1</v>
      </c>
      <c r="E50" s="1039">
        <v>44695</v>
      </c>
      <c r="F50" s="1033">
        <f t="shared" si="1"/>
        <v>136.1</v>
      </c>
      <c r="G50" s="1034" t="s">
        <v>491</v>
      </c>
      <c r="H50" s="1035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3">
        <f t="shared" si="0"/>
        <v>81.66</v>
      </c>
      <c r="E51" s="1039">
        <v>44697</v>
      </c>
      <c r="F51" s="1033">
        <f t="shared" si="1"/>
        <v>81.66</v>
      </c>
      <c r="G51" s="1034" t="s">
        <v>508</v>
      </c>
      <c r="H51" s="1035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3">
        <f t="shared" si="0"/>
        <v>762.16</v>
      </c>
      <c r="E52" s="1039">
        <v>44697</v>
      </c>
      <c r="F52" s="1033">
        <f t="shared" si="1"/>
        <v>762.16</v>
      </c>
      <c r="G52" s="1034" t="s">
        <v>510</v>
      </c>
      <c r="H52" s="1035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3">
        <f t="shared" si="0"/>
        <v>81.66</v>
      </c>
      <c r="E53" s="1039">
        <v>44698</v>
      </c>
      <c r="F53" s="1033">
        <f t="shared" si="1"/>
        <v>81.66</v>
      </c>
      <c r="G53" s="1034" t="s">
        <v>492</v>
      </c>
      <c r="H53" s="1035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3">
        <f t="shared" si="0"/>
        <v>136.1</v>
      </c>
      <c r="E54" s="1039">
        <v>44698</v>
      </c>
      <c r="F54" s="1033">
        <f t="shared" si="1"/>
        <v>136.1</v>
      </c>
      <c r="G54" s="1034" t="s">
        <v>501</v>
      </c>
      <c r="H54" s="1035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3">
        <f t="shared" si="0"/>
        <v>81.66</v>
      </c>
      <c r="E55" s="1039">
        <v>44699</v>
      </c>
      <c r="F55" s="1033">
        <f t="shared" si="1"/>
        <v>81.66</v>
      </c>
      <c r="G55" s="1034" t="s">
        <v>519</v>
      </c>
      <c r="H55" s="1035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3">
        <f t="shared" si="0"/>
        <v>27.22</v>
      </c>
      <c r="E56" s="1039">
        <v>44699</v>
      </c>
      <c r="F56" s="1033">
        <f t="shared" si="1"/>
        <v>27.22</v>
      </c>
      <c r="G56" s="1034" t="s">
        <v>520</v>
      </c>
      <c r="H56" s="1035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3">
        <f t="shared" si="0"/>
        <v>871.04</v>
      </c>
      <c r="E57" s="1039">
        <v>44699</v>
      </c>
      <c r="F57" s="1033">
        <f t="shared" si="1"/>
        <v>871.04</v>
      </c>
      <c r="G57" s="1034" t="s">
        <v>521</v>
      </c>
      <c r="H57" s="1035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3">
        <f t="shared" si="0"/>
        <v>272.2</v>
      </c>
      <c r="E58" s="1039">
        <v>44699</v>
      </c>
      <c r="F58" s="1033">
        <f t="shared" si="1"/>
        <v>272.2</v>
      </c>
      <c r="G58" s="1034" t="s">
        <v>522</v>
      </c>
      <c r="H58" s="1035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3">
        <f t="shared" si="0"/>
        <v>27.22</v>
      </c>
      <c r="E59" s="1039">
        <v>44699</v>
      </c>
      <c r="F59" s="1033">
        <f t="shared" si="1"/>
        <v>27.22</v>
      </c>
      <c r="G59" s="1034" t="s">
        <v>523</v>
      </c>
      <c r="H59" s="1035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3">
        <f t="shared" si="0"/>
        <v>871.04</v>
      </c>
      <c r="E60" s="1039">
        <v>44699</v>
      </c>
      <c r="F60" s="1033">
        <f t="shared" si="1"/>
        <v>871.04</v>
      </c>
      <c r="G60" s="1034" t="s">
        <v>533</v>
      </c>
      <c r="H60" s="1035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3">
        <f t="shared" si="0"/>
        <v>871.04</v>
      </c>
      <c r="E61" s="1039">
        <v>44701</v>
      </c>
      <c r="F61" s="1033">
        <f t="shared" si="1"/>
        <v>871.04</v>
      </c>
      <c r="G61" s="1034" t="s">
        <v>543</v>
      </c>
      <c r="H61" s="1035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3">
        <f t="shared" si="0"/>
        <v>136.1</v>
      </c>
      <c r="E62" s="1039">
        <v>44702</v>
      </c>
      <c r="F62" s="1033">
        <f t="shared" si="1"/>
        <v>136.1</v>
      </c>
      <c r="G62" s="1034" t="s">
        <v>546</v>
      </c>
      <c r="H62" s="1035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3">
        <f t="shared" si="0"/>
        <v>762.16</v>
      </c>
      <c r="E63" s="1039">
        <v>44702</v>
      </c>
      <c r="F63" s="1033">
        <f t="shared" si="1"/>
        <v>762.16</v>
      </c>
      <c r="G63" s="1034" t="s">
        <v>554</v>
      </c>
      <c r="H63" s="1035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3">
        <f t="shared" si="0"/>
        <v>27.22</v>
      </c>
      <c r="E64" s="1039">
        <v>44704</v>
      </c>
      <c r="F64" s="1033">
        <f t="shared" si="1"/>
        <v>27.22</v>
      </c>
      <c r="G64" s="1034" t="s">
        <v>624</v>
      </c>
      <c r="H64" s="1035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3">
        <f t="shared" si="0"/>
        <v>27.22</v>
      </c>
      <c r="E65" s="1039">
        <v>44706</v>
      </c>
      <c r="F65" s="1033">
        <f t="shared" si="1"/>
        <v>27.22</v>
      </c>
      <c r="G65" s="1034" t="s">
        <v>638</v>
      </c>
      <c r="H65" s="1035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3">
        <f t="shared" si="0"/>
        <v>272.2</v>
      </c>
      <c r="E66" s="1039">
        <v>44706</v>
      </c>
      <c r="F66" s="1033">
        <f t="shared" si="1"/>
        <v>272.2</v>
      </c>
      <c r="G66" s="1034" t="s">
        <v>642</v>
      </c>
      <c r="H66" s="1035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3">
        <f t="shared" si="0"/>
        <v>1088.8</v>
      </c>
      <c r="E67" s="1039">
        <v>44707</v>
      </c>
      <c r="F67" s="1033">
        <f t="shared" si="1"/>
        <v>1088.8</v>
      </c>
      <c r="G67" s="1034" t="s">
        <v>647</v>
      </c>
      <c r="H67" s="1035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3">
        <f t="shared" si="0"/>
        <v>136.1</v>
      </c>
      <c r="E68" s="1039">
        <v>44707</v>
      </c>
      <c r="F68" s="1033">
        <f t="shared" si="1"/>
        <v>136.1</v>
      </c>
      <c r="G68" s="1034" t="s">
        <v>656</v>
      </c>
      <c r="H68" s="1035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3">
        <f t="shared" si="0"/>
        <v>27.22</v>
      </c>
      <c r="E69" s="1039">
        <v>44708</v>
      </c>
      <c r="F69" s="1033">
        <f t="shared" si="1"/>
        <v>27.22</v>
      </c>
      <c r="G69" s="1034" t="s">
        <v>660</v>
      </c>
      <c r="H69" s="1035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282">
        <f t="shared" si="0"/>
        <v>27.22</v>
      </c>
      <c r="E70" s="1283">
        <v>44708</v>
      </c>
      <c r="F70" s="1284">
        <f t="shared" si="1"/>
        <v>27.22</v>
      </c>
      <c r="G70" s="1285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282">
        <f t="shared" si="0"/>
        <v>979.92</v>
      </c>
      <c r="E71" s="1283">
        <v>44708</v>
      </c>
      <c r="F71" s="1284">
        <f t="shared" si="1"/>
        <v>979.92</v>
      </c>
      <c r="G71" s="1285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282">
        <f t="shared" si="0"/>
        <v>27.22</v>
      </c>
      <c r="E72" s="1283">
        <v>44709</v>
      </c>
      <c r="F72" s="1284">
        <f t="shared" si="1"/>
        <v>27.22</v>
      </c>
      <c r="G72" s="1285" t="s">
        <v>675</v>
      </c>
      <c r="H72" s="1289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282">
        <f t="shared" ref="D73:D114" si="12">C73*B73</f>
        <v>979.92</v>
      </c>
      <c r="E73" s="1283">
        <v>44710</v>
      </c>
      <c r="F73" s="1284">
        <f t="shared" ref="F73:F114" si="13">D73</f>
        <v>979.92</v>
      </c>
      <c r="G73" s="1285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/>
      <c r="D74" s="1282">
        <f t="shared" si="12"/>
        <v>0</v>
      </c>
      <c r="E74" s="1283"/>
      <c r="F74" s="1284">
        <f t="shared" si="13"/>
        <v>0</v>
      </c>
      <c r="G74" s="1285"/>
      <c r="H74" s="318"/>
      <c r="I74" s="638">
        <f t="shared" si="6"/>
        <v>1167.7399999999961</v>
      </c>
      <c r="J74" s="641">
        <f t="shared" si="10"/>
        <v>43</v>
      </c>
      <c r="K74" s="640">
        <f t="shared" ref="K74:K114" si="16">F74*H74</f>
        <v>0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282">
        <f t="shared" si="12"/>
        <v>0</v>
      </c>
      <c r="E75" s="1283"/>
      <c r="F75" s="1284">
        <f t="shared" si="13"/>
        <v>0</v>
      </c>
      <c r="G75" s="1285"/>
      <c r="H75" s="318"/>
      <c r="I75" s="638">
        <f t="shared" ref="I75:I113" si="18">I74-F75</f>
        <v>1167.7399999999961</v>
      </c>
      <c r="J75" s="641">
        <f t="shared" si="10"/>
        <v>43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282">
        <f t="shared" si="12"/>
        <v>0</v>
      </c>
      <c r="E76" s="1283"/>
      <c r="F76" s="1282">
        <f t="shared" si="13"/>
        <v>0</v>
      </c>
      <c r="G76" s="1286"/>
      <c r="H76" s="219"/>
      <c r="I76" s="638">
        <f t="shared" si="18"/>
        <v>1167.7399999999961</v>
      </c>
      <c r="J76" s="639">
        <f t="shared" si="10"/>
        <v>43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282">
        <f t="shared" si="12"/>
        <v>0</v>
      </c>
      <c r="E77" s="1283"/>
      <c r="F77" s="1282">
        <f t="shared" si="13"/>
        <v>0</v>
      </c>
      <c r="G77" s="1286"/>
      <c r="H77" s="219"/>
      <c r="I77" s="638">
        <f t="shared" si="18"/>
        <v>1167.7399999999961</v>
      </c>
      <c r="J77" s="639">
        <f t="shared" ref="J77:J113" si="20">J76-C77</f>
        <v>43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2"/>
        <v>0</v>
      </c>
      <c r="E78" s="325"/>
      <c r="F78" s="69">
        <f t="shared" si="13"/>
        <v>0</v>
      </c>
      <c r="G78" s="70"/>
      <c r="H78" s="71"/>
      <c r="I78" s="638">
        <f t="shared" si="18"/>
        <v>1167.7399999999961</v>
      </c>
      <c r="J78" s="639">
        <f t="shared" si="20"/>
        <v>43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2"/>
        <v>0</v>
      </c>
      <c r="E79" s="325"/>
      <c r="F79" s="69">
        <f t="shared" si="13"/>
        <v>0</v>
      </c>
      <c r="G79" s="70"/>
      <c r="H79" s="71"/>
      <c r="I79" s="638">
        <f t="shared" si="18"/>
        <v>1167.7399999999961</v>
      </c>
      <c r="J79" s="639">
        <f t="shared" si="20"/>
        <v>43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2"/>
        <v>0</v>
      </c>
      <c r="E80" s="325"/>
      <c r="F80" s="69">
        <f t="shared" si="13"/>
        <v>0</v>
      </c>
      <c r="G80" s="70"/>
      <c r="H80" s="71"/>
      <c r="I80" s="638">
        <f t="shared" si="18"/>
        <v>1167.7399999999961</v>
      </c>
      <c r="J80" s="639">
        <f t="shared" si="20"/>
        <v>43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2"/>
        <v>0</v>
      </c>
      <c r="E81" s="325"/>
      <c r="F81" s="69">
        <f t="shared" si="13"/>
        <v>0</v>
      </c>
      <c r="G81" s="70"/>
      <c r="H81" s="71"/>
      <c r="I81" s="638">
        <f t="shared" si="18"/>
        <v>1167.7399999999961</v>
      </c>
      <c r="J81" s="639">
        <f t="shared" si="20"/>
        <v>43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2"/>
        <v>0</v>
      </c>
      <c r="E82" s="325"/>
      <c r="F82" s="69">
        <f t="shared" si="13"/>
        <v>0</v>
      </c>
      <c r="G82" s="70"/>
      <c r="H82" s="71"/>
      <c r="I82" s="638">
        <f t="shared" si="18"/>
        <v>1167.7399999999961</v>
      </c>
      <c r="J82" s="639">
        <f t="shared" si="20"/>
        <v>43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2"/>
        <v>0</v>
      </c>
      <c r="E83" s="325"/>
      <c r="F83" s="69">
        <f t="shared" si="13"/>
        <v>0</v>
      </c>
      <c r="G83" s="70"/>
      <c r="H83" s="71"/>
      <c r="I83" s="638">
        <f t="shared" si="18"/>
        <v>1167.7399999999961</v>
      </c>
      <c r="J83" s="639">
        <f t="shared" si="20"/>
        <v>43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2"/>
        <v>0</v>
      </c>
      <c r="E84" s="325"/>
      <c r="F84" s="69">
        <f t="shared" si="13"/>
        <v>0</v>
      </c>
      <c r="G84" s="70"/>
      <c r="H84" s="71"/>
      <c r="I84" s="638">
        <f t="shared" si="18"/>
        <v>1167.7399999999961</v>
      </c>
      <c r="J84" s="639">
        <f t="shared" si="20"/>
        <v>43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2"/>
        <v>0</v>
      </c>
      <c r="E85" s="325"/>
      <c r="F85" s="69">
        <f t="shared" si="13"/>
        <v>0</v>
      </c>
      <c r="G85" s="70"/>
      <c r="H85" s="71"/>
      <c r="I85" s="638">
        <f t="shared" si="18"/>
        <v>1167.7399999999961</v>
      </c>
      <c r="J85" s="639">
        <f t="shared" si="20"/>
        <v>43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2"/>
        <v>0</v>
      </c>
      <c r="E86" s="325"/>
      <c r="F86" s="69">
        <f t="shared" si="13"/>
        <v>0</v>
      </c>
      <c r="G86" s="70"/>
      <c r="H86" s="71"/>
      <c r="I86" s="638">
        <f t="shared" si="18"/>
        <v>1167.7399999999961</v>
      </c>
      <c r="J86" s="639">
        <f t="shared" si="20"/>
        <v>43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2"/>
        <v>0</v>
      </c>
      <c r="E87" s="325"/>
      <c r="F87" s="69">
        <f t="shared" si="13"/>
        <v>0</v>
      </c>
      <c r="G87" s="70"/>
      <c r="H87" s="71"/>
      <c r="I87" s="638">
        <f t="shared" si="18"/>
        <v>1167.7399999999961</v>
      </c>
      <c r="J87" s="639">
        <f t="shared" si="20"/>
        <v>43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2"/>
        <v>0</v>
      </c>
      <c r="E88" s="325"/>
      <c r="F88" s="69">
        <f t="shared" si="13"/>
        <v>0</v>
      </c>
      <c r="G88" s="70"/>
      <c r="H88" s="71"/>
      <c r="I88" s="638">
        <f t="shared" si="18"/>
        <v>1167.7399999999961</v>
      </c>
      <c r="J88" s="639">
        <f t="shared" si="20"/>
        <v>43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2"/>
        <v>0</v>
      </c>
      <c r="E89" s="325"/>
      <c r="F89" s="69">
        <f t="shared" si="13"/>
        <v>0</v>
      </c>
      <c r="G89" s="70"/>
      <c r="H89" s="71"/>
      <c r="I89" s="638">
        <f t="shared" si="18"/>
        <v>1167.7399999999961</v>
      </c>
      <c r="J89" s="639">
        <f t="shared" si="20"/>
        <v>43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2"/>
        <v>0</v>
      </c>
      <c r="E90" s="325"/>
      <c r="F90" s="69">
        <f t="shared" si="13"/>
        <v>0</v>
      </c>
      <c r="G90" s="70"/>
      <c r="H90" s="71"/>
      <c r="I90" s="638">
        <f t="shared" si="18"/>
        <v>1167.7399999999961</v>
      </c>
      <c r="J90" s="639">
        <f t="shared" si="20"/>
        <v>43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2"/>
        <v>0</v>
      </c>
      <c r="E91" s="325"/>
      <c r="F91" s="69">
        <f t="shared" si="13"/>
        <v>0</v>
      </c>
      <c r="G91" s="70"/>
      <c r="H91" s="71"/>
      <c r="I91" s="638">
        <f t="shared" si="18"/>
        <v>1167.7399999999961</v>
      </c>
      <c r="J91" s="639">
        <f t="shared" si="20"/>
        <v>43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2"/>
        <v>0</v>
      </c>
      <c r="E92" s="325"/>
      <c r="F92" s="69">
        <f t="shared" si="13"/>
        <v>0</v>
      </c>
      <c r="G92" s="70"/>
      <c r="H92" s="71"/>
      <c r="I92" s="638">
        <f t="shared" si="18"/>
        <v>1167.7399999999961</v>
      </c>
      <c r="J92" s="639">
        <f t="shared" si="20"/>
        <v>43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2"/>
        <v>0</v>
      </c>
      <c r="E93" s="325"/>
      <c r="F93" s="69">
        <f t="shared" si="13"/>
        <v>0</v>
      </c>
      <c r="G93" s="70"/>
      <c r="H93" s="71"/>
      <c r="I93" s="638">
        <f t="shared" si="18"/>
        <v>1167.7399999999961</v>
      </c>
      <c r="J93" s="639">
        <f t="shared" si="20"/>
        <v>43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2"/>
        <v>0</v>
      </c>
      <c r="E94" s="325"/>
      <c r="F94" s="69">
        <f t="shared" si="13"/>
        <v>0</v>
      </c>
      <c r="G94" s="70"/>
      <c r="H94" s="71"/>
      <c r="I94" s="638">
        <f t="shared" si="18"/>
        <v>1167.7399999999961</v>
      </c>
      <c r="J94" s="639">
        <f t="shared" si="20"/>
        <v>43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2"/>
        <v>0</v>
      </c>
      <c r="E95" s="325"/>
      <c r="F95" s="69">
        <f t="shared" si="13"/>
        <v>0</v>
      </c>
      <c r="G95" s="70"/>
      <c r="H95" s="71"/>
      <c r="I95" s="638">
        <f t="shared" si="18"/>
        <v>1167.7399999999961</v>
      </c>
      <c r="J95" s="639">
        <f t="shared" si="20"/>
        <v>43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2"/>
        <v>0</v>
      </c>
      <c r="E96" s="325"/>
      <c r="F96" s="69">
        <f t="shared" si="13"/>
        <v>0</v>
      </c>
      <c r="G96" s="70"/>
      <c r="H96" s="71"/>
      <c r="I96" s="638">
        <f t="shared" si="18"/>
        <v>1167.7399999999961</v>
      </c>
      <c r="J96" s="639">
        <f t="shared" si="20"/>
        <v>43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2"/>
        <v>0</v>
      </c>
      <c r="E97" s="325"/>
      <c r="F97" s="69">
        <f t="shared" si="13"/>
        <v>0</v>
      </c>
      <c r="G97" s="70"/>
      <c r="H97" s="71"/>
      <c r="I97" s="638">
        <f t="shared" si="18"/>
        <v>1167.7399999999961</v>
      </c>
      <c r="J97" s="639">
        <f t="shared" si="20"/>
        <v>43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2"/>
        <v>0</v>
      </c>
      <c r="E98" s="325"/>
      <c r="F98" s="69">
        <f t="shared" si="13"/>
        <v>0</v>
      </c>
      <c r="G98" s="70"/>
      <c r="H98" s="71"/>
      <c r="I98" s="638">
        <f t="shared" si="18"/>
        <v>1167.7399999999961</v>
      </c>
      <c r="J98" s="639">
        <f t="shared" si="20"/>
        <v>43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2"/>
        <v>0</v>
      </c>
      <c r="E99" s="325"/>
      <c r="F99" s="69">
        <f t="shared" si="13"/>
        <v>0</v>
      </c>
      <c r="G99" s="70"/>
      <c r="H99" s="71"/>
      <c r="I99" s="638">
        <f t="shared" si="18"/>
        <v>1167.7399999999961</v>
      </c>
      <c r="J99" s="639">
        <f t="shared" si="20"/>
        <v>43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2"/>
        <v>0</v>
      </c>
      <c r="E100" s="325"/>
      <c r="F100" s="69">
        <f t="shared" si="13"/>
        <v>0</v>
      </c>
      <c r="G100" s="70"/>
      <c r="H100" s="71"/>
      <c r="I100" s="638">
        <f t="shared" si="18"/>
        <v>1167.7399999999961</v>
      </c>
      <c r="J100" s="639">
        <f t="shared" si="20"/>
        <v>43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2"/>
        <v>0</v>
      </c>
      <c r="E101" s="325"/>
      <c r="F101" s="69">
        <f t="shared" si="13"/>
        <v>0</v>
      </c>
      <c r="G101" s="70"/>
      <c r="H101" s="71"/>
      <c r="I101" s="638">
        <f t="shared" si="18"/>
        <v>1167.7399999999961</v>
      </c>
      <c r="J101" s="639">
        <f t="shared" si="20"/>
        <v>43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2"/>
        <v>0</v>
      </c>
      <c r="E102" s="325"/>
      <c r="F102" s="69">
        <f t="shared" si="13"/>
        <v>0</v>
      </c>
      <c r="G102" s="70"/>
      <c r="H102" s="71"/>
      <c r="I102" s="638">
        <f t="shared" si="18"/>
        <v>1167.7399999999961</v>
      </c>
      <c r="J102" s="639">
        <f t="shared" si="20"/>
        <v>43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2"/>
        <v>0</v>
      </c>
      <c r="E103" s="325"/>
      <c r="F103" s="69">
        <f t="shared" si="13"/>
        <v>0</v>
      </c>
      <c r="G103" s="70"/>
      <c r="H103" s="71"/>
      <c r="I103" s="638">
        <f t="shared" si="18"/>
        <v>1167.7399999999961</v>
      </c>
      <c r="J103" s="639">
        <f t="shared" si="20"/>
        <v>43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2"/>
        <v>0</v>
      </c>
      <c r="E104" s="325"/>
      <c r="F104" s="69">
        <f t="shared" si="13"/>
        <v>0</v>
      </c>
      <c r="G104" s="70"/>
      <c r="H104" s="71"/>
      <c r="I104" s="638">
        <f t="shared" si="18"/>
        <v>1167.7399999999961</v>
      </c>
      <c r="J104" s="639">
        <f t="shared" si="20"/>
        <v>43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2"/>
        <v>0</v>
      </c>
      <c r="E105" s="325"/>
      <c r="F105" s="69">
        <f t="shared" si="13"/>
        <v>0</v>
      </c>
      <c r="G105" s="70"/>
      <c r="H105" s="71"/>
      <c r="I105" s="638">
        <f t="shared" si="18"/>
        <v>1167.7399999999961</v>
      </c>
      <c r="J105" s="639">
        <f t="shared" si="20"/>
        <v>43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2"/>
        <v>0</v>
      </c>
      <c r="E106" s="325"/>
      <c r="F106" s="69">
        <f t="shared" si="13"/>
        <v>0</v>
      </c>
      <c r="G106" s="70"/>
      <c r="H106" s="71"/>
      <c r="I106" s="638">
        <f t="shared" si="18"/>
        <v>1167.7399999999961</v>
      </c>
      <c r="J106" s="639">
        <f t="shared" si="20"/>
        <v>43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2"/>
        <v>0</v>
      </c>
      <c r="E107" s="325"/>
      <c r="F107" s="69">
        <f t="shared" si="13"/>
        <v>0</v>
      </c>
      <c r="G107" s="70"/>
      <c r="H107" s="71"/>
      <c r="I107" s="638">
        <f t="shared" si="18"/>
        <v>1167.7399999999961</v>
      </c>
      <c r="J107" s="639">
        <f t="shared" si="20"/>
        <v>43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2"/>
        <v>0</v>
      </c>
      <c r="E108" s="325"/>
      <c r="F108" s="69">
        <f t="shared" si="13"/>
        <v>0</v>
      </c>
      <c r="G108" s="70"/>
      <c r="H108" s="71"/>
      <c r="I108" s="638">
        <f t="shared" si="18"/>
        <v>1167.7399999999961</v>
      </c>
      <c r="J108" s="639">
        <f t="shared" si="20"/>
        <v>43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2"/>
        <v>0</v>
      </c>
      <c r="E109" s="325"/>
      <c r="F109" s="69">
        <f t="shared" si="13"/>
        <v>0</v>
      </c>
      <c r="G109" s="70"/>
      <c r="H109" s="71"/>
      <c r="I109" s="638">
        <f t="shared" si="18"/>
        <v>1167.7399999999961</v>
      </c>
      <c r="J109" s="639">
        <f t="shared" si="20"/>
        <v>43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2"/>
        <v>0</v>
      </c>
      <c r="E110" s="325"/>
      <c r="F110" s="69">
        <f t="shared" si="13"/>
        <v>0</v>
      </c>
      <c r="G110" s="70"/>
      <c r="H110" s="71"/>
      <c r="I110" s="638">
        <f t="shared" si="18"/>
        <v>1167.7399999999961</v>
      </c>
      <c r="J110" s="639">
        <f t="shared" si="20"/>
        <v>43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2"/>
        <v>0</v>
      </c>
      <c r="E111" s="325"/>
      <c r="F111" s="69">
        <f t="shared" si="13"/>
        <v>0</v>
      </c>
      <c r="G111" s="70"/>
      <c r="H111" s="71"/>
      <c r="I111" s="638">
        <f t="shared" si="18"/>
        <v>1167.7399999999961</v>
      </c>
      <c r="J111" s="639">
        <f t="shared" si="20"/>
        <v>43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2"/>
        <v>0</v>
      </c>
      <c r="E112" s="325"/>
      <c r="F112" s="69">
        <f t="shared" si="13"/>
        <v>0</v>
      </c>
      <c r="G112" s="70"/>
      <c r="H112" s="71"/>
      <c r="I112" s="638">
        <f t="shared" si="18"/>
        <v>1167.7399999999961</v>
      </c>
      <c r="J112" s="639">
        <f t="shared" si="20"/>
        <v>43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5"/>
      <c r="F113" s="69">
        <f t="shared" si="13"/>
        <v>0</v>
      </c>
      <c r="G113" s="70"/>
      <c r="H113" s="71"/>
      <c r="I113" s="638">
        <f t="shared" si="18"/>
        <v>1167.7399999999961</v>
      </c>
      <c r="J113" s="639">
        <f t="shared" si="20"/>
        <v>43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637</v>
      </c>
      <c r="D115" s="6">
        <f>SUM(D9:D114)</f>
        <v>17339.139999999992</v>
      </c>
      <c r="F115" s="6">
        <f>SUM(F9:F114)</f>
        <v>17339.139999999992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43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04" t="s">
        <v>11</v>
      </c>
      <c r="D120" s="1205"/>
      <c r="E120" s="57">
        <f>E4+E5+E6-F115</f>
        <v>1167.7400000000089</v>
      </c>
      <c r="G120" s="47"/>
      <c r="H120" s="91"/>
      <c r="O120" s="1204" t="s">
        <v>11</v>
      </c>
      <c r="P120" s="1205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91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191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04" t="s">
        <v>11</v>
      </c>
      <c r="D60" s="1205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91"/>
      <c r="B5" s="1227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91"/>
      <c r="B6" s="1227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4" t="s">
        <v>11</v>
      </c>
      <c r="D60" s="120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06" t="s">
        <v>225</v>
      </c>
      <c r="B1" s="1206"/>
      <c r="C1" s="1206"/>
      <c r="D1" s="1206"/>
      <c r="E1" s="1206"/>
      <c r="F1" s="1206"/>
      <c r="G1" s="1206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91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91" t="s">
        <v>52</v>
      </c>
      <c r="L4" s="1228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191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91"/>
      <c r="L5" s="1229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5"/>
      <c r="B6" s="462"/>
      <c r="C6" s="249"/>
      <c r="D6" s="274"/>
      <c r="E6" s="259"/>
      <c r="F6" s="253"/>
      <c r="G6" s="240"/>
      <c r="K6" s="1095"/>
      <c r="L6" s="1229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5"/>
      <c r="B7" s="462"/>
      <c r="C7" s="249"/>
      <c r="D7" s="274"/>
      <c r="E7" s="259"/>
      <c r="F7" s="253"/>
      <c r="G7" s="240"/>
      <c r="K7" s="1095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5"/>
      <c r="B8" s="462"/>
      <c r="C8" s="249"/>
      <c r="D8" s="274"/>
      <c r="E8" s="259"/>
      <c r="F8" s="253"/>
      <c r="G8" s="240"/>
      <c r="K8" s="1095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3">
        <v>233.55</v>
      </c>
      <c r="E14" s="1053">
        <v>44684</v>
      </c>
      <c r="F14" s="1043">
        <f t="shared" si="4"/>
        <v>233.55</v>
      </c>
      <c r="G14" s="1037" t="s">
        <v>366</v>
      </c>
      <c r="H14" s="1038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3">
        <v>201.87</v>
      </c>
      <c r="E15" s="1053">
        <v>44686</v>
      </c>
      <c r="F15" s="1043">
        <f t="shared" si="4"/>
        <v>201.87</v>
      </c>
      <c r="G15" s="1037" t="s">
        <v>386</v>
      </c>
      <c r="H15" s="1038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3">
        <v>404.93</v>
      </c>
      <c r="E16" s="1053">
        <v>44686</v>
      </c>
      <c r="F16" s="1043">
        <f t="shared" si="4"/>
        <v>404.93</v>
      </c>
      <c r="G16" s="1037" t="s">
        <v>396</v>
      </c>
      <c r="H16" s="1038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3"/>
      <c r="E17" s="1053"/>
      <c r="F17" s="1043">
        <f t="shared" ref="F17:F55" si="7">D17</f>
        <v>0</v>
      </c>
      <c r="G17" s="1062"/>
      <c r="H17" s="1063"/>
      <c r="I17" s="1071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3"/>
      <c r="E18" s="1053"/>
      <c r="F18" s="1043">
        <f t="shared" si="7"/>
        <v>0</v>
      </c>
      <c r="G18" s="1062"/>
      <c r="H18" s="1063"/>
      <c r="I18" s="1071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3"/>
      <c r="E19" s="1053"/>
      <c r="F19" s="1043">
        <f t="shared" si="7"/>
        <v>0</v>
      </c>
      <c r="G19" s="1062"/>
      <c r="H19" s="1063"/>
      <c r="I19" s="1071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3"/>
      <c r="E20" s="1053"/>
      <c r="F20" s="1043">
        <v>141.44</v>
      </c>
      <c r="G20" s="1062"/>
      <c r="H20" s="1063"/>
      <c r="I20" s="1071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3"/>
      <c r="E21" s="1053"/>
      <c r="F21" s="1043">
        <f t="shared" si="7"/>
        <v>0</v>
      </c>
      <c r="G21" s="1062"/>
      <c r="H21" s="1063"/>
      <c r="I21" s="1071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3"/>
      <c r="E22" s="1053"/>
      <c r="F22" s="1043">
        <f t="shared" si="7"/>
        <v>0</v>
      </c>
      <c r="G22" s="1062"/>
      <c r="H22" s="1063"/>
      <c r="I22" s="1071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3"/>
      <c r="E23" s="1053"/>
      <c r="F23" s="1043">
        <f t="shared" si="7"/>
        <v>0</v>
      </c>
      <c r="G23" s="1062"/>
      <c r="H23" s="1063"/>
      <c r="I23" s="1071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3"/>
      <c r="E24" s="1053"/>
      <c r="F24" s="1043">
        <f t="shared" si="7"/>
        <v>0</v>
      </c>
      <c r="G24" s="1062"/>
      <c r="H24" s="1063"/>
      <c r="I24" s="1071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3"/>
      <c r="E25" s="1053"/>
      <c r="F25" s="1043">
        <f t="shared" si="7"/>
        <v>0</v>
      </c>
      <c r="G25" s="1062"/>
      <c r="H25" s="1063"/>
      <c r="I25" s="1071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3"/>
      <c r="E26" s="1053"/>
      <c r="F26" s="1043">
        <f t="shared" si="7"/>
        <v>0</v>
      </c>
      <c r="G26" s="1062"/>
      <c r="H26" s="1063"/>
      <c r="I26" s="1071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3"/>
      <c r="E27" s="1053"/>
      <c r="F27" s="1043">
        <f t="shared" si="7"/>
        <v>0</v>
      </c>
      <c r="G27" s="1037"/>
      <c r="H27" s="1038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3"/>
      <c r="E28" s="1053"/>
      <c r="F28" s="1043">
        <f t="shared" si="7"/>
        <v>0</v>
      </c>
      <c r="G28" s="1037"/>
      <c r="H28" s="1038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3"/>
      <c r="E29" s="1053"/>
      <c r="F29" s="1043">
        <f t="shared" si="7"/>
        <v>0</v>
      </c>
      <c r="G29" s="1037"/>
      <c r="H29" s="1038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3"/>
      <c r="E30" s="1053"/>
      <c r="F30" s="1043">
        <f t="shared" si="7"/>
        <v>0</v>
      </c>
      <c r="G30" s="1037"/>
      <c r="H30" s="1038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4" t="s">
        <v>11</v>
      </c>
      <c r="D61" s="1205"/>
      <c r="E61" s="57" t="e">
        <f>E4-F56+#REF!+E5+#REF!</f>
        <v>#REF!</v>
      </c>
      <c r="L61" s="91"/>
      <c r="M61" s="1204" t="s">
        <v>11</v>
      </c>
      <c r="N61" s="1205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30"/>
      <c r="B5" s="1232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31"/>
      <c r="B6" s="1233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4" t="s">
        <v>11</v>
      </c>
      <c r="D56" s="123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36"/>
      <c r="C4" s="453"/>
      <c r="D4" s="262"/>
      <c r="E4" s="337"/>
      <c r="F4" s="313"/>
      <c r="G4" s="240"/>
    </row>
    <row r="5" spans="1:10" ht="15" customHeight="1" x14ac:dyDescent="0.25">
      <c r="A5" s="1230"/>
      <c r="B5" s="1237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31"/>
      <c r="B6" s="1238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4" t="s">
        <v>11</v>
      </c>
      <c r="D55" s="123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8" activePane="bottomLeft" state="frozen"/>
      <selection pane="bottomLeft" activeCell="S32" sqref="S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6" t="s">
        <v>226</v>
      </c>
      <c r="B1" s="1206"/>
      <c r="C1" s="1206"/>
      <c r="D1" s="1206"/>
      <c r="E1" s="1206"/>
      <c r="F1" s="1206"/>
      <c r="G1" s="1206"/>
      <c r="H1" s="11">
        <v>1</v>
      </c>
      <c r="I1" s="132"/>
      <c r="J1" s="73"/>
      <c r="M1" s="1202" t="s">
        <v>265</v>
      </c>
      <c r="N1" s="1202"/>
      <c r="O1" s="1202"/>
      <c r="P1" s="1202"/>
      <c r="Q1" s="1202"/>
      <c r="R1" s="1202"/>
      <c r="S1" s="1202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39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39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39"/>
      <c r="C6" s="212"/>
      <c r="D6" s="154"/>
      <c r="E6" s="105"/>
      <c r="F6" s="73"/>
      <c r="I6" s="204"/>
      <c r="J6" s="73"/>
      <c r="N6" s="1239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3">
        <f t="shared" si="0"/>
        <v>4.54</v>
      </c>
      <c r="E23" s="1040">
        <v>44683</v>
      </c>
      <c r="F23" s="1033">
        <f t="shared" si="1"/>
        <v>4.54</v>
      </c>
      <c r="G23" s="1034" t="s">
        <v>354</v>
      </c>
      <c r="H23" s="1035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3">
        <f t="shared" si="0"/>
        <v>90.8</v>
      </c>
      <c r="E24" s="1040">
        <v>44683</v>
      </c>
      <c r="F24" s="1033">
        <f t="shared" si="1"/>
        <v>90.8</v>
      </c>
      <c r="G24" s="1034" t="s">
        <v>355</v>
      </c>
      <c r="H24" s="1035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3">
        <f t="shared" si="0"/>
        <v>4.54</v>
      </c>
      <c r="E25" s="1040">
        <v>44683</v>
      </c>
      <c r="F25" s="1033">
        <f t="shared" si="1"/>
        <v>4.54</v>
      </c>
      <c r="G25" s="1034" t="s">
        <v>356</v>
      </c>
      <c r="H25" s="1035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3">
        <f t="shared" si="0"/>
        <v>18.16</v>
      </c>
      <c r="E26" s="1040">
        <v>44683</v>
      </c>
      <c r="F26" s="1033">
        <f t="shared" si="1"/>
        <v>18.16</v>
      </c>
      <c r="G26" s="1034" t="s">
        <v>357</v>
      </c>
      <c r="H26" s="1035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3">
        <f t="shared" si="0"/>
        <v>45.4</v>
      </c>
      <c r="E27" s="1040">
        <v>44683</v>
      </c>
      <c r="F27" s="1033">
        <f t="shared" si="1"/>
        <v>45.4</v>
      </c>
      <c r="G27" s="1034" t="s">
        <v>359</v>
      </c>
      <c r="H27" s="1035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3">
        <f t="shared" si="0"/>
        <v>136.19999999999999</v>
      </c>
      <c r="E28" s="1040">
        <v>44685</v>
      </c>
      <c r="F28" s="1033">
        <f t="shared" si="1"/>
        <v>136.19999999999999</v>
      </c>
      <c r="G28" s="1034" t="s">
        <v>383</v>
      </c>
      <c r="H28" s="1035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3">
        <f t="shared" si="0"/>
        <v>13.620000000000001</v>
      </c>
      <c r="E29" s="1040">
        <v>44687</v>
      </c>
      <c r="F29" s="1033">
        <f t="shared" si="1"/>
        <v>13.620000000000001</v>
      </c>
      <c r="G29" s="1034" t="s">
        <v>397</v>
      </c>
      <c r="H29" s="1035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3">
        <f t="shared" si="0"/>
        <v>9.08</v>
      </c>
      <c r="E30" s="1040">
        <v>44687</v>
      </c>
      <c r="F30" s="1033">
        <f t="shared" si="1"/>
        <v>9.08</v>
      </c>
      <c r="G30" s="1034" t="s">
        <v>395</v>
      </c>
      <c r="H30" s="1035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3">
        <f t="shared" si="0"/>
        <v>136.19999999999999</v>
      </c>
      <c r="E31" s="1040">
        <v>44687</v>
      </c>
      <c r="F31" s="1033">
        <f t="shared" si="1"/>
        <v>136.19999999999999</v>
      </c>
      <c r="G31" s="1034" t="s">
        <v>401</v>
      </c>
      <c r="H31" s="1035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3">
        <f t="shared" si="0"/>
        <v>13.620000000000001</v>
      </c>
      <c r="E32" s="1040">
        <v>44688</v>
      </c>
      <c r="F32" s="1033">
        <f>D32</f>
        <v>13.620000000000001</v>
      </c>
      <c r="G32" s="1034" t="s">
        <v>418</v>
      </c>
      <c r="H32" s="1035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3">
        <f t="shared" si="0"/>
        <v>136.19999999999999</v>
      </c>
      <c r="E33" s="1041">
        <v>44688</v>
      </c>
      <c r="F33" s="1033">
        <f>D33</f>
        <v>136.19999999999999</v>
      </c>
      <c r="G33" s="1034" t="s">
        <v>421</v>
      </c>
      <c r="H33" s="1035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3">
        <f t="shared" si="0"/>
        <v>90.8</v>
      </c>
      <c r="E34" s="1042">
        <v>44690</v>
      </c>
      <c r="F34" s="1033">
        <f t="shared" ref="F34:F108" si="10">D34</f>
        <v>90.8</v>
      </c>
      <c r="G34" s="1034" t="s">
        <v>423</v>
      </c>
      <c r="H34" s="1035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3">
        <f t="shared" si="0"/>
        <v>36.32</v>
      </c>
      <c r="E35" s="1042">
        <v>44691</v>
      </c>
      <c r="F35" s="1033">
        <f t="shared" si="10"/>
        <v>36.32</v>
      </c>
      <c r="G35" s="1034" t="s">
        <v>434</v>
      </c>
      <c r="H35" s="1035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3">
        <f t="shared" si="0"/>
        <v>27.240000000000002</v>
      </c>
      <c r="E36" s="1042">
        <v>44692</v>
      </c>
      <c r="F36" s="1033">
        <f t="shared" si="10"/>
        <v>27.240000000000002</v>
      </c>
      <c r="G36" s="1034" t="s">
        <v>448</v>
      </c>
      <c r="H36" s="1035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3">
        <f t="shared" si="0"/>
        <v>136.19999999999999</v>
      </c>
      <c r="E37" s="1042">
        <v>44692</v>
      </c>
      <c r="F37" s="1033">
        <f t="shared" si="10"/>
        <v>136.19999999999999</v>
      </c>
      <c r="G37" s="1034" t="s">
        <v>461</v>
      </c>
      <c r="H37" s="1035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3">
        <f t="shared" si="0"/>
        <v>45.4</v>
      </c>
      <c r="E38" s="1040">
        <v>44693</v>
      </c>
      <c r="F38" s="1033">
        <f t="shared" si="10"/>
        <v>45.4</v>
      </c>
      <c r="G38" s="1034" t="s">
        <v>442</v>
      </c>
      <c r="H38" s="1035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3">
        <f t="shared" si="0"/>
        <v>0</v>
      </c>
      <c r="E39" s="1040"/>
      <c r="F39" s="1033">
        <f t="shared" si="10"/>
        <v>0</v>
      </c>
      <c r="G39" s="1062"/>
      <c r="H39" s="1063"/>
      <c r="I39" s="1083">
        <f t="shared" si="6"/>
        <v>22.699999999999626</v>
      </c>
      <c r="J39" s="1084">
        <f t="shared" si="7"/>
        <v>5</v>
      </c>
      <c r="K39" s="1064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40"/>
      <c r="F40" s="1033">
        <f t="shared" si="10"/>
        <v>0</v>
      </c>
      <c r="G40" s="1062"/>
      <c r="H40" s="1063"/>
      <c r="I40" s="1083">
        <f t="shared" si="6"/>
        <v>22.699999999999626</v>
      </c>
      <c r="J40" s="1084">
        <f t="shared" si="7"/>
        <v>5</v>
      </c>
      <c r="K40" s="1064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3">
        <f t="shared" si="0"/>
        <v>22.7</v>
      </c>
      <c r="E41" s="1040"/>
      <c r="F41" s="1033">
        <f t="shared" si="10"/>
        <v>22.7</v>
      </c>
      <c r="G41" s="1062"/>
      <c r="H41" s="1063"/>
      <c r="I41" s="1083">
        <f t="shared" si="6"/>
        <v>-3.730349362740526E-13</v>
      </c>
      <c r="J41" s="1084">
        <f t="shared" si="7"/>
        <v>0</v>
      </c>
      <c r="K41" s="1064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40"/>
      <c r="F42" s="1033">
        <f t="shared" si="10"/>
        <v>0</v>
      </c>
      <c r="G42" s="1062"/>
      <c r="H42" s="1063"/>
      <c r="I42" s="1083">
        <f t="shared" si="6"/>
        <v>-3.730349362740526E-13</v>
      </c>
      <c r="J42" s="1084">
        <f t="shared" si="7"/>
        <v>0</v>
      </c>
      <c r="K42" s="1064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40" t="s">
        <v>19</v>
      </c>
      <c r="D112" s="1241"/>
      <c r="E112" s="39">
        <f>E4+E5-F109+E6+E7</f>
        <v>4.5474735088646412E-13</v>
      </c>
      <c r="F112" s="6"/>
      <c r="G112" s="6"/>
      <c r="H112" s="17"/>
      <c r="I112" s="132"/>
      <c r="J112" s="73"/>
      <c r="O112" s="1240" t="s">
        <v>19</v>
      </c>
      <c r="P112" s="1241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2" t="s">
        <v>325</v>
      </c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19" t="s">
        <v>323</v>
      </c>
      <c r="B5" s="1242" t="s">
        <v>324</v>
      </c>
      <c r="C5" s="212"/>
      <c r="D5" s="154">
        <v>44695</v>
      </c>
      <c r="E5" s="132">
        <v>18534.28</v>
      </c>
      <c r="F5" s="1084">
        <v>21</v>
      </c>
      <c r="G5" s="1080">
        <v>19051.400000000001</v>
      </c>
      <c r="H5" s="138">
        <f>E4+E5-G5+E6+E7</f>
        <v>-517.12000000000262</v>
      </c>
    </row>
    <row r="6" spans="1:8" x14ac:dyDescent="0.25">
      <c r="A6" s="1219"/>
      <c r="B6" s="1242"/>
      <c r="C6" s="212"/>
      <c r="D6" s="154"/>
      <c r="E6" s="105"/>
      <c r="F6" s="1084"/>
      <c r="G6" s="1094"/>
    </row>
    <row r="7" spans="1:8" ht="15.75" customHeight="1" thickBot="1" x14ac:dyDescent="0.3">
      <c r="B7" s="12"/>
      <c r="C7" s="212"/>
      <c r="D7" s="154"/>
      <c r="E7" s="105"/>
      <c r="F7" s="1084"/>
      <c r="G7" s="1094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7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7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7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7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7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7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7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7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7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7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7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7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7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7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7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7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7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7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7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7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7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40" t="s">
        <v>19</v>
      </c>
      <c r="D34" s="124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 t="s">
        <v>251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03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03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04" t="s">
        <v>11</v>
      </c>
      <c r="D83" s="1205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selection activeCell="AG6" sqref="AG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6" t="s">
        <v>227</v>
      </c>
      <c r="B1" s="1206"/>
      <c r="C1" s="1206"/>
      <c r="D1" s="1206"/>
      <c r="E1" s="1206"/>
      <c r="F1" s="1206"/>
      <c r="G1" s="1206"/>
      <c r="H1" s="11">
        <v>1</v>
      </c>
      <c r="K1" s="1206" t="str">
        <f>A1</f>
        <v>INVENTARIO DEL MES DE ABRIL   2022</v>
      </c>
      <c r="L1" s="1206"/>
      <c r="M1" s="1206"/>
      <c r="N1" s="1206"/>
      <c r="O1" s="1206"/>
      <c r="P1" s="1206"/>
      <c r="Q1" s="1206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3</v>
      </c>
      <c r="AE1" s="1202" t="str">
        <f>U1</f>
        <v>ENTRADA DEL MES DE MAYO 2022</v>
      </c>
      <c r="AF1" s="1202"/>
      <c r="AG1" s="1202"/>
      <c r="AH1" s="1202"/>
      <c r="AI1" s="1202"/>
      <c r="AJ1" s="1202"/>
      <c r="AK1" s="120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5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43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32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43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44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43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33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43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45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3">
        <v>50</v>
      </c>
      <c r="E17" s="1044">
        <v>44683</v>
      </c>
      <c r="F17" s="1043">
        <f t="shared" si="1"/>
        <v>50</v>
      </c>
      <c r="G17" s="1037" t="s">
        <v>355</v>
      </c>
      <c r="H17" s="1038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3">
        <v>10</v>
      </c>
      <c r="E18" s="1044">
        <v>44686</v>
      </c>
      <c r="F18" s="1043">
        <f t="shared" si="1"/>
        <v>10</v>
      </c>
      <c r="G18" s="1037" t="s">
        <v>391</v>
      </c>
      <c r="H18" s="1038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3"/>
      <c r="E19" s="1044"/>
      <c r="F19" s="1061">
        <f t="shared" si="1"/>
        <v>0</v>
      </c>
      <c r="G19" s="1062"/>
      <c r="H19" s="1063"/>
      <c r="I19" s="10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3"/>
      <c r="E20" s="1044"/>
      <c r="F20" s="1061">
        <f t="shared" si="1"/>
        <v>0</v>
      </c>
      <c r="G20" s="1062"/>
      <c r="H20" s="1063"/>
      <c r="I20" s="10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3"/>
      <c r="E21" s="1044"/>
      <c r="F21" s="1061">
        <v>10</v>
      </c>
      <c r="G21" s="1062"/>
      <c r="H21" s="1063"/>
      <c r="I21" s="1075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7">
        <f t="shared" si="1"/>
        <v>0</v>
      </c>
      <c r="G22" s="1078"/>
      <c r="H22" s="1079"/>
      <c r="I22" s="1075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7">
        <f t="shared" si="1"/>
        <v>0</v>
      </c>
      <c r="G23" s="1078"/>
      <c r="H23" s="1079"/>
      <c r="I23" s="1075">
        <f t="shared" si="2"/>
        <v>0</v>
      </c>
      <c r="K23" s="123"/>
      <c r="L23" s="281">
        <f t="shared" si="3"/>
        <v>7</v>
      </c>
      <c r="M23" s="15">
        <v>5</v>
      </c>
      <c r="N23" s="1043">
        <v>50</v>
      </c>
      <c r="O23" s="1044">
        <v>44683</v>
      </c>
      <c r="P23" s="1043">
        <f t="shared" si="8"/>
        <v>50</v>
      </c>
      <c r="Q23" s="1037" t="s">
        <v>355</v>
      </c>
      <c r="R23" s="1038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7">
        <f t="shared" si="1"/>
        <v>0</v>
      </c>
      <c r="G24" s="1078"/>
      <c r="H24" s="1079"/>
      <c r="I24" s="1075">
        <f t="shared" si="2"/>
        <v>0</v>
      </c>
      <c r="K24" s="122"/>
      <c r="L24" s="281">
        <f t="shared" si="3"/>
        <v>6</v>
      </c>
      <c r="M24" s="15">
        <v>1</v>
      </c>
      <c r="N24" s="1043">
        <v>10</v>
      </c>
      <c r="O24" s="1044">
        <v>44686</v>
      </c>
      <c r="P24" s="1043">
        <f t="shared" si="8"/>
        <v>10</v>
      </c>
      <c r="Q24" s="1037" t="s">
        <v>391</v>
      </c>
      <c r="R24" s="1038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3">
        <v>20</v>
      </c>
      <c r="O25" s="1044">
        <v>44692</v>
      </c>
      <c r="P25" s="1043">
        <f t="shared" si="8"/>
        <v>20</v>
      </c>
      <c r="Q25" s="1037" t="s">
        <v>451</v>
      </c>
      <c r="R25" s="1038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3">
        <v>20</v>
      </c>
      <c r="O26" s="1044">
        <v>44697</v>
      </c>
      <c r="P26" s="1043">
        <f t="shared" si="8"/>
        <v>20</v>
      </c>
      <c r="Q26" s="1037" t="s">
        <v>505</v>
      </c>
      <c r="R26" s="1038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3">
        <v>10</v>
      </c>
      <c r="O27" s="1044">
        <v>44701</v>
      </c>
      <c r="P27" s="1043">
        <f t="shared" si="8"/>
        <v>10</v>
      </c>
      <c r="Q27" s="1037" t="s">
        <v>512</v>
      </c>
      <c r="R27" s="1038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3">
        <v>0</v>
      </c>
      <c r="O28" s="1044"/>
      <c r="P28" s="1043">
        <f t="shared" si="8"/>
        <v>0</v>
      </c>
      <c r="Q28" s="1037"/>
      <c r="R28" s="1038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3"/>
      <c r="O29" s="1044"/>
      <c r="P29" s="1043">
        <f t="shared" si="8"/>
        <v>0</v>
      </c>
      <c r="Q29" s="1037"/>
      <c r="R29" s="1038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3"/>
      <c r="O30" s="1044"/>
      <c r="P30" s="1043">
        <f t="shared" si="8"/>
        <v>0</v>
      </c>
      <c r="Q30" s="1037"/>
      <c r="R30" s="1038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264">
        <v>10</v>
      </c>
      <c r="Q31" s="265"/>
      <c r="R31" s="266"/>
      <c r="S31" s="275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04" t="s">
        <v>11</v>
      </c>
      <c r="D83" s="1205"/>
      <c r="E83" s="57">
        <f>E5+E6-F78+E7</f>
        <v>-100</v>
      </c>
      <c r="F83" s="73"/>
      <c r="M83" s="1204" t="s">
        <v>11</v>
      </c>
      <c r="N83" s="1205"/>
      <c r="O83" s="57">
        <f>O5+O6-P78+O7</f>
        <v>-160</v>
      </c>
      <c r="P83" s="73"/>
      <c r="W83" s="1204" t="s">
        <v>11</v>
      </c>
      <c r="X83" s="1205"/>
      <c r="Y83" s="57">
        <f>Y5+Y6-Z78+Y7</f>
        <v>90</v>
      </c>
      <c r="Z83" s="73"/>
      <c r="AG83" s="1204" t="s">
        <v>11</v>
      </c>
      <c r="AH83" s="1205"/>
      <c r="AI83" s="57">
        <f>AI5+AI6-AJ78+AI7</f>
        <v>-40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56"/>
  <sheetViews>
    <sheetView topLeftCell="J1" workbookViewId="0">
      <pane xSplit="2" ySplit="9" topLeftCell="L10" activePane="bottomRight" state="frozen"/>
      <selection activeCell="J1" sqref="J1"/>
      <selection pane="topRight" activeCell="L1" sqref="L1"/>
      <selection pane="bottomLeft" activeCell="J10" sqref="J10"/>
      <selection pane="bottomRight" activeCell="R12" sqref="R12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48" t="s">
        <v>228</v>
      </c>
      <c r="B1" s="1248"/>
      <c r="C1" s="1248"/>
      <c r="D1" s="1248"/>
      <c r="E1" s="1248"/>
      <c r="F1" s="1248"/>
      <c r="G1" s="1248"/>
      <c r="H1" s="99">
        <v>1</v>
      </c>
      <c r="L1" s="1254" t="s">
        <v>240</v>
      </c>
      <c r="M1" s="1254"/>
      <c r="N1" s="1254"/>
      <c r="O1" s="1254"/>
      <c r="P1" s="1254"/>
      <c r="Q1" s="1254"/>
      <c r="R1" s="125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49" t="s">
        <v>52</v>
      </c>
      <c r="B5" s="1250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49" t="s">
        <v>52</v>
      </c>
      <c r="M5" s="1250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49"/>
      <c r="B6" s="1251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49"/>
      <c r="M6" s="1251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49"/>
      <c r="B7" s="1251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49"/>
      <c r="M7" s="1251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52" t="s">
        <v>47</v>
      </c>
      <c r="J8" s="1246" t="s">
        <v>4</v>
      </c>
      <c r="L8" s="240"/>
      <c r="M8" s="602"/>
      <c r="N8" s="290"/>
      <c r="O8" s="430"/>
      <c r="P8" s="312"/>
      <c r="Q8" s="313"/>
      <c r="R8" s="243"/>
      <c r="S8" s="240"/>
      <c r="T8" s="1252" t="s">
        <v>47</v>
      </c>
      <c r="U8" s="1246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53"/>
      <c r="J9" s="1247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53"/>
      <c r="U9" s="1247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5">
        <v>30.31</v>
      </c>
      <c r="E26" s="1039">
        <v>44684</v>
      </c>
      <c r="F26" s="1033">
        <f t="shared" si="4"/>
        <v>30.31</v>
      </c>
      <c r="G26" s="1034" t="s">
        <v>374</v>
      </c>
      <c r="H26" s="1035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5">
        <v>32.15</v>
      </c>
      <c r="E27" s="1039">
        <v>44684</v>
      </c>
      <c r="F27" s="1033">
        <f t="shared" si="4"/>
        <v>32.15</v>
      </c>
      <c r="G27" s="1034" t="s">
        <v>375</v>
      </c>
      <c r="H27" s="1035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5">
        <v>20.04</v>
      </c>
      <c r="E28" s="1039">
        <v>44684</v>
      </c>
      <c r="F28" s="1033">
        <f t="shared" si="4"/>
        <v>20.04</v>
      </c>
      <c r="G28" s="1034" t="s">
        <v>371</v>
      </c>
      <c r="H28" s="1035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5">
        <v>32.450000000000003</v>
      </c>
      <c r="E29" s="1039">
        <v>44686</v>
      </c>
      <c r="F29" s="1033">
        <f t="shared" si="4"/>
        <v>32.450000000000003</v>
      </c>
      <c r="G29" s="1034" t="s">
        <v>388</v>
      </c>
      <c r="H29" s="1035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5">
        <v>31.69</v>
      </c>
      <c r="E30" s="1039">
        <v>44686</v>
      </c>
      <c r="F30" s="1033">
        <f t="shared" si="4"/>
        <v>31.69</v>
      </c>
      <c r="G30" s="1034" t="s">
        <v>388</v>
      </c>
      <c r="H30" s="1035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5">
        <v>73.59</v>
      </c>
      <c r="E31" s="1039">
        <v>44686</v>
      </c>
      <c r="F31" s="1033">
        <f t="shared" si="4"/>
        <v>73.59</v>
      </c>
      <c r="G31" s="1034" t="s">
        <v>396</v>
      </c>
      <c r="H31" s="1035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5">
        <v>104.93</v>
      </c>
      <c r="E32" s="1039">
        <v>44688</v>
      </c>
      <c r="F32" s="1033">
        <f t="shared" si="4"/>
        <v>104.93</v>
      </c>
      <c r="G32" s="1034" t="s">
        <v>419</v>
      </c>
      <c r="H32" s="1035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5">
        <v>18.04</v>
      </c>
      <c r="E33" s="1039">
        <v>44690</v>
      </c>
      <c r="F33" s="1033">
        <f t="shared" si="4"/>
        <v>18.04</v>
      </c>
      <c r="G33" s="1034" t="s">
        <v>423</v>
      </c>
      <c r="H33" s="1035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5">
        <v>20.78</v>
      </c>
      <c r="E34" s="1039">
        <v>44691</v>
      </c>
      <c r="F34" s="1033">
        <f t="shared" si="4"/>
        <v>20.78</v>
      </c>
      <c r="G34" s="1034" t="s">
        <v>433</v>
      </c>
      <c r="H34" s="1035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5">
        <v>107.22</v>
      </c>
      <c r="E35" s="1039">
        <v>44691</v>
      </c>
      <c r="F35" s="1033">
        <f t="shared" si="4"/>
        <v>107.22</v>
      </c>
      <c r="G35" s="1034" t="s">
        <v>440</v>
      </c>
      <c r="H35" s="1035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5">
        <v>31.93</v>
      </c>
      <c r="E36" s="1039">
        <v>44692</v>
      </c>
      <c r="F36" s="1033">
        <f t="shared" si="4"/>
        <v>31.93</v>
      </c>
      <c r="G36" s="1034" t="s">
        <v>449</v>
      </c>
      <c r="H36" s="1035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5">
        <v>109.86</v>
      </c>
      <c r="E37" s="1039">
        <v>44693</v>
      </c>
      <c r="F37" s="1033">
        <f t="shared" si="4"/>
        <v>109.86</v>
      </c>
      <c r="G37" s="1034" t="s">
        <v>467</v>
      </c>
      <c r="H37" s="1035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5">
        <v>90.86</v>
      </c>
      <c r="E38" s="1039">
        <v>44693</v>
      </c>
      <c r="F38" s="1033">
        <f t="shared" si="4"/>
        <v>90.86</v>
      </c>
      <c r="G38" s="1034" t="s">
        <v>468</v>
      </c>
      <c r="H38" s="1035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5">
        <v>57.42</v>
      </c>
      <c r="E39" s="1039">
        <v>44695</v>
      </c>
      <c r="F39" s="1033">
        <f t="shared" si="4"/>
        <v>57.42</v>
      </c>
      <c r="G39" s="1034" t="s">
        <v>496</v>
      </c>
      <c r="H39" s="1035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5">
        <v>46.95</v>
      </c>
      <c r="E40" s="1039">
        <v>44695</v>
      </c>
      <c r="F40" s="1033">
        <f t="shared" si="4"/>
        <v>46.95</v>
      </c>
      <c r="G40" s="1034" t="s">
        <v>491</v>
      </c>
      <c r="H40" s="1035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5">
        <v>44.97</v>
      </c>
      <c r="E41" s="1039">
        <v>44697</v>
      </c>
      <c r="F41" s="1033">
        <f t="shared" si="4"/>
        <v>44.97</v>
      </c>
      <c r="G41" s="1034" t="s">
        <v>509</v>
      </c>
      <c r="H41" s="1035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5">
        <v>104.93</v>
      </c>
      <c r="E42" s="1039">
        <v>44697</v>
      </c>
      <c r="F42" s="1033">
        <f t="shared" si="4"/>
        <v>104.93</v>
      </c>
      <c r="G42" s="1034" t="s">
        <v>510</v>
      </c>
      <c r="H42" s="1035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5">
        <v>65.84</v>
      </c>
      <c r="E43" s="1039">
        <v>44697</v>
      </c>
      <c r="F43" s="1033">
        <f t="shared" si="4"/>
        <v>65.84</v>
      </c>
      <c r="G43" s="1034" t="s">
        <v>493</v>
      </c>
      <c r="H43" s="1035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5">
        <v>59.24</v>
      </c>
      <c r="E44" s="1039">
        <v>44699</v>
      </c>
      <c r="F44" s="1033">
        <f t="shared" si="4"/>
        <v>59.24</v>
      </c>
      <c r="G44" s="1034" t="s">
        <v>481</v>
      </c>
      <c r="H44" s="1035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5">
        <v>115.37</v>
      </c>
      <c r="E45" s="1039">
        <v>44699</v>
      </c>
      <c r="F45" s="1033">
        <f t="shared" si="4"/>
        <v>115.37</v>
      </c>
      <c r="G45" s="1034" t="s">
        <v>533</v>
      </c>
      <c r="H45" s="1035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5">
        <v>111.17</v>
      </c>
      <c r="E46" s="1039">
        <v>44701</v>
      </c>
      <c r="F46" s="1033">
        <f t="shared" si="4"/>
        <v>111.17</v>
      </c>
      <c r="G46" s="1034" t="s">
        <v>542</v>
      </c>
      <c r="H46" s="1035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5">
        <v>61.47</v>
      </c>
      <c r="E47" s="1039">
        <v>44704</v>
      </c>
      <c r="F47" s="1033">
        <f t="shared" si="4"/>
        <v>61.47</v>
      </c>
      <c r="G47" s="1034" t="s">
        <v>629</v>
      </c>
      <c r="H47" s="1035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5">
        <v>55.87</v>
      </c>
      <c r="E48" s="1039">
        <v>44706</v>
      </c>
      <c r="F48" s="1033">
        <f t="shared" si="4"/>
        <v>55.87</v>
      </c>
      <c r="G48" s="1034" t="s">
        <v>639</v>
      </c>
      <c r="H48" s="1035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4"/>
      <c r="S48" s="1035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5">
        <v>123.13</v>
      </c>
      <c r="E49" s="1039">
        <v>44707</v>
      </c>
      <c r="F49" s="1033">
        <f t="shared" si="4"/>
        <v>123.13</v>
      </c>
      <c r="G49" s="1034" t="s">
        <v>647</v>
      </c>
      <c r="H49" s="1035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4"/>
      <c r="S49" s="1035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5"/>
      <c r="E50" s="1039"/>
      <c r="F50" s="1033">
        <f t="shared" si="4"/>
        <v>0</v>
      </c>
      <c r="G50" s="1062"/>
      <c r="H50" s="1063"/>
      <c r="I50" s="1096">
        <f t="shared" si="6"/>
        <v>237.20999999999992</v>
      </c>
      <c r="J50" s="1097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4"/>
      <c r="S50" s="1035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5">
        <v>0</v>
      </c>
      <c r="E51" s="1039"/>
      <c r="F51" s="1033">
        <v>237.21</v>
      </c>
      <c r="G51" s="1062"/>
      <c r="H51" s="1063"/>
      <c r="I51" s="1096">
        <f t="shared" si="6"/>
        <v>0</v>
      </c>
      <c r="J51" s="1097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4"/>
      <c r="S51" s="1035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9"/>
      <c r="H52" s="1079"/>
      <c r="I52" s="1094"/>
      <c r="J52" s="1094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34" t="s">
        <v>11</v>
      </c>
      <c r="D56" s="1235"/>
      <c r="E56" s="146">
        <f>E5+E4+E6+-F53+E7+E8</f>
        <v>0</v>
      </c>
      <c r="F56" s="5"/>
      <c r="L56" s="47"/>
      <c r="N56" s="1234" t="s">
        <v>11</v>
      </c>
      <c r="O56" s="1235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R13" sqref="R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8" t="s">
        <v>229</v>
      </c>
      <c r="B1" s="1248"/>
      <c r="C1" s="1248"/>
      <c r="D1" s="1248"/>
      <c r="E1" s="1248"/>
      <c r="F1" s="1248"/>
      <c r="G1" s="1248"/>
      <c r="H1" s="99">
        <v>1</v>
      </c>
      <c r="L1" s="1254" t="s">
        <v>240</v>
      </c>
      <c r="M1" s="1254"/>
      <c r="N1" s="1254"/>
      <c r="O1" s="1254"/>
      <c r="P1" s="1254"/>
      <c r="Q1" s="1254"/>
      <c r="R1" s="125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55" t="s">
        <v>97</v>
      </c>
      <c r="B5" s="1256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55" t="s">
        <v>559</v>
      </c>
      <c r="M5" s="1256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55"/>
      <c r="B6" s="1257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55"/>
      <c r="M6" s="1257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55"/>
      <c r="B7" s="1257"/>
      <c r="C7" s="290"/>
      <c r="D7" s="430"/>
      <c r="E7" s="338"/>
      <c r="F7" s="315"/>
      <c r="G7" s="243"/>
      <c r="H7" s="240"/>
      <c r="I7" s="652"/>
      <c r="J7" s="512"/>
      <c r="L7" s="1255"/>
      <c r="M7" s="1257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52" t="s">
        <v>47</v>
      </c>
      <c r="J8" s="1246" t="s">
        <v>4</v>
      </c>
      <c r="L8" s="240"/>
      <c r="M8" s="602"/>
      <c r="N8" s="290"/>
      <c r="O8" s="311"/>
      <c r="P8" s="428"/>
      <c r="Q8" s="429"/>
      <c r="R8" s="243"/>
      <c r="S8" s="240"/>
      <c r="T8" s="1252" t="s">
        <v>47</v>
      </c>
      <c r="U8" s="124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53"/>
      <c r="J9" s="124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53"/>
      <c r="U9" s="1247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5">
        <f t="shared" si="2"/>
        <v>20</v>
      </c>
      <c r="E24" s="1039">
        <v>44683</v>
      </c>
      <c r="F24" s="1033">
        <f t="shared" si="0"/>
        <v>20</v>
      </c>
      <c r="G24" s="1034" t="s">
        <v>358</v>
      </c>
      <c r="H24" s="1035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9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5">
        <f t="shared" si="2"/>
        <v>10</v>
      </c>
      <c r="E25" s="1039">
        <v>44684</v>
      </c>
      <c r="F25" s="1033">
        <f t="shared" si="0"/>
        <v>10</v>
      </c>
      <c r="G25" s="1034" t="s">
        <v>360</v>
      </c>
      <c r="H25" s="1035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9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5">
        <f t="shared" si="2"/>
        <v>10</v>
      </c>
      <c r="E26" s="1039">
        <v>44684</v>
      </c>
      <c r="F26" s="1033">
        <f t="shared" si="0"/>
        <v>10</v>
      </c>
      <c r="G26" s="1034" t="s">
        <v>361</v>
      </c>
      <c r="H26" s="1035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9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5">
        <f t="shared" si="2"/>
        <v>20</v>
      </c>
      <c r="E27" s="1039">
        <v>44685</v>
      </c>
      <c r="F27" s="1033">
        <f t="shared" si="0"/>
        <v>20</v>
      </c>
      <c r="G27" s="1034" t="s">
        <v>378</v>
      </c>
      <c r="H27" s="1035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9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5">
        <f t="shared" si="2"/>
        <v>10</v>
      </c>
      <c r="E28" s="1039">
        <v>44685</v>
      </c>
      <c r="F28" s="1033">
        <f t="shared" si="0"/>
        <v>10</v>
      </c>
      <c r="G28" s="1034" t="s">
        <v>379</v>
      </c>
      <c r="H28" s="1035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9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5">
        <v>10</v>
      </c>
      <c r="E29" s="1039">
        <v>44686</v>
      </c>
      <c r="F29" s="1033">
        <f t="shared" si="0"/>
        <v>10</v>
      </c>
      <c r="G29" s="1034" t="s">
        <v>387</v>
      </c>
      <c r="H29" s="1035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9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5">
        <v>100</v>
      </c>
      <c r="E30" s="1039">
        <v>44687</v>
      </c>
      <c r="F30" s="1033">
        <f t="shared" si="0"/>
        <v>100</v>
      </c>
      <c r="G30" s="1034" t="s">
        <v>401</v>
      </c>
      <c r="H30" s="1035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9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5">
        <v>10</v>
      </c>
      <c r="E31" s="1039">
        <v>44688</v>
      </c>
      <c r="F31" s="1033">
        <f t="shared" si="0"/>
        <v>10</v>
      </c>
      <c r="G31" s="1034" t="s">
        <v>412</v>
      </c>
      <c r="H31" s="1035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9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5">
        <v>10</v>
      </c>
      <c r="E32" s="1039">
        <v>44688</v>
      </c>
      <c r="F32" s="1033">
        <f t="shared" si="0"/>
        <v>10</v>
      </c>
      <c r="G32" s="1034" t="s">
        <v>414</v>
      </c>
      <c r="H32" s="1035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9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5">
        <v>10</v>
      </c>
      <c r="E33" s="1039">
        <v>44692</v>
      </c>
      <c r="F33" s="1033">
        <f t="shared" si="0"/>
        <v>10</v>
      </c>
      <c r="G33" s="1034" t="s">
        <v>446</v>
      </c>
      <c r="H33" s="1035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9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5">
        <v>10</v>
      </c>
      <c r="E34" s="1039">
        <v>44692</v>
      </c>
      <c r="F34" s="1033">
        <f t="shared" si="0"/>
        <v>10</v>
      </c>
      <c r="G34" s="1034" t="s">
        <v>451</v>
      </c>
      <c r="H34" s="1035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9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5">
        <v>20</v>
      </c>
      <c r="E35" s="1039">
        <v>44693</v>
      </c>
      <c r="F35" s="1033">
        <f t="shared" si="0"/>
        <v>20</v>
      </c>
      <c r="G35" s="1034" t="s">
        <v>466</v>
      </c>
      <c r="H35" s="1035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9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5">
        <v>100</v>
      </c>
      <c r="E36" s="1039">
        <v>44695</v>
      </c>
      <c r="F36" s="1033">
        <f t="shared" si="0"/>
        <v>100</v>
      </c>
      <c r="G36" s="1034" t="s">
        <v>457</v>
      </c>
      <c r="H36" s="1035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9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5"/>
      <c r="E37" s="1039"/>
      <c r="F37" s="1061">
        <f t="shared" si="0"/>
        <v>0</v>
      </c>
      <c r="G37" s="1062"/>
      <c r="H37" s="1063"/>
      <c r="I37" s="1096">
        <f t="shared" si="8"/>
        <v>0</v>
      </c>
      <c r="J37" s="1097">
        <f t="shared" si="9"/>
        <v>0</v>
      </c>
      <c r="L37" s="2"/>
      <c r="M37" s="83"/>
      <c r="N37" s="15"/>
      <c r="O37" s="1045"/>
      <c r="P37" s="1039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8">
        <f t="shared" si="0"/>
        <v>0</v>
      </c>
      <c r="G38" s="1099"/>
      <c r="H38" s="1079"/>
      <c r="I38" s="1094"/>
      <c r="J38" s="1094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4" t="s">
        <v>11</v>
      </c>
      <c r="D42" s="1235"/>
      <c r="E42" s="146">
        <f>E5+E4+E6+-F39</f>
        <v>0</v>
      </c>
      <c r="F42" s="5"/>
      <c r="L42" s="47"/>
      <c r="N42" s="1234" t="s">
        <v>11</v>
      </c>
      <c r="O42" s="1235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60"/>
      <c r="B5" s="1262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60"/>
      <c r="B6" s="1263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61"/>
      <c r="B7" s="1264"/>
      <c r="C7" s="247"/>
      <c r="D7" s="311"/>
      <c r="E7" s="774"/>
      <c r="F7" s="313"/>
      <c r="G7" s="240"/>
      <c r="I7" s="1265" t="s">
        <v>3</v>
      </c>
      <c r="J7" s="125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6"/>
      <c r="J8" s="125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34" t="s">
        <v>11</v>
      </c>
      <c r="D101" s="123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60"/>
      <c r="B5" s="1262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61"/>
      <c r="B6" s="1264"/>
      <c r="C6" s="247"/>
      <c r="D6" s="311"/>
      <c r="E6" s="774"/>
      <c r="F6" s="313"/>
      <c r="G6" s="240"/>
      <c r="I6" s="1265" t="s">
        <v>3</v>
      </c>
      <c r="J6" s="12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4" t="s">
        <v>11</v>
      </c>
      <c r="D100" s="123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30"/>
      <c r="B5" s="1267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31"/>
      <c r="B6" s="1268"/>
      <c r="C6" s="247"/>
      <c r="D6" s="311"/>
      <c r="E6" s="314"/>
      <c r="F6" s="315"/>
      <c r="G6" s="240"/>
      <c r="I6" s="1265" t="s">
        <v>3</v>
      </c>
      <c r="J6" s="12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4" t="s">
        <v>11</v>
      </c>
      <c r="D33" s="123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69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70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71"/>
      <c r="C6" s="247"/>
      <c r="D6" s="245"/>
      <c r="E6" s="447"/>
      <c r="F6" s="268"/>
      <c r="G6" s="240"/>
      <c r="H6" s="240"/>
      <c r="I6" s="1265" t="s">
        <v>3</v>
      </c>
      <c r="J6" s="125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72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34" t="s">
        <v>11</v>
      </c>
      <c r="D36" s="1235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selection activeCell="O6" sqref="O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22" t="s">
        <v>230</v>
      </c>
      <c r="B1" s="1222"/>
      <c r="C1" s="1222"/>
      <c r="D1" s="1222"/>
      <c r="E1" s="1222"/>
      <c r="F1" s="1222"/>
      <c r="G1" s="1222"/>
      <c r="H1" s="356">
        <v>1</v>
      </c>
      <c r="I1" s="571"/>
      <c r="L1" s="1192" t="s">
        <v>240</v>
      </c>
      <c r="M1" s="1192"/>
      <c r="N1" s="1192"/>
      <c r="O1" s="1192"/>
      <c r="P1" s="1192"/>
      <c r="Q1" s="1192"/>
      <c r="R1" s="1192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4"/>
      <c r="S4" s="153"/>
      <c r="T4" s="576"/>
    </row>
    <row r="5" spans="1:21" ht="15" customHeight="1" x14ac:dyDescent="0.25">
      <c r="A5" s="938"/>
      <c r="B5" s="1273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0"/>
      <c r="M5" s="1273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74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74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3">
        <v>29.64</v>
      </c>
      <c r="E12" s="1065">
        <v>44686</v>
      </c>
      <c r="F12" s="1066">
        <f t="shared" si="0"/>
        <v>29.64</v>
      </c>
      <c r="G12" s="1037" t="s">
        <v>385</v>
      </c>
      <c r="H12" s="1038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3">
        <v>113.83</v>
      </c>
      <c r="E13" s="1065">
        <v>44686</v>
      </c>
      <c r="F13" s="1066">
        <f t="shared" si="0"/>
        <v>113.83</v>
      </c>
      <c r="G13" s="1037" t="s">
        <v>396</v>
      </c>
      <c r="H13" s="1038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3">
        <v>204.56</v>
      </c>
      <c r="E14" s="1065">
        <v>44687</v>
      </c>
      <c r="F14" s="1066">
        <f t="shared" si="0"/>
        <v>204.56</v>
      </c>
      <c r="G14" s="1037" t="s">
        <v>394</v>
      </c>
      <c r="H14" s="1038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3">
        <v>220.31</v>
      </c>
      <c r="E15" s="1067">
        <v>44688</v>
      </c>
      <c r="F15" s="1066">
        <f t="shared" si="0"/>
        <v>220.31</v>
      </c>
      <c r="G15" s="1037" t="s">
        <v>410</v>
      </c>
      <c r="H15" s="1038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3">
        <v>113.24</v>
      </c>
      <c r="E16" s="1067">
        <v>44690</v>
      </c>
      <c r="F16" s="1066">
        <f t="shared" si="0"/>
        <v>113.24</v>
      </c>
      <c r="G16" s="1037" t="s">
        <v>429</v>
      </c>
      <c r="H16" s="1038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3">
        <v>30.96</v>
      </c>
      <c r="E17" s="1067">
        <v>44692</v>
      </c>
      <c r="F17" s="1066">
        <f t="shared" si="0"/>
        <v>30.96</v>
      </c>
      <c r="G17" s="1037" t="s">
        <v>449</v>
      </c>
      <c r="H17" s="1038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3">
        <v>208.82</v>
      </c>
      <c r="E18" s="1067">
        <v>44692</v>
      </c>
      <c r="F18" s="1066">
        <f t="shared" si="0"/>
        <v>208.82</v>
      </c>
      <c r="G18" s="1037" t="s">
        <v>453</v>
      </c>
      <c r="H18" s="1038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3">
        <v>107.91</v>
      </c>
      <c r="E19" s="1067">
        <v>44694</v>
      </c>
      <c r="F19" s="1066">
        <f t="shared" si="0"/>
        <v>107.91</v>
      </c>
      <c r="G19" s="1037" t="s">
        <v>489</v>
      </c>
      <c r="H19" s="1038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3">
        <v>57.07</v>
      </c>
      <c r="E20" s="1067">
        <v>44695</v>
      </c>
      <c r="F20" s="1066">
        <f t="shared" si="0"/>
        <v>57.07</v>
      </c>
      <c r="G20" s="1037" t="s">
        <v>478</v>
      </c>
      <c r="H20" s="1038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3">
        <v>268.63</v>
      </c>
      <c r="E21" s="1067">
        <v>44695</v>
      </c>
      <c r="F21" s="1066">
        <f t="shared" si="0"/>
        <v>268.63</v>
      </c>
      <c r="G21" s="1034" t="s">
        <v>497</v>
      </c>
      <c r="H21" s="1035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3">
        <v>56.54</v>
      </c>
      <c r="E22" s="1067">
        <v>44697</v>
      </c>
      <c r="F22" s="1066">
        <f t="shared" si="0"/>
        <v>56.54</v>
      </c>
      <c r="G22" s="1034" t="s">
        <v>509</v>
      </c>
      <c r="H22" s="1035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3">
        <v>170.62</v>
      </c>
      <c r="E23" s="1042">
        <v>44697</v>
      </c>
      <c r="F23" s="1066">
        <f t="shared" si="0"/>
        <v>170.62</v>
      </c>
      <c r="G23" s="1034" t="s">
        <v>510</v>
      </c>
      <c r="H23" s="1035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3">
        <v>150.04</v>
      </c>
      <c r="E24" s="1042">
        <v>44697</v>
      </c>
      <c r="F24" s="1066">
        <f t="shared" si="0"/>
        <v>150.04</v>
      </c>
      <c r="G24" s="1034" t="s">
        <v>516</v>
      </c>
      <c r="H24" s="1035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3">
        <v>49.88</v>
      </c>
      <c r="E25" s="1042">
        <v>44699</v>
      </c>
      <c r="F25" s="1066">
        <f t="shared" si="0"/>
        <v>49.88</v>
      </c>
      <c r="G25" s="1034" t="s">
        <v>524</v>
      </c>
      <c r="H25" s="1035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3">
        <v>107.74</v>
      </c>
      <c r="E26" s="1042">
        <v>44699</v>
      </c>
      <c r="F26" s="1066">
        <f t="shared" si="0"/>
        <v>107.74</v>
      </c>
      <c r="G26" s="1034" t="s">
        <v>527</v>
      </c>
      <c r="H26" s="1035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3">
        <v>103.23</v>
      </c>
      <c r="E27" s="1042">
        <v>44702</v>
      </c>
      <c r="F27" s="1066">
        <f t="shared" si="0"/>
        <v>103.23</v>
      </c>
      <c r="G27" s="1034" t="s">
        <v>547</v>
      </c>
      <c r="H27" s="1035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3"/>
      <c r="E28" s="1042"/>
      <c r="F28" s="1066">
        <f t="shared" si="0"/>
        <v>0</v>
      </c>
      <c r="G28" s="1034"/>
      <c r="H28" s="1035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3"/>
      <c r="E29" s="1042"/>
      <c r="F29" s="1066">
        <f t="shared" si="0"/>
        <v>0</v>
      </c>
      <c r="G29" s="1034"/>
      <c r="H29" s="1035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3"/>
      <c r="E30" s="1042"/>
      <c r="F30" s="1066">
        <f t="shared" si="0"/>
        <v>0</v>
      </c>
      <c r="G30" s="1034"/>
      <c r="H30" s="1035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3"/>
      <c r="E31" s="1042"/>
      <c r="F31" s="1066">
        <f t="shared" si="0"/>
        <v>0</v>
      </c>
      <c r="G31" s="1034"/>
      <c r="H31" s="1035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3"/>
      <c r="E32" s="1042"/>
      <c r="F32" s="1066">
        <f t="shared" si="0"/>
        <v>0</v>
      </c>
      <c r="G32" s="1034"/>
      <c r="H32" s="1035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3"/>
      <c r="E33" s="1042"/>
      <c r="F33" s="1066">
        <f t="shared" si="0"/>
        <v>0</v>
      </c>
      <c r="G33" s="1034"/>
      <c r="H33" s="1035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3"/>
      <c r="E34" s="1042"/>
      <c r="F34" s="1066">
        <f t="shared" si="0"/>
        <v>0</v>
      </c>
      <c r="G34" s="1034"/>
      <c r="H34" s="1035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3"/>
      <c r="E35" s="1042"/>
      <c r="F35" s="1066">
        <f t="shared" si="0"/>
        <v>0</v>
      </c>
      <c r="G35" s="1034"/>
      <c r="H35" s="1035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3"/>
      <c r="E36" s="1042"/>
      <c r="F36" s="1066">
        <f t="shared" si="0"/>
        <v>0</v>
      </c>
      <c r="G36" s="1034"/>
      <c r="H36" s="1035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97" t="s">
        <v>21</v>
      </c>
      <c r="E41" s="1198"/>
      <c r="F41" s="141">
        <f>G5-F39</f>
        <v>0</v>
      </c>
      <c r="M41" s="197"/>
      <c r="O41" s="1197" t="s">
        <v>21</v>
      </c>
      <c r="P41" s="1198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1" t="s">
        <v>4</v>
      </c>
      <c r="P42" s="11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91"/>
      <c r="B5" s="1195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91"/>
      <c r="B6" s="1195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4" t="s">
        <v>11</v>
      </c>
      <c r="D60" s="120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N22" sqref="N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06" t="s">
        <v>231</v>
      </c>
      <c r="B1" s="1206"/>
      <c r="C1" s="1206"/>
      <c r="D1" s="1206"/>
      <c r="E1" s="1206"/>
      <c r="F1" s="1206"/>
      <c r="G1" s="1206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2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72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73"/>
      <c r="B5" s="1275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73"/>
      <c r="L5" s="1275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277"/>
      <c r="B6" s="1276"/>
      <c r="C6" s="923">
        <v>28</v>
      </c>
      <c r="D6" s="245">
        <v>44669</v>
      </c>
      <c r="E6" s="246">
        <v>996.93</v>
      </c>
      <c r="F6" s="243">
        <v>33</v>
      </c>
      <c r="G6" s="73"/>
      <c r="K6" s="1277"/>
      <c r="L6" s="1276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6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6">
        <v>207.2</v>
      </c>
      <c r="E20" s="1047">
        <v>44683</v>
      </c>
      <c r="F20" s="1048">
        <f t="shared" si="0"/>
        <v>207.2</v>
      </c>
      <c r="G20" s="1049" t="s">
        <v>359</v>
      </c>
      <c r="H20" s="1050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6">
        <v>28.49</v>
      </c>
      <c r="E21" s="1047">
        <v>44685</v>
      </c>
      <c r="F21" s="1048">
        <f t="shared" si="0"/>
        <v>28.49</v>
      </c>
      <c r="G21" s="1051" t="s">
        <v>378</v>
      </c>
      <c r="H21" s="1052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6">
        <v>29.34</v>
      </c>
      <c r="E22" s="1047">
        <v>44685</v>
      </c>
      <c r="F22" s="1048">
        <f t="shared" si="0"/>
        <v>29.34</v>
      </c>
      <c r="G22" s="1051" t="s">
        <v>382</v>
      </c>
      <c r="H22" s="1052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6">
        <v>196.81</v>
      </c>
      <c r="E23" s="1047">
        <v>44685</v>
      </c>
      <c r="F23" s="1048">
        <f t="shared" si="0"/>
        <v>196.81</v>
      </c>
      <c r="G23" s="1051" t="s">
        <v>383</v>
      </c>
      <c r="H23" s="1052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6">
        <v>213.98</v>
      </c>
      <c r="E24" s="1047">
        <v>44686</v>
      </c>
      <c r="F24" s="1048">
        <f t="shared" si="0"/>
        <v>213.98</v>
      </c>
      <c r="G24" s="1051" t="s">
        <v>396</v>
      </c>
      <c r="H24" s="1052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6">
        <v>61.35</v>
      </c>
      <c r="E25" s="1047">
        <v>44686</v>
      </c>
      <c r="F25" s="1048">
        <f t="shared" si="0"/>
        <v>61.35</v>
      </c>
      <c r="G25" s="1051" t="s">
        <v>391</v>
      </c>
      <c r="H25" s="1052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6">
        <v>211.52</v>
      </c>
      <c r="E26" s="1047">
        <v>44687</v>
      </c>
      <c r="F26" s="1048">
        <f t="shared" si="0"/>
        <v>211.52</v>
      </c>
      <c r="G26" s="1051" t="s">
        <v>401</v>
      </c>
      <c r="H26" s="1052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6">
        <v>32.119999999999997</v>
      </c>
      <c r="E27" s="1047">
        <v>44688</v>
      </c>
      <c r="F27" s="1048">
        <f t="shared" si="0"/>
        <v>32.119999999999997</v>
      </c>
      <c r="G27" s="1051" t="s">
        <v>414</v>
      </c>
      <c r="H27" s="1052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6">
        <v>30.73</v>
      </c>
      <c r="E28" s="1047">
        <v>44688</v>
      </c>
      <c r="F28" s="1048">
        <f t="shared" si="0"/>
        <v>30.73</v>
      </c>
      <c r="G28" s="1051" t="s">
        <v>418</v>
      </c>
      <c r="H28" s="1052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6">
        <v>29.9</v>
      </c>
      <c r="E29" s="1081">
        <v>44690</v>
      </c>
      <c r="F29" s="1048">
        <f t="shared" si="0"/>
        <v>29.9</v>
      </c>
      <c r="G29" s="1051" t="s">
        <v>423</v>
      </c>
      <c r="H29" s="1052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6">
        <v>29.59</v>
      </c>
      <c r="E30" s="1081">
        <v>44691</v>
      </c>
      <c r="F30" s="1048">
        <f t="shared" si="0"/>
        <v>29.59</v>
      </c>
      <c r="G30" s="1051" t="s">
        <v>435</v>
      </c>
      <c r="H30" s="1052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6">
        <v>50.94</v>
      </c>
      <c r="E31" s="1081">
        <v>44695</v>
      </c>
      <c r="F31" s="1048">
        <f t="shared" si="0"/>
        <v>50.94</v>
      </c>
      <c r="G31" s="1051" t="s">
        <v>478</v>
      </c>
      <c r="H31" s="1052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6">
        <v>173.53</v>
      </c>
      <c r="E32" s="1081">
        <v>44695</v>
      </c>
      <c r="F32" s="1048">
        <f t="shared" si="0"/>
        <v>173.53</v>
      </c>
      <c r="G32" s="1051" t="s">
        <v>457</v>
      </c>
      <c r="H32" s="1052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6">
        <v>57.65</v>
      </c>
      <c r="E33" s="1081">
        <v>44695</v>
      </c>
      <c r="F33" s="1048">
        <f t="shared" si="0"/>
        <v>57.65</v>
      </c>
      <c r="G33" s="1051" t="s">
        <v>491</v>
      </c>
      <c r="H33" s="1052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6"/>
      <c r="E34" s="1081"/>
      <c r="F34" s="1086">
        <f t="shared" si="0"/>
        <v>0</v>
      </c>
      <c r="G34" s="1087"/>
      <c r="H34" s="1088"/>
      <c r="I34" s="1089">
        <f t="shared" si="6"/>
        <v>18.019999999999932</v>
      </c>
      <c r="J34" s="1090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6"/>
      <c r="E35" s="1081"/>
      <c r="F35" s="1086">
        <f t="shared" si="0"/>
        <v>0</v>
      </c>
      <c r="G35" s="1087"/>
      <c r="H35" s="1088"/>
      <c r="I35" s="1089">
        <f t="shared" si="6"/>
        <v>18.019999999999932</v>
      </c>
      <c r="J35" s="1090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6"/>
      <c r="E36" s="1081"/>
      <c r="F36" s="1086">
        <v>18.02</v>
      </c>
      <c r="G36" s="1087"/>
      <c r="H36" s="1088"/>
      <c r="I36" s="1089">
        <f t="shared" si="6"/>
        <v>-6.7501559897209518E-14</v>
      </c>
      <c r="J36" s="1090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6"/>
      <c r="E37" s="1081"/>
      <c r="F37" s="1086">
        <f t="shared" si="0"/>
        <v>0</v>
      </c>
      <c r="G37" s="1087"/>
      <c r="H37" s="1088"/>
      <c r="I37" s="1089">
        <f t="shared" si="6"/>
        <v>-6.7501559897209518E-14</v>
      </c>
      <c r="J37" s="1090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6"/>
      <c r="E38" s="1081"/>
      <c r="F38" s="1086">
        <f t="shared" si="0"/>
        <v>0</v>
      </c>
      <c r="G38" s="1087"/>
      <c r="H38" s="1088"/>
      <c r="I38" s="1089">
        <f t="shared" si="6"/>
        <v>-6.7501559897209518E-14</v>
      </c>
      <c r="J38" s="1090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6"/>
      <c r="E39" s="1081"/>
      <c r="F39" s="1086">
        <f t="shared" si="0"/>
        <v>0</v>
      </c>
      <c r="G39" s="1087"/>
      <c r="H39" s="1088"/>
      <c r="I39" s="1089">
        <f t="shared" si="6"/>
        <v>-6.7501559897209518E-14</v>
      </c>
      <c r="J39" s="1090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2"/>
      <c r="F40" s="1091">
        <f t="shared" si="0"/>
        <v>0</v>
      </c>
      <c r="G40" s="1092"/>
      <c r="H40" s="1093"/>
      <c r="I40" s="1089">
        <f t="shared" si="6"/>
        <v>-6.7501559897209518E-14</v>
      </c>
      <c r="J40" s="1090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2"/>
      <c r="F41" s="889">
        <f t="shared" si="0"/>
        <v>0</v>
      </c>
      <c r="G41" s="899"/>
      <c r="H41" s="1076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2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2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2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J1" zoomScaleNormal="100" workbookViewId="0">
      <pane ySplit="8" topLeftCell="A9" activePane="bottomLeft" state="frozen"/>
      <selection pane="bottomLeft" activeCell="L29" sqref="L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6" t="s">
        <v>216</v>
      </c>
      <c r="B1" s="1206"/>
      <c r="C1" s="1206"/>
      <c r="D1" s="1206"/>
      <c r="E1" s="1206"/>
      <c r="F1" s="1206"/>
      <c r="G1" s="1206"/>
      <c r="H1" s="11">
        <v>1</v>
      </c>
      <c r="K1" s="1202" t="s">
        <v>251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07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07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07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207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>
        <v>90</v>
      </c>
      <c r="N7" s="248">
        <v>44709</v>
      </c>
      <c r="O7" s="69">
        <v>229.5</v>
      </c>
      <c r="P7" s="73">
        <v>20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74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2">
        <f t="shared" si="0"/>
        <v>0</v>
      </c>
      <c r="G17" s="1073"/>
      <c r="H17" s="1074"/>
      <c r="I17" s="1075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2">
        <f t="shared" si="0"/>
        <v>0</v>
      </c>
      <c r="G18" s="1073"/>
      <c r="H18" s="1074"/>
      <c r="I18" s="1075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2">
        <v>75.42</v>
      </c>
      <c r="G19" s="1073"/>
      <c r="H19" s="1074"/>
      <c r="I19" s="1075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2">
        <f t="shared" si="0"/>
        <v>0</v>
      </c>
      <c r="G20" s="1073"/>
      <c r="H20" s="1074"/>
      <c r="I20" s="1075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2">
        <f t="shared" si="0"/>
        <v>0</v>
      </c>
      <c r="G21" s="1073"/>
      <c r="H21" s="1074"/>
      <c r="I21" s="1075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2">
        <f t="shared" si="0"/>
        <v>0</v>
      </c>
      <c r="G22" s="1073"/>
      <c r="H22" s="1074"/>
      <c r="I22" s="1075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20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229.5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20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229.5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20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229.5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20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229.5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20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229.5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20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229.5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20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229.5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20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229.5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20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229.5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20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229.5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20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229.5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20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229.5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20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229.5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20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229.5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20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229.5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20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229.5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20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229.5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20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229.5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20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229.5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20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229.5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20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229.5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20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229.5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20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229.5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20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229.5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20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229.5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20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229.5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20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229.5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20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229.5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20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229.5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20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229.5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229.5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20</v>
      </c>
    </row>
    <row r="82" spans="3:16" ht="15.75" thickBot="1" x14ac:dyDescent="0.3"/>
    <row r="83" spans="3:16" ht="15.75" thickBot="1" x14ac:dyDescent="0.3">
      <c r="C83" s="1204" t="s">
        <v>11</v>
      </c>
      <c r="D83" s="1205"/>
      <c r="E83" s="57">
        <f>E5+E6-F78+E7</f>
        <v>-97.060000000000059</v>
      </c>
      <c r="F83" s="73"/>
      <c r="M83" s="1204" t="s">
        <v>11</v>
      </c>
      <c r="N83" s="1205"/>
      <c r="O83" s="57">
        <f>O5+O6-P78+O7</f>
        <v>229.5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9" sqref="F9:I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74</v>
      </c>
      <c r="C4" s="102"/>
      <c r="D4" s="135"/>
      <c r="E4" s="86"/>
      <c r="F4" s="73"/>
      <c r="G4" s="699"/>
    </row>
    <row r="5" spans="1:9" x14ac:dyDescent="0.25">
      <c r="A5" s="1219" t="s">
        <v>574</v>
      </c>
      <c r="B5" s="1279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19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287">
        <f t="shared" si="0"/>
        <v>0</v>
      </c>
      <c r="G9" s="1288"/>
      <c r="H9" s="1079"/>
      <c r="I9" s="1080">
        <f>I8-D9</f>
        <v>0</v>
      </c>
    </row>
    <row r="10" spans="1:9" x14ac:dyDescent="0.25">
      <c r="A10" s="75"/>
      <c r="B10" s="2"/>
      <c r="C10" s="15"/>
      <c r="D10" s="655"/>
      <c r="E10" s="328"/>
      <c r="F10" s="1287">
        <f t="shared" si="0"/>
        <v>0</v>
      </c>
      <c r="G10" s="1288"/>
      <c r="H10" s="1079"/>
      <c r="I10" s="108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287">
        <f t="shared" si="0"/>
        <v>0</v>
      </c>
      <c r="G11" s="1288"/>
      <c r="H11" s="1079"/>
      <c r="I11" s="1080">
        <f t="shared" si="1"/>
        <v>0</v>
      </c>
    </row>
    <row r="12" spans="1:9" x14ac:dyDescent="0.25">
      <c r="A12" s="75"/>
      <c r="B12" s="2"/>
      <c r="C12" s="15"/>
      <c r="D12" s="655"/>
      <c r="E12" s="328"/>
      <c r="F12" s="1287">
        <f t="shared" si="0"/>
        <v>0</v>
      </c>
      <c r="G12" s="1288"/>
      <c r="H12" s="1079"/>
      <c r="I12" s="1080">
        <f t="shared" si="1"/>
        <v>0</v>
      </c>
    </row>
    <row r="13" spans="1:9" x14ac:dyDescent="0.25">
      <c r="A13" s="75"/>
      <c r="B13" s="2"/>
      <c r="C13" s="15"/>
      <c r="D13" s="655"/>
      <c r="E13" s="328"/>
      <c r="F13" s="1287">
        <f t="shared" si="0"/>
        <v>0</v>
      </c>
      <c r="G13" s="1288"/>
      <c r="H13" s="1079"/>
      <c r="I13" s="108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56</v>
      </c>
      <c r="C4" s="102"/>
      <c r="D4" s="135"/>
      <c r="E4" s="86"/>
      <c r="F4" s="73"/>
      <c r="G4" s="534"/>
    </row>
    <row r="5" spans="1:9" x14ac:dyDescent="0.25">
      <c r="A5" s="242"/>
      <c r="B5" s="1279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92</v>
      </c>
      <c r="C4" s="102"/>
      <c r="D4" s="135"/>
      <c r="E4" s="86"/>
      <c r="F4" s="73"/>
      <c r="G4" s="825"/>
    </row>
    <row r="5" spans="1:9" x14ac:dyDescent="0.25">
      <c r="A5" s="75"/>
      <c r="B5" s="1279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0" t="s">
        <v>95</v>
      </c>
      <c r="C4" s="102"/>
      <c r="D4" s="135"/>
      <c r="E4" s="86"/>
      <c r="F4" s="73"/>
      <c r="G4" s="886"/>
    </row>
    <row r="5" spans="1:10" x14ac:dyDescent="0.25">
      <c r="A5" s="75"/>
      <c r="B5" s="1281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6" t="s">
        <v>217</v>
      </c>
      <c r="B1" s="1206"/>
      <c r="C1" s="1206"/>
      <c r="D1" s="1206"/>
      <c r="E1" s="1206"/>
      <c r="F1" s="1206"/>
      <c r="G1" s="1206"/>
      <c r="H1" s="11">
        <v>1</v>
      </c>
      <c r="K1" s="1206" t="str">
        <f>A1</f>
        <v>INVENTARIO DEL MES DE ABRIL 2022</v>
      </c>
      <c r="L1" s="1206"/>
      <c r="M1" s="1206"/>
      <c r="N1" s="1206"/>
      <c r="O1" s="1206"/>
      <c r="P1" s="1206"/>
      <c r="Q1" s="1206"/>
      <c r="R1" s="11">
        <v>2</v>
      </c>
      <c r="U1" s="1202" t="s">
        <v>240</v>
      </c>
      <c r="V1" s="1202"/>
      <c r="W1" s="1202"/>
      <c r="X1" s="1202"/>
      <c r="Y1" s="1202"/>
      <c r="Z1" s="1202"/>
      <c r="AA1" s="120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08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08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08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08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208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208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204" t="s">
        <v>11</v>
      </c>
      <c r="D83" s="1205"/>
      <c r="E83" s="57">
        <f>E5+E6-F78+E7</f>
        <v>61.359999999999957</v>
      </c>
      <c r="F83" s="73"/>
      <c r="M83" s="1204" t="s">
        <v>11</v>
      </c>
      <c r="N83" s="1205"/>
      <c r="O83" s="57">
        <f>O5+O6-P78+O7</f>
        <v>23.180000000000007</v>
      </c>
      <c r="P83" s="73"/>
      <c r="W83" s="1204" t="s">
        <v>11</v>
      </c>
      <c r="X83" s="1205"/>
      <c r="Y83" s="57">
        <f>Y5+Y6-Z78+Y7</f>
        <v>236.89999999999998</v>
      </c>
      <c r="Z83" s="73"/>
    </row>
    <row r="86" spans="1:28" x14ac:dyDescent="0.25">
      <c r="A86" s="250"/>
      <c r="B86" s="1191"/>
      <c r="C86" s="742"/>
      <c r="D86" s="274"/>
      <c r="E86" s="259"/>
      <c r="F86" s="253"/>
      <c r="G86" s="260"/>
      <c r="H86" s="240"/>
      <c r="K86" s="250"/>
      <c r="L86" s="1191"/>
      <c r="M86" s="742"/>
      <c r="N86" s="274"/>
      <c r="O86" s="259"/>
      <c r="P86" s="253"/>
      <c r="Q86" s="260"/>
      <c r="R86" s="240"/>
      <c r="U86" s="250"/>
      <c r="V86" s="1191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91"/>
      <c r="C87" s="566"/>
      <c r="D87" s="248"/>
      <c r="E87" s="267"/>
      <c r="F87" s="253"/>
      <c r="G87" s="262"/>
      <c r="H87" s="240"/>
      <c r="K87" s="250"/>
      <c r="L87" s="1191"/>
      <c r="M87" s="566"/>
      <c r="N87" s="248"/>
      <c r="O87" s="267"/>
      <c r="P87" s="253"/>
      <c r="Q87" s="262"/>
      <c r="R87" s="240"/>
      <c r="U87" s="250"/>
      <c r="V87" s="1191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18" sqref="Q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6" t="s">
        <v>250</v>
      </c>
      <c r="B1" s="1206"/>
      <c r="C1" s="1206"/>
      <c r="D1" s="1206"/>
      <c r="E1" s="1206"/>
      <c r="F1" s="1206"/>
      <c r="G1" s="1206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09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09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09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09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5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5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5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5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5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3">
        <v>24.21</v>
      </c>
      <c r="E16" s="1044">
        <v>44684</v>
      </c>
      <c r="F16" s="1043">
        <f t="shared" si="0"/>
        <v>24.21</v>
      </c>
      <c r="G16" s="1037" t="s">
        <v>362</v>
      </c>
      <c r="H16" s="1038">
        <v>95</v>
      </c>
      <c r="I16" s="275">
        <f t="shared" si="3"/>
        <v>285.53000000000009</v>
      </c>
      <c r="L16" s="1085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3">
        <v>114.82</v>
      </c>
      <c r="E17" s="1044">
        <v>44686</v>
      </c>
      <c r="F17" s="1043">
        <f t="shared" si="0"/>
        <v>114.82</v>
      </c>
      <c r="G17" s="1037" t="s">
        <v>396</v>
      </c>
      <c r="H17" s="1038">
        <v>95</v>
      </c>
      <c r="I17" s="275">
        <f t="shared" si="3"/>
        <v>170.71000000000009</v>
      </c>
      <c r="L17" s="1085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3">
        <v>59.43</v>
      </c>
      <c r="E18" s="1044">
        <v>44687</v>
      </c>
      <c r="F18" s="1043">
        <f t="shared" si="0"/>
        <v>59.43</v>
      </c>
      <c r="G18" s="1037" t="s">
        <v>399</v>
      </c>
      <c r="H18" s="1038">
        <v>95</v>
      </c>
      <c r="I18" s="275">
        <f t="shared" si="3"/>
        <v>111.28000000000009</v>
      </c>
      <c r="K18" s="122"/>
      <c r="L18" s="1085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3"/>
      <c r="E19" s="1044"/>
      <c r="F19" s="1061">
        <f t="shared" si="0"/>
        <v>0</v>
      </c>
      <c r="G19" s="1062"/>
      <c r="H19" s="1063"/>
      <c r="I19" s="1075">
        <f t="shared" si="3"/>
        <v>111.28000000000009</v>
      </c>
      <c r="K19" s="122"/>
      <c r="L19" s="1085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3"/>
      <c r="E20" s="1044"/>
      <c r="F20" s="1061">
        <f t="shared" si="0"/>
        <v>0</v>
      </c>
      <c r="G20" s="1062"/>
      <c r="H20" s="1063"/>
      <c r="I20" s="1075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3"/>
      <c r="E21" s="1044"/>
      <c r="F21" s="1061">
        <v>111.28</v>
      </c>
      <c r="G21" s="1062"/>
      <c r="H21" s="1063"/>
      <c r="I21" s="1075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3"/>
      <c r="E22" s="1044"/>
      <c r="F22" s="1061">
        <f t="shared" si="0"/>
        <v>0</v>
      </c>
      <c r="G22" s="1062"/>
      <c r="H22" s="1063"/>
      <c r="I22" s="1075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3"/>
      <c r="E23" s="1044"/>
      <c r="F23" s="1043">
        <f t="shared" si="0"/>
        <v>0</v>
      </c>
      <c r="G23" s="1037"/>
      <c r="H23" s="1038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3"/>
      <c r="E24" s="1044"/>
      <c r="F24" s="1043">
        <f t="shared" si="0"/>
        <v>0</v>
      </c>
      <c r="G24" s="1037"/>
      <c r="H24" s="1038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3"/>
      <c r="E25" s="1044"/>
      <c r="F25" s="1043">
        <f t="shared" si="0"/>
        <v>0</v>
      </c>
      <c r="G25" s="1037"/>
      <c r="H25" s="1038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3"/>
      <c r="E26" s="1044"/>
      <c r="F26" s="1043">
        <f t="shared" si="0"/>
        <v>0</v>
      </c>
      <c r="G26" s="1037"/>
      <c r="H26" s="1038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3"/>
      <c r="E27" s="1044"/>
      <c r="F27" s="1043">
        <f t="shared" si="0"/>
        <v>0</v>
      </c>
      <c r="G27" s="1037"/>
      <c r="H27" s="1038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3"/>
      <c r="E28" s="1044"/>
      <c r="F28" s="1043">
        <f t="shared" si="0"/>
        <v>0</v>
      </c>
      <c r="G28" s="1037"/>
      <c r="H28" s="1038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3"/>
      <c r="E29" s="1044"/>
      <c r="F29" s="1043">
        <f t="shared" si="0"/>
        <v>0</v>
      </c>
      <c r="G29" s="1037"/>
      <c r="H29" s="1038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3"/>
      <c r="E30" s="1044"/>
      <c r="F30" s="1043">
        <f t="shared" si="0"/>
        <v>0</v>
      </c>
      <c r="G30" s="1037"/>
      <c r="H30" s="1038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3"/>
      <c r="E31" s="1044"/>
      <c r="F31" s="1043">
        <f t="shared" si="0"/>
        <v>0</v>
      </c>
      <c r="G31" s="1037"/>
      <c r="H31" s="1038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04" t="s">
        <v>11</v>
      </c>
      <c r="D83" s="1205"/>
      <c r="E83" s="57">
        <f>E5+E6-F78+E7</f>
        <v>2.2737367544323206E-13</v>
      </c>
      <c r="F83" s="73"/>
      <c r="M83" s="1204" t="s">
        <v>11</v>
      </c>
      <c r="N83" s="1205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N28" sqref="N2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6" t="s">
        <v>218</v>
      </c>
      <c r="B1" s="1206"/>
      <c r="C1" s="1206"/>
      <c r="D1" s="1206"/>
      <c r="E1" s="1206"/>
      <c r="F1" s="1206"/>
      <c r="G1" s="1206"/>
      <c r="H1" s="11">
        <v>1</v>
      </c>
      <c r="K1" s="1202" t="s">
        <v>240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10" t="s">
        <v>77</v>
      </c>
      <c r="C4" s="322"/>
      <c r="D4" s="248"/>
      <c r="E4" s="728"/>
      <c r="F4" s="243"/>
      <c r="G4" s="160"/>
      <c r="H4" s="160"/>
      <c r="K4" s="659"/>
      <c r="L4" s="1210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09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09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09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09"/>
      <c r="M6" s="578"/>
      <c r="N6" s="248"/>
      <c r="O6" s="729"/>
      <c r="P6" s="73"/>
      <c r="Q6" s="262">
        <f>P79</f>
        <v>6378.8899999999994</v>
      </c>
      <c r="R6" s="7">
        <f>O6-Q6+O7+O5-Q5+O4</f>
        <v>10728.02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456</v>
      </c>
      <c r="M21" s="15">
        <v>10</v>
      </c>
      <c r="N21" s="264">
        <v>359.53</v>
      </c>
      <c r="O21" s="293">
        <v>44705</v>
      </c>
      <c r="P21" s="264">
        <f t="shared" si="1"/>
        <v>359.53</v>
      </c>
      <c r="Q21" s="265" t="s">
        <v>633</v>
      </c>
      <c r="R21" s="1134">
        <v>151</v>
      </c>
      <c r="S21" s="275">
        <f t="shared" si="5"/>
        <v>12924.999999999998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446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12654.439999999999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445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12628.989999999998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415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9">
        <v>139</v>
      </c>
      <c r="S24" s="275">
        <f t="shared" si="5"/>
        <v>11749.639999999998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414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11725.149999999998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409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11579.329999999998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379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10728.019999999999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379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10728.019999999999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379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10728.019999999999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379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10728.019999999999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379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10728.019999999999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379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10728.019999999999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379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10728.019999999999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379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10728.019999999999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379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10728.019999999999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379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10728.019999999999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379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10728.019999999999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379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10728.019999999999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379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10728.019999999999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379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10728.019999999999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3">
        <v>887.88</v>
      </c>
      <c r="E41" s="1044">
        <v>44684</v>
      </c>
      <c r="F41" s="1043">
        <f t="shared" si="0"/>
        <v>887.88</v>
      </c>
      <c r="G41" s="1037" t="s">
        <v>370</v>
      </c>
      <c r="H41" s="1038">
        <v>139</v>
      </c>
      <c r="I41" s="275">
        <f t="shared" si="3"/>
        <v>4610.8299999999963</v>
      </c>
      <c r="K41" s="122"/>
      <c r="L41" s="83">
        <f t="shared" si="4"/>
        <v>379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10728.019999999999</v>
      </c>
    </row>
    <row r="42" spans="1:19" x14ac:dyDescent="0.25">
      <c r="A42" s="122"/>
      <c r="B42" s="83">
        <f t="shared" si="2"/>
        <v>150</v>
      </c>
      <c r="C42" s="15">
        <v>1</v>
      </c>
      <c r="D42" s="1043">
        <v>30.75</v>
      </c>
      <c r="E42" s="1044">
        <v>44686</v>
      </c>
      <c r="F42" s="1043">
        <f t="shared" si="0"/>
        <v>30.75</v>
      </c>
      <c r="G42" s="1037" t="s">
        <v>389</v>
      </c>
      <c r="H42" s="1038">
        <v>139</v>
      </c>
      <c r="I42" s="275">
        <f t="shared" si="3"/>
        <v>4580.0799999999963</v>
      </c>
      <c r="K42" s="122"/>
      <c r="L42" s="83">
        <f t="shared" si="4"/>
        <v>379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10728.019999999999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3">
        <v>909.94</v>
      </c>
      <c r="E43" s="1044">
        <v>44687</v>
      </c>
      <c r="F43" s="1043">
        <f t="shared" si="0"/>
        <v>909.94</v>
      </c>
      <c r="G43" s="1037" t="s">
        <v>401</v>
      </c>
      <c r="H43" s="1038">
        <v>139</v>
      </c>
      <c r="I43" s="275">
        <f t="shared" si="3"/>
        <v>3670.1399999999962</v>
      </c>
      <c r="K43" s="122"/>
      <c r="L43" s="83">
        <f t="shared" si="4"/>
        <v>379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10728.019999999999</v>
      </c>
    </row>
    <row r="44" spans="1:19" x14ac:dyDescent="0.25">
      <c r="A44" s="122"/>
      <c r="B44" s="83">
        <f t="shared" si="2"/>
        <v>115</v>
      </c>
      <c r="C44" s="15">
        <v>5</v>
      </c>
      <c r="D44" s="1043">
        <v>147.41999999999999</v>
      </c>
      <c r="E44" s="1044">
        <v>44688</v>
      </c>
      <c r="F44" s="1043">
        <f t="shared" si="0"/>
        <v>147.41999999999999</v>
      </c>
      <c r="G44" s="1037" t="s">
        <v>407</v>
      </c>
      <c r="H44" s="1038">
        <v>139</v>
      </c>
      <c r="I44" s="275">
        <f t="shared" si="3"/>
        <v>3522.7199999999962</v>
      </c>
      <c r="K44" s="122"/>
      <c r="L44" s="83">
        <f t="shared" si="4"/>
        <v>379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10728.019999999999</v>
      </c>
    </row>
    <row r="45" spans="1:19" x14ac:dyDescent="0.25">
      <c r="A45" s="122"/>
      <c r="B45" s="83">
        <f t="shared" si="2"/>
        <v>110</v>
      </c>
      <c r="C45" s="15">
        <v>5</v>
      </c>
      <c r="D45" s="1043">
        <v>162.19999999999999</v>
      </c>
      <c r="E45" s="1044">
        <v>44688</v>
      </c>
      <c r="F45" s="1043">
        <f t="shared" si="0"/>
        <v>162.19999999999999</v>
      </c>
      <c r="G45" s="1037" t="s">
        <v>414</v>
      </c>
      <c r="H45" s="1038">
        <v>139</v>
      </c>
      <c r="I45" s="275">
        <f t="shared" si="3"/>
        <v>3360.5199999999963</v>
      </c>
      <c r="K45" s="122"/>
      <c r="L45" s="83">
        <f t="shared" si="4"/>
        <v>379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10728.019999999999</v>
      </c>
    </row>
    <row r="46" spans="1:19" x14ac:dyDescent="0.25">
      <c r="A46" s="122"/>
      <c r="B46" s="83">
        <f t="shared" si="2"/>
        <v>109</v>
      </c>
      <c r="C46" s="15">
        <v>1</v>
      </c>
      <c r="D46" s="1043">
        <v>24.4</v>
      </c>
      <c r="E46" s="1044">
        <v>44688</v>
      </c>
      <c r="F46" s="1043">
        <f t="shared" si="0"/>
        <v>24.4</v>
      </c>
      <c r="G46" s="1037" t="s">
        <v>418</v>
      </c>
      <c r="H46" s="1038">
        <v>139</v>
      </c>
      <c r="I46" s="275">
        <f t="shared" si="3"/>
        <v>3336.1199999999963</v>
      </c>
      <c r="K46" s="122"/>
      <c r="L46" s="83">
        <f t="shared" si="4"/>
        <v>379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10728.019999999999</v>
      </c>
    </row>
    <row r="47" spans="1:19" x14ac:dyDescent="0.25">
      <c r="A47" s="122"/>
      <c r="B47" s="83">
        <f t="shared" si="2"/>
        <v>79</v>
      </c>
      <c r="C47" s="15">
        <v>30</v>
      </c>
      <c r="D47" s="1043">
        <v>929.72</v>
      </c>
      <c r="E47" s="1044">
        <v>44688</v>
      </c>
      <c r="F47" s="1043">
        <f t="shared" si="0"/>
        <v>929.72</v>
      </c>
      <c r="G47" s="1037" t="s">
        <v>421</v>
      </c>
      <c r="H47" s="1038">
        <v>139</v>
      </c>
      <c r="I47" s="275">
        <f t="shared" si="3"/>
        <v>2406.399999999996</v>
      </c>
      <c r="K47" s="122"/>
      <c r="L47" s="83">
        <f t="shared" si="4"/>
        <v>379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10728.019999999999</v>
      </c>
    </row>
    <row r="48" spans="1:19" x14ac:dyDescent="0.25">
      <c r="A48" s="122"/>
      <c r="B48" s="83">
        <f t="shared" si="2"/>
        <v>75</v>
      </c>
      <c r="C48" s="15">
        <v>4</v>
      </c>
      <c r="D48" s="1043">
        <v>112.63</v>
      </c>
      <c r="E48" s="1044">
        <v>44690</v>
      </c>
      <c r="F48" s="1043">
        <f t="shared" si="0"/>
        <v>112.63</v>
      </c>
      <c r="G48" s="1037" t="s">
        <v>423</v>
      </c>
      <c r="H48" s="1038">
        <v>139</v>
      </c>
      <c r="I48" s="275">
        <f t="shared" si="3"/>
        <v>2293.7699999999959</v>
      </c>
      <c r="K48" s="122"/>
      <c r="L48" s="83">
        <f t="shared" si="4"/>
        <v>379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10728.019999999999</v>
      </c>
    </row>
    <row r="49" spans="1:20" x14ac:dyDescent="0.25">
      <c r="A49" s="122"/>
      <c r="B49" s="83">
        <f t="shared" si="2"/>
        <v>73</v>
      </c>
      <c r="C49" s="15">
        <v>2</v>
      </c>
      <c r="D49" s="1043">
        <v>52.2</v>
      </c>
      <c r="E49" s="1044">
        <v>44690</v>
      </c>
      <c r="F49" s="1043">
        <f t="shared" si="0"/>
        <v>52.2</v>
      </c>
      <c r="G49" s="1037" t="s">
        <v>425</v>
      </c>
      <c r="H49" s="1038">
        <v>139</v>
      </c>
      <c r="I49" s="275">
        <f t="shared" si="3"/>
        <v>2241.5699999999961</v>
      </c>
      <c r="K49" s="122"/>
      <c r="L49" s="83">
        <f t="shared" si="4"/>
        <v>379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10728.019999999999</v>
      </c>
    </row>
    <row r="50" spans="1:20" x14ac:dyDescent="0.25">
      <c r="A50" s="122"/>
      <c r="B50" s="83">
        <f t="shared" si="2"/>
        <v>43</v>
      </c>
      <c r="C50" s="15">
        <v>30</v>
      </c>
      <c r="D50" s="1043">
        <v>899.1</v>
      </c>
      <c r="E50" s="1044">
        <v>44690</v>
      </c>
      <c r="F50" s="1043">
        <f t="shared" si="0"/>
        <v>899.1</v>
      </c>
      <c r="G50" s="1037" t="s">
        <v>431</v>
      </c>
      <c r="H50" s="1038">
        <v>139</v>
      </c>
      <c r="I50" s="275">
        <f t="shared" si="3"/>
        <v>1342.4699999999962</v>
      </c>
      <c r="K50" s="122"/>
      <c r="L50" s="83">
        <f t="shared" si="4"/>
        <v>379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10728.019999999999</v>
      </c>
    </row>
    <row r="51" spans="1:20" x14ac:dyDescent="0.25">
      <c r="A51" s="122"/>
      <c r="B51" s="83">
        <f t="shared" si="2"/>
        <v>13</v>
      </c>
      <c r="C51" s="15">
        <v>30</v>
      </c>
      <c r="D51" s="1043">
        <v>945.87</v>
      </c>
      <c r="E51" s="1044">
        <v>44690</v>
      </c>
      <c r="F51" s="1043">
        <f t="shared" si="0"/>
        <v>945.87</v>
      </c>
      <c r="G51" s="1037" t="s">
        <v>431</v>
      </c>
      <c r="H51" s="1038">
        <v>139</v>
      </c>
      <c r="I51" s="275">
        <f t="shared" si="3"/>
        <v>396.59999999999616</v>
      </c>
      <c r="K51" s="122"/>
      <c r="L51" s="83">
        <f t="shared" si="4"/>
        <v>379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10728.019999999999</v>
      </c>
    </row>
    <row r="52" spans="1:20" x14ac:dyDescent="0.25">
      <c r="A52" s="122"/>
      <c r="B52" s="83">
        <f t="shared" si="2"/>
        <v>8</v>
      </c>
      <c r="C52" s="15">
        <v>5</v>
      </c>
      <c r="D52" s="1043">
        <v>147.83000000000001</v>
      </c>
      <c r="E52" s="1044">
        <v>44694</v>
      </c>
      <c r="F52" s="1043">
        <f t="shared" si="0"/>
        <v>147.83000000000001</v>
      </c>
      <c r="G52" s="1037" t="s">
        <v>476</v>
      </c>
      <c r="H52" s="1038">
        <v>139</v>
      </c>
      <c r="I52" s="275">
        <f t="shared" si="3"/>
        <v>248.76999999999614</v>
      </c>
      <c r="K52" s="122"/>
      <c r="L52" s="83">
        <f t="shared" si="4"/>
        <v>379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10728.019999999999</v>
      </c>
    </row>
    <row r="53" spans="1:20" x14ac:dyDescent="0.25">
      <c r="A53" s="122"/>
      <c r="B53" s="83">
        <f t="shared" si="2"/>
        <v>5</v>
      </c>
      <c r="C53" s="15">
        <v>3</v>
      </c>
      <c r="D53" s="1043">
        <v>96.52</v>
      </c>
      <c r="E53" s="1044">
        <v>44694</v>
      </c>
      <c r="F53" s="1043">
        <f t="shared" si="0"/>
        <v>96.52</v>
      </c>
      <c r="G53" s="1037" t="s">
        <v>455</v>
      </c>
      <c r="H53" s="1038">
        <v>139</v>
      </c>
      <c r="I53" s="275">
        <f t="shared" si="3"/>
        <v>152.24999999999613</v>
      </c>
      <c r="K53" s="122"/>
      <c r="L53" s="83">
        <f t="shared" si="4"/>
        <v>379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10728.019999999999</v>
      </c>
    </row>
    <row r="54" spans="1:20" x14ac:dyDescent="0.25">
      <c r="A54" s="122"/>
      <c r="B54" s="83">
        <f t="shared" si="2"/>
        <v>0</v>
      </c>
      <c r="C54" s="15">
        <v>5</v>
      </c>
      <c r="D54" s="1043">
        <v>152.54</v>
      </c>
      <c r="E54" s="1044">
        <v>44695</v>
      </c>
      <c r="F54" s="1043">
        <f t="shared" si="0"/>
        <v>152.54</v>
      </c>
      <c r="G54" s="1037" t="s">
        <v>478</v>
      </c>
      <c r="H54" s="1038">
        <v>139</v>
      </c>
      <c r="I54" s="275">
        <f t="shared" si="3"/>
        <v>-0.29000000000385739</v>
      </c>
      <c r="K54" s="122"/>
      <c r="L54" s="83">
        <f t="shared" si="4"/>
        <v>379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10728.019999999999</v>
      </c>
    </row>
    <row r="55" spans="1:20" x14ac:dyDescent="0.25">
      <c r="A55" s="122"/>
      <c r="B55" s="83">
        <f t="shared" si="2"/>
        <v>0</v>
      </c>
      <c r="C55" s="15"/>
      <c r="D55" s="1043"/>
      <c r="E55" s="1044"/>
      <c r="F55" s="1061">
        <f t="shared" si="0"/>
        <v>0</v>
      </c>
      <c r="G55" s="1062"/>
      <c r="H55" s="1063"/>
      <c r="I55" s="1075">
        <f t="shared" si="3"/>
        <v>-0.29000000000385739</v>
      </c>
      <c r="J55" s="240"/>
      <c r="K55" s="122"/>
      <c r="L55" s="83">
        <f t="shared" si="4"/>
        <v>379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10728.019999999999</v>
      </c>
      <c r="T55" s="240"/>
    </row>
    <row r="56" spans="1:20" x14ac:dyDescent="0.25">
      <c r="A56" s="122"/>
      <c r="B56" s="83">
        <f t="shared" si="2"/>
        <v>0</v>
      </c>
      <c r="C56" s="15"/>
      <c r="D56" s="1043"/>
      <c r="E56" s="1044"/>
      <c r="F56" s="1061">
        <f t="shared" si="0"/>
        <v>0</v>
      </c>
      <c r="G56" s="1062"/>
      <c r="H56" s="1063"/>
      <c r="I56" s="1075">
        <f t="shared" si="3"/>
        <v>-0.29000000000385739</v>
      </c>
      <c r="J56" s="240"/>
      <c r="K56" s="122"/>
      <c r="L56" s="83">
        <f t="shared" si="4"/>
        <v>379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10728.019999999999</v>
      </c>
      <c r="T56" s="240"/>
    </row>
    <row r="57" spans="1:20" x14ac:dyDescent="0.25">
      <c r="A57" s="122"/>
      <c r="B57" s="83">
        <f t="shared" si="2"/>
        <v>0</v>
      </c>
      <c r="C57" s="15"/>
      <c r="D57" s="1043"/>
      <c r="E57" s="1044"/>
      <c r="F57" s="1061">
        <f t="shared" si="0"/>
        <v>0</v>
      </c>
      <c r="G57" s="1062"/>
      <c r="H57" s="1063"/>
      <c r="I57" s="1075">
        <f t="shared" si="3"/>
        <v>-0.29000000000385739</v>
      </c>
      <c r="J57" s="240"/>
      <c r="K57" s="122"/>
      <c r="L57" s="83">
        <f t="shared" si="4"/>
        <v>379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10728.019999999999</v>
      </c>
      <c r="T57" s="240"/>
    </row>
    <row r="58" spans="1:20" x14ac:dyDescent="0.25">
      <c r="A58" s="122"/>
      <c r="B58" s="296">
        <f t="shared" si="2"/>
        <v>0</v>
      </c>
      <c r="C58" s="15"/>
      <c r="D58" s="1043"/>
      <c r="E58" s="1044"/>
      <c r="F58" s="1061">
        <v>0</v>
      </c>
      <c r="G58" s="1062"/>
      <c r="H58" s="1063"/>
      <c r="I58" s="1075">
        <f t="shared" si="3"/>
        <v>-0.29000000000385739</v>
      </c>
      <c r="J58" s="240"/>
      <c r="K58" s="122"/>
      <c r="L58" s="296">
        <f t="shared" si="4"/>
        <v>379</v>
      </c>
      <c r="M58" s="15"/>
      <c r="N58" s="264"/>
      <c r="O58" s="293"/>
      <c r="P58" s="264">
        <v>0</v>
      </c>
      <c r="Q58" s="265"/>
      <c r="R58" s="266"/>
      <c r="S58" s="275">
        <f t="shared" si="5"/>
        <v>10728.019999999999</v>
      </c>
      <c r="T58" s="240"/>
    </row>
    <row r="59" spans="1:20" x14ac:dyDescent="0.25">
      <c r="A59" s="122"/>
      <c r="B59" s="296">
        <f t="shared" si="2"/>
        <v>0</v>
      </c>
      <c r="C59" s="15"/>
      <c r="D59" s="1043"/>
      <c r="E59" s="1044"/>
      <c r="F59" s="1043">
        <f t="shared" si="0"/>
        <v>0</v>
      </c>
      <c r="G59" s="1037"/>
      <c r="H59" s="1038"/>
      <c r="I59" s="275">
        <f t="shared" si="3"/>
        <v>-0.29000000000385739</v>
      </c>
      <c r="J59" s="240"/>
      <c r="K59" s="122"/>
      <c r="L59" s="296">
        <f t="shared" si="4"/>
        <v>379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10728.019999999999</v>
      </c>
      <c r="T59" s="240"/>
    </row>
    <row r="60" spans="1:20" x14ac:dyDescent="0.25">
      <c r="A60" s="122"/>
      <c r="B60" s="296">
        <f t="shared" si="2"/>
        <v>0</v>
      </c>
      <c r="C60" s="15"/>
      <c r="D60" s="1043"/>
      <c r="E60" s="1044"/>
      <c r="F60" s="1043">
        <f t="shared" si="0"/>
        <v>0</v>
      </c>
      <c r="G60" s="1037"/>
      <c r="H60" s="1038"/>
      <c r="I60" s="275">
        <f t="shared" si="3"/>
        <v>-0.29000000000385739</v>
      </c>
      <c r="J60" s="240"/>
      <c r="K60" s="122"/>
      <c r="L60" s="296">
        <f t="shared" si="4"/>
        <v>379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10728.019999999999</v>
      </c>
      <c r="T60" s="240"/>
    </row>
    <row r="61" spans="1:20" x14ac:dyDescent="0.25">
      <c r="A61" s="122"/>
      <c r="B61" s="296">
        <f t="shared" si="2"/>
        <v>0</v>
      </c>
      <c r="C61" s="15"/>
      <c r="D61" s="1043"/>
      <c r="E61" s="1044"/>
      <c r="F61" s="1043">
        <f t="shared" si="0"/>
        <v>0</v>
      </c>
      <c r="G61" s="1037"/>
      <c r="H61" s="1038"/>
      <c r="I61" s="275">
        <f t="shared" si="3"/>
        <v>-0.29000000000385739</v>
      </c>
      <c r="J61" s="240"/>
      <c r="K61" s="122"/>
      <c r="L61" s="296">
        <f t="shared" si="4"/>
        <v>379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10728.019999999999</v>
      </c>
      <c r="T61" s="240"/>
    </row>
    <row r="62" spans="1:20" x14ac:dyDescent="0.25">
      <c r="A62" s="122"/>
      <c r="B62" s="296">
        <f t="shared" si="2"/>
        <v>0</v>
      </c>
      <c r="C62" s="15"/>
      <c r="D62" s="1043"/>
      <c r="E62" s="1044"/>
      <c r="F62" s="1043">
        <f t="shared" si="0"/>
        <v>0</v>
      </c>
      <c r="G62" s="1037"/>
      <c r="H62" s="1038"/>
      <c r="I62" s="275">
        <f t="shared" si="3"/>
        <v>-0.29000000000385739</v>
      </c>
      <c r="K62" s="122"/>
      <c r="L62" s="296">
        <f t="shared" si="4"/>
        <v>379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10728.019999999999</v>
      </c>
    </row>
    <row r="63" spans="1:20" x14ac:dyDescent="0.25">
      <c r="A63" s="122"/>
      <c r="B63" s="296">
        <f t="shared" si="2"/>
        <v>0</v>
      </c>
      <c r="C63" s="15"/>
      <c r="D63" s="1043"/>
      <c r="E63" s="1044"/>
      <c r="F63" s="1043">
        <f t="shared" si="0"/>
        <v>0</v>
      </c>
      <c r="G63" s="1037"/>
      <c r="H63" s="1038"/>
      <c r="I63" s="275">
        <f t="shared" si="3"/>
        <v>-0.29000000000385739</v>
      </c>
      <c r="K63" s="122"/>
      <c r="L63" s="296">
        <f t="shared" si="4"/>
        <v>379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10728.019999999999</v>
      </c>
    </row>
    <row r="64" spans="1:20" x14ac:dyDescent="0.25">
      <c r="A64" s="122"/>
      <c r="B64" s="296">
        <f t="shared" si="2"/>
        <v>0</v>
      </c>
      <c r="C64" s="15"/>
      <c r="D64" s="1043"/>
      <c r="E64" s="1044"/>
      <c r="F64" s="1043">
        <f t="shared" si="0"/>
        <v>0</v>
      </c>
      <c r="G64" s="1037"/>
      <c r="H64" s="1038"/>
      <c r="I64" s="275">
        <f t="shared" si="3"/>
        <v>-0.29000000000385739</v>
      </c>
      <c r="K64" s="122"/>
      <c r="L64" s="296">
        <f t="shared" si="4"/>
        <v>379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10728.019999999999</v>
      </c>
    </row>
    <row r="65" spans="1:19" x14ac:dyDescent="0.25">
      <c r="A65" s="122"/>
      <c r="B65" s="296">
        <f t="shared" si="2"/>
        <v>0</v>
      </c>
      <c r="C65" s="15"/>
      <c r="D65" s="1043"/>
      <c r="E65" s="1044"/>
      <c r="F65" s="1043">
        <f t="shared" si="0"/>
        <v>0</v>
      </c>
      <c r="G65" s="1037"/>
      <c r="H65" s="1038"/>
      <c r="I65" s="275">
        <f t="shared" si="3"/>
        <v>-0.29000000000385739</v>
      </c>
      <c r="K65" s="122"/>
      <c r="L65" s="296">
        <f t="shared" si="4"/>
        <v>379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10728.019999999999</v>
      </c>
    </row>
    <row r="66" spans="1:19" x14ac:dyDescent="0.25">
      <c r="A66" s="122"/>
      <c r="B66" s="296">
        <f t="shared" si="2"/>
        <v>0</v>
      </c>
      <c r="C66" s="15"/>
      <c r="D66" s="1043"/>
      <c r="E66" s="1044"/>
      <c r="F66" s="1043">
        <f t="shared" si="0"/>
        <v>0</v>
      </c>
      <c r="G66" s="1037"/>
      <c r="H66" s="1038"/>
      <c r="I66" s="275">
        <f t="shared" si="3"/>
        <v>-0.29000000000385739</v>
      </c>
      <c r="K66" s="122"/>
      <c r="L66" s="296">
        <f t="shared" si="4"/>
        <v>379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10728.019999999999</v>
      </c>
    </row>
    <row r="67" spans="1:19" x14ac:dyDescent="0.25">
      <c r="A67" s="122"/>
      <c r="B67" s="296">
        <f t="shared" si="2"/>
        <v>0</v>
      </c>
      <c r="C67" s="15"/>
      <c r="D67" s="1043"/>
      <c r="E67" s="1044"/>
      <c r="F67" s="1043">
        <f t="shared" si="0"/>
        <v>0</v>
      </c>
      <c r="G67" s="1037"/>
      <c r="H67" s="1038"/>
      <c r="I67" s="275">
        <f t="shared" si="3"/>
        <v>-0.29000000000385739</v>
      </c>
      <c r="K67" s="122"/>
      <c r="L67" s="296">
        <f t="shared" si="4"/>
        <v>379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10728.019999999999</v>
      </c>
    </row>
    <row r="68" spans="1:19" x14ac:dyDescent="0.25">
      <c r="A68" s="122"/>
      <c r="B68" s="296">
        <f t="shared" si="2"/>
        <v>0</v>
      </c>
      <c r="C68" s="15"/>
      <c r="D68" s="1033"/>
      <c r="E68" s="1054"/>
      <c r="F68" s="1033">
        <f t="shared" si="0"/>
        <v>0</v>
      </c>
      <c r="G68" s="1034"/>
      <c r="H68" s="1035"/>
      <c r="I68" s="275">
        <f t="shared" si="3"/>
        <v>-0.29000000000385739</v>
      </c>
      <c r="K68" s="122"/>
      <c r="L68" s="296">
        <f t="shared" si="4"/>
        <v>379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10728.019999999999</v>
      </c>
    </row>
    <row r="69" spans="1:19" x14ac:dyDescent="0.25">
      <c r="A69" s="122"/>
      <c r="B69" s="296">
        <f t="shared" si="2"/>
        <v>0</v>
      </c>
      <c r="C69" s="15"/>
      <c r="D69" s="1033"/>
      <c r="E69" s="1054"/>
      <c r="F69" s="1033">
        <f t="shared" si="0"/>
        <v>0</v>
      </c>
      <c r="G69" s="1034"/>
      <c r="H69" s="1035"/>
      <c r="I69" s="275">
        <f t="shared" si="3"/>
        <v>-0.29000000000385739</v>
      </c>
      <c r="K69" s="122"/>
      <c r="L69" s="296">
        <f t="shared" si="4"/>
        <v>379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10728.019999999999</v>
      </c>
    </row>
    <row r="70" spans="1:19" x14ac:dyDescent="0.25">
      <c r="A70" s="122"/>
      <c r="B70" s="296">
        <f t="shared" si="2"/>
        <v>0</v>
      </c>
      <c r="C70" s="15"/>
      <c r="D70" s="1033"/>
      <c r="E70" s="1054"/>
      <c r="F70" s="1033">
        <f t="shared" si="0"/>
        <v>0</v>
      </c>
      <c r="G70" s="1034"/>
      <c r="H70" s="1035"/>
      <c r="I70" s="275">
        <f t="shared" si="3"/>
        <v>-0.29000000000385739</v>
      </c>
      <c r="K70" s="122"/>
      <c r="L70" s="296">
        <f t="shared" si="4"/>
        <v>379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10728.019999999999</v>
      </c>
    </row>
    <row r="71" spans="1:19" x14ac:dyDescent="0.25">
      <c r="A71" s="122"/>
      <c r="B71" s="296">
        <f t="shared" si="2"/>
        <v>0</v>
      </c>
      <c r="C71" s="15"/>
      <c r="D71" s="1033"/>
      <c r="E71" s="1054"/>
      <c r="F71" s="1033">
        <f t="shared" si="0"/>
        <v>0</v>
      </c>
      <c r="G71" s="1034"/>
      <c r="H71" s="1035"/>
      <c r="I71" s="275">
        <f t="shared" si="3"/>
        <v>-0.29000000000385739</v>
      </c>
      <c r="K71" s="122"/>
      <c r="L71" s="296">
        <f t="shared" si="4"/>
        <v>379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10728.019999999999</v>
      </c>
    </row>
    <row r="72" spans="1:19" x14ac:dyDescent="0.25">
      <c r="A72" s="122"/>
      <c r="B72" s="296">
        <f t="shared" si="2"/>
        <v>0</v>
      </c>
      <c r="C72" s="15"/>
      <c r="D72" s="1033"/>
      <c r="E72" s="1054"/>
      <c r="F72" s="1033">
        <f t="shared" si="0"/>
        <v>0</v>
      </c>
      <c r="G72" s="1034"/>
      <c r="H72" s="1035"/>
      <c r="I72" s="275">
        <f t="shared" si="3"/>
        <v>-0.29000000000385739</v>
      </c>
      <c r="K72" s="122"/>
      <c r="L72" s="296">
        <f t="shared" si="4"/>
        <v>379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10728.019999999999</v>
      </c>
    </row>
    <row r="73" spans="1:19" x14ac:dyDescent="0.25">
      <c r="A73" s="122"/>
      <c r="B73" s="296">
        <f t="shared" si="2"/>
        <v>0</v>
      </c>
      <c r="C73" s="15"/>
      <c r="D73" s="1033"/>
      <c r="E73" s="1054"/>
      <c r="F73" s="1033">
        <f t="shared" si="0"/>
        <v>0</v>
      </c>
      <c r="G73" s="1034"/>
      <c r="H73" s="1035"/>
      <c r="I73" s="275">
        <f t="shared" si="3"/>
        <v>-0.29000000000385739</v>
      </c>
      <c r="K73" s="122"/>
      <c r="L73" s="296">
        <f t="shared" si="4"/>
        <v>379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10728.019999999999</v>
      </c>
    </row>
    <row r="74" spans="1:19" x14ac:dyDescent="0.25">
      <c r="A74" s="122"/>
      <c r="B74" s="296">
        <f t="shared" si="2"/>
        <v>0</v>
      </c>
      <c r="C74" s="15"/>
      <c r="D74" s="1033"/>
      <c r="E74" s="1054"/>
      <c r="F74" s="1033">
        <f t="shared" ref="F74" si="7">D74</f>
        <v>0</v>
      </c>
      <c r="G74" s="1034"/>
      <c r="H74" s="1035"/>
      <c r="I74" s="275">
        <f t="shared" si="3"/>
        <v>-0.29000000000385739</v>
      </c>
      <c r="K74" s="122"/>
      <c r="L74" s="296">
        <f t="shared" si="4"/>
        <v>379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10728.019999999999</v>
      </c>
    </row>
    <row r="75" spans="1:19" x14ac:dyDescent="0.25">
      <c r="A75" s="122"/>
      <c r="B75" s="83">
        <f t="shared" si="2"/>
        <v>0</v>
      </c>
      <c r="C75" s="15"/>
      <c r="D75" s="1033"/>
      <c r="E75" s="1054"/>
      <c r="F75" s="1033">
        <f>D75</f>
        <v>0</v>
      </c>
      <c r="G75" s="1034"/>
      <c r="H75" s="1035"/>
      <c r="I75" s="275">
        <f t="shared" si="3"/>
        <v>-0.29000000000385739</v>
      </c>
      <c r="K75" s="122"/>
      <c r="L75" s="83">
        <f t="shared" si="4"/>
        <v>379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10728.019999999999</v>
      </c>
    </row>
    <row r="76" spans="1:19" x14ac:dyDescent="0.25">
      <c r="A76" s="122"/>
      <c r="B76" s="83">
        <f t="shared" ref="B76" si="8">B75-C76</f>
        <v>0</v>
      </c>
      <c r="C76" s="15"/>
      <c r="D76" s="1033"/>
      <c r="E76" s="1054"/>
      <c r="F76" s="1033">
        <f>D76</f>
        <v>0</v>
      </c>
      <c r="G76" s="1034"/>
      <c r="H76" s="1035"/>
      <c r="I76" s="275">
        <f t="shared" ref="I76:I77" si="9">I75-F76</f>
        <v>-0.29000000000385739</v>
      </c>
      <c r="K76" s="122"/>
      <c r="L76" s="83">
        <f t="shared" ref="L76" si="10">L75-M76</f>
        <v>379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10728.019999999999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10728.019999999999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222</v>
      </c>
      <c r="N79" s="6">
        <f>SUM(N10:N78)</f>
        <v>6378.8899999999994</v>
      </c>
      <c r="P79" s="6">
        <f>SUM(P10:P78)</f>
        <v>6378.8899999999994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379</v>
      </c>
    </row>
    <row r="83" spans="3:16" ht="15.75" thickBot="1" x14ac:dyDescent="0.3"/>
    <row r="84" spans="3:16" ht="15.75" thickBot="1" x14ac:dyDescent="0.3">
      <c r="C84" s="1204" t="s">
        <v>11</v>
      </c>
      <c r="D84" s="1205"/>
      <c r="E84" s="57">
        <f>E5+E6-F79+E7</f>
        <v>-0.29000000000087311</v>
      </c>
      <c r="F84" s="73"/>
      <c r="M84" s="1204" t="s">
        <v>11</v>
      </c>
      <c r="N84" s="1205"/>
      <c r="O84" s="57">
        <f>O5+O6-P79+O7</f>
        <v>10728.02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93"/>
      <c r="B5" s="1211" t="s">
        <v>84</v>
      </c>
      <c r="C5" s="271"/>
      <c r="D5" s="248"/>
      <c r="E5" s="259"/>
      <c r="F5" s="253"/>
      <c r="G5" s="260"/>
    </row>
    <row r="6" spans="1:9" x14ac:dyDescent="0.25">
      <c r="A6" s="1193"/>
      <c r="B6" s="1211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93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3"/>
      <c r="B5" s="1212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93"/>
      <c r="B6" s="1212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2022-06-08T20:49:14Z</dcterms:modified>
</cp:coreProperties>
</file>