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7655" windowHeight="11220"/>
  </bookViews>
  <sheets>
    <sheet name="ENERO    2 0 2 2    " sheetId="1" r:id="rId1"/>
    <sheet name="FEBRERO     2022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92" i="1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F3172" i="2" l="1"/>
  <c r="E3177" i="2" s="1"/>
  <c r="D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F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G2268" i="2"/>
  <c r="F2268" i="2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F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F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F1071" i="2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F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F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F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3172" i="2" l="1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<sst xmlns="http://schemas.openxmlformats.org/spreadsheetml/2006/main" count="19502" uniqueCount="6985">
  <si>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</si>
  <si>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</si>
  <si>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</si>
  <si>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</si>
  <si>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</si>
  <si>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</si>
  <si>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</si>
  <si>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</si>
  <si>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</si>
  <si>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</si>
  <si>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</si>
  <si>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</si>
  <si>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</si>
  <si>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</si>
  <si>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</si>
  <si>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</si>
  <si>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</si>
  <si>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</si>
  <si>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</si>
  <si>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</si>
  <si>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</si>
  <si>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</si>
  <si>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</si>
  <si>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</si>
  <si>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</si>
  <si>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</si>
  <si>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</si>
  <si>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</si>
  <si>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</si>
  <si>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</si>
  <si>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</si>
  <si>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</si>
  <si>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</si>
  <si>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</si>
  <si>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</si>
  <si>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</si>
  <si>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</si>
  <si>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</si>
  <si>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</si>
  <si>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</si>
  <si>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</si>
  <si>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</si>
  <si>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</si>
  <si>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</si>
  <si>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</si>
  <si>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</si>
  <si>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</si>
  <si>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</si>
  <si>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</si>
  <si>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</si>
  <si>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</si>
  <si>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</si>
  <si>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</si>
  <si>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</si>
  <si>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</si>
  <si>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</si>
  <si>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</si>
  <si>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</si>
  <si>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</si>
  <si>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</si>
  <si>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</si>
  <si>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</si>
  <si>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</si>
  <si>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</si>
  <si>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</si>
  <si>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</si>
  <si>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</si>
  <si>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</si>
  <si>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</si>
  <si>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</si>
  <si>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</si>
  <si>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</si>
  <si>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</si>
  <si>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</si>
  <si>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</si>
  <si>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</si>
  <si>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</si>
  <si>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</si>
  <si>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</si>
  <si>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</si>
  <si>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</si>
  <si>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</si>
  <si>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</si>
  <si>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</si>
  <si>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</si>
  <si>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</si>
  <si>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</si>
  <si>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</si>
  <si>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</si>
  <si>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</si>
  <si>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</si>
  <si>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</si>
  <si>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</si>
  <si>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</si>
  <si>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</si>
  <si>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</si>
  <si>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</si>
  <si>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</si>
  <si>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</si>
  <si>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</si>
  <si>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</si>
  <si>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</si>
  <si>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</si>
  <si>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</si>
  <si>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</si>
  <si>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</si>
  <si>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</si>
  <si>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</si>
  <si>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</si>
  <si>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</si>
  <si>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</si>
  <si>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</si>
  <si>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</si>
  <si>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</si>
  <si>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</si>
  <si>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</si>
  <si>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</si>
  <si>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</si>
  <si>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</si>
  <si>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</si>
  <si>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</si>
  <si>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</si>
  <si>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</si>
  <si>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</si>
  <si>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</si>
  <si>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</si>
  <si>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</si>
  <si>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</si>
  <si>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</si>
  <si>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</si>
  <si>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</si>
  <si>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</si>
  <si>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</si>
  <si>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</si>
  <si>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</si>
  <si>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</si>
  <si>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</si>
  <si>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</si>
  <si>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</si>
  <si>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</si>
  <si>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</si>
  <si>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</si>
  <si>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</si>
  <si>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</si>
  <si>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</si>
  <si>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</si>
  <si>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</si>
  <si>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</si>
  <si>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</si>
  <si>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</si>
  <si>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</si>
  <si>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</si>
  <si>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</si>
  <si>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</si>
  <si>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</si>
  <si>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</si>
  <si>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</si>
  <si>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</si>
  <si>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</si>
  <si>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</si>
  <si>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</si>
  <si>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</si>
  <si>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</si>
  <si>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</si>
  <si>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</si>
  <si>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</si>
  <si>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</si>
  <si>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</si>
  <si>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</si>
  <si>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</si>
  <si>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</si>
  <si>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</si>
  <si>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</si>
  <si>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</si>
  <si>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</si>
  <si>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</si>
  <si>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</si>
  <si>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</si>
  <si>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</si>
  <si>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</si>
  <si>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</si>
  <si>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</si>
  <si>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</si>
  <si>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</si>
  <si>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</si>
  <si>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</si>
  <si>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</si>
  <si>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</si>
  <si>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</si>
  <si>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</si>
  <si>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</si>
  <si>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</si>
  <si>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</si>
  <si>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</si>
  <si>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</si>
  <si>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</si>
  <si>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</si>
  <si>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</si>
  <si>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</si>
  <si>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</si>
  <si>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</si>
  <si>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</si>
  <si>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</si>
  <si>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</si>
  <si>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</si>
  <si>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</si>
  <si>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</si>
  <si>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</si>
  <si>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</si>
  <si>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</si>
  <si>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</si>
  <si>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</si>
  <si>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</si>
  <si>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</si>
  <si>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</si>
  <si>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</si>
  <si>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</si>
  <si>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</si>
  <si>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</si>
  <si>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</si>
  <si>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</si>
  <si>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</si>
  <si>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</si>
  <si>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</si>
  <si>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</si>
  <si>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</si>
  <si>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</si>
  <si>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</si>
  <si>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</si>
  <si>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</si>
  <si>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</si>
  <si>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</si>
  <si>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</si>
  <si>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</si>
  <si>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</si>
  <si>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</si>
  <si>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</si>
  <si>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</si>
  <si>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</si>
  <si>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</si>
  <si>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</si>
  <si>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</si>
  <si>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</si>
  <si>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</si>
  <si>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</si>
  <si>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</si>
  <si>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</si>
  <si>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</si>
  <si>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</si>
  <si>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</si>
  <si>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</si>
  <si>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</si>
  <si>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</si>
  <si>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</si>
  <si>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</si>
  <si>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</si>
  <si>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</si>
  <si>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</si>
  <si>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</si>
  <si>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</si>
  <si>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</si>
  <si>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</si>
  <si>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</si>
  <si>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</si>
  <si>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</si>
  <si>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</si>
  <si>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</si>
  <si>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</si>
  <si>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</si>
  <si>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</si>
  <si>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</si>
  <si>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</si>
  <si>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</si>
  <si>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</si>
  <si>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</si>
  <si>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</si>
  <si>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</si>
  <si>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</si>
  <si>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</si>
  <si>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</si>
  <si>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</si>
  <si>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</si>
  <si>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</si>
  <si>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</si>
  <si>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</si>
  <si>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</si>
  <si>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</si>
  <si>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</si>
  <si>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</si>
  <si>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</si>
  <si>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</si>
  <si>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</si>
  <si>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</si>
  <si>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</si>
  <si>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</si>
  <si>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</si>
  <si>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</si>
  <si>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</si>
  <si>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</si>
  <si>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</si>
  <si>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</si>
  <si>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</si>
  <si>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</si>
  <si>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</si>
  <si>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</si>
  <si>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</si>
  <si>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</si>
  <si>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</si>
  <si>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</si>
  <si>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</si>
  <si>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</si>
  <si>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</si>
  <si>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</si>
  <si>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</si>
  <si>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</si>
  <si>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</si>
  <si>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</si>
  <si>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</si>
  <si>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</si>
  <si>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</si>
  <si>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</si>
  <si>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</si>
  <si>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</si>
  <si>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</si>
  <si>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</si>
  <si>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</si>
  <si>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</si>
  <si>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</si>
  <si>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</si>
  <si>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</si>
  <si>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</si>
  <si>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</si>
  <si>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</si>
  <si>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</si>
  <si>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</si>
  <si>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</si>
  <si>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</si>
  <si>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</si>
  <si>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</si>
  <si>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</si>
  <si>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</si>
  <si>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</si>
  <si>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</si>
  <si>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</si>
  <si>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</si>
  <si>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</si>
  <si>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</si>
  <si>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</si>
  <si>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</si>
  <si>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</si>
  <si>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</si>
  <si>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</si>
  <si>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</si>
  <si>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</si>
  <si>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</si>
  <si>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</si>
  <si>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</si>
  <si>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</si>
  <si>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</si>
  <si>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</si>
  <si>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</si>
  <si>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</si>
  <si>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</si>
  <si>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</si>
  <si>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</si>
  <si>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</si>
  <si>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</si>
  <si>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</si>
  <si>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</si>
  <si>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</si>
  <si>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</si>
  <si>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</si>
  <si>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</si>
  <si>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</si>
  <si>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</si>
  <si>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</si>
  <si>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</si>
  <si>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</si>
  <si>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</si>
  <si>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</si>
  <si>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</si>
  <si>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</si>
  <si>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</si>
  <si>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</si>
  <si>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</si>
  <si>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</si>
  <si>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</si>
  <si>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</si>
  <si>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</si>
  <si>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</si>
  <si>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</si>
  <si>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</si>
  <si>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</si>
  <si>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</si>
  <si>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</si>
  <si>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</si>
  <si>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</si>
  <si>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</si>
  <si>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</si>
  <si>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</si>
  <si>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</si>
  <si>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</si>
  <si>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</si>
  <si>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</si>
  <si>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</si>
  <si>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</si>
  <si>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</si>
  <si>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</si>
  <si>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</si>
  <si>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</si>
  <si>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</si>
  <si>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</si>
  <si>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</si>
  <si>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</si>
  <si>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</si>
  <si>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</si>
  <si>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</si>
  <si>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</si>
  <si>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</si>
  <si>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</si>
  <si>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</si>
  <si>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</si>
  <si>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</si>
  <si>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</si>
  <si>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</si>
  <si>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</si>
  <si>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</si>
  <si>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</si>
  <si>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</si>
  <si>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</si>
  <si>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</si>
  <si>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</si>
  <si>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</si>
  <si>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</si>
  <si>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</si>
  <si>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</si>
  <si>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</si>
  <si>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</si>
  <si>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</si>
  <si>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</si>
  <si>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</si>
  <si>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</si>
  <si>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</si>
  <si>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</si>
  <si>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</si>
  <si>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</si>
  <si>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</si>
  <si>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</si>
  <si>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</si>
  <si>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</si>
  <si>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</si>
  <si>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</si>
  <si>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</si>
  <si>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</si>
  <si>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</si>
  <si>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</si>
  <si>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</si>
  <si>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</si>
  <si>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</si>
  <si>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</si>
  <si>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</si>
  <si>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</si>
  <si>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</si>
  <si>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</si>
  <si>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</si>
  <si>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</si>
  <si>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</si>
  <si>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</si>
  <si>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</si>
  <si>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</si>
  <si>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</si>
  <si>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</si>
  <si>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</si>
  <si>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</si>
  <si>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</si>
  <si>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</si>
  <si>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</si>
  <si>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</si>
  <si>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</si>
  <si>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</si>
  <si>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</si>
  <si>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</si>
  <si>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</si>
  <si>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</si>
  <si>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</si>
  <si>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</si>
  <si>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</si>
  <si>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</si>
  <si>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</si>
  <si>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</si>
  <si>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</si>
  <si>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</si>
  <si>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</si>
  <si>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</si>
  <si>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</si>
  <si>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</si>
  <si>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</si>
  <si>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</si>
  <si>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</si>
  <si>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</si>
  <si>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</si>
  <si>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</si>
  <si>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</si>
  <si>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</si>
  <si>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</si>
  <si>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</si>
  <si>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</si>
  <si>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</si>
  <si>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</si>
  <si>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</si>
  <si>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</si>
  <si>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</si>
  <si>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</si>
  <si>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</si>
  <si>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</si>
  <si>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</si>
  <si>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</si>
  <si>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</si>
  <si>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</si>
  <si>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</si>
  <si>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</si>
  <si>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</si>
  <si>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</si>
  <si>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</si>
  <si>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</si>
  <si>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</si>
  <si>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</si>
  <si>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</si>
  <si>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</si>
  <si>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</si>
  <si>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</si>
  <si>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</si>
  <si>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</si>
  <si>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</si>
  <si>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</si>
  <si>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</si>
  <si>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</si>
  <si>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</si>
  <si>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</si>
  <si>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</si>
  <si>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</si>
  <si>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</si>
  <si>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</si>
  <si>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</si>
  <si>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</si>
  <si>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</si>
  <si>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</si>
  <si>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</si>
  <si>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</si>
  <si>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</si>
  <si>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</si>
  <si>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</si>
  <si>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</si>
  <si>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</si>
  <si>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</si>
  <si>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</si>
  <si>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</si>
  <si>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</si>
  <si>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</si>
  <si>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</si>
  <si>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</si>
  <si>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</si>
  <si>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</si>
  <si>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</si>
  <si>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</si>
  <si>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</si>
  <si>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</si>
  <si>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</si>
  <si>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</si>
  <si>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</si>
  <si>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</si>
  <si>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</si>
  <si>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</si>
  <si>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</si>
  <si>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</si>
  <si>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</si>
  <si>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</si>
  <si>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</si>
  <si>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</si>
  <si>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</si>
  <si>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</si>
  <si>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</si>
  <si>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</si>
  <si>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</si>
  <si>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</si>
  <si>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</si>
  <si>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</si>
  <si>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</si>
  <si>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</si>
  <si>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</si>
  <si>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</si>
  <si>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</si>
  <si>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</si>
  <si>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</si>
  <si>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</si>
  <si>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</si>
  <si>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</si>
  <si>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</si>
  <si>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</si>
  <si>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</si>
  <si>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</si>
  <si>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</si>
  <si>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</si>
  <si>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</si>
  <si>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</si>
  <si>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</si>
  <si>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</si>
  <si>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</si>
  <si>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</si>
  <si>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</si>
  <si>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</si>
  <si>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</si>
  <si>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</si>
  <si>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</si>
  <si>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</si>
  <si>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</si>
  <si>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</si>
  <si>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</si>
  <si>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</si>
  <si>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</si>
  <si>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</si>
  <si>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</si>
  <si>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</si>
  <si>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</si>
  <si>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</si>
  <si>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</si>
  <si>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</si>
  <si>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</si>
  <si>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</si>
  <si>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</si>
  <si>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</si>
  <si>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</si>
  <si>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</si>
  <si>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</si>
  <si>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</si>
  <si>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</si>
  <si>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</si>
  <si>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</si>
  <si>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</si>
  <si>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</si>
  <si>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</si>
  <si>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</si>
  <si>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</si>
  <si>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</si>
  <si>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</si>
  <si>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</si>
  <si>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</si>
  <si>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</si>
  <si>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</si>
  <si>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</si>
  <si>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</si>
  <si>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</si>
  <si>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</si>
  <si>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</si>
  <si>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</si>
  <si>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</si>
  <si>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</si>
  <si>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</si>
  <si>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</si>
  <si>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</si>
  <si>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</si>
  <si>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</si>
  <si>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</si>
  <si>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</si>
  <si>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</si>
  <si>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</si>
  <si>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</si>
  <si>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</si>
  <si>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</si>
  <si>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</si>
  <si>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</si>
  <si>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</si>
  <si>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</si>
  <si>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</si>
  <si>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</si>
  <si>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</si>
  <si>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</si>
  <si>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</si>
  <si>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</si>
  <si>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</si>
  <si>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</si>
  <si>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</si>
  <si>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</si>
  <si>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</si>
  <si>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</si>
  <si>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</si>
  <si>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</si>
  <si>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</si>
  <si>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</si>
  <si>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</si>
  <si>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</si>
  <si>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</si>
  <si>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</si>
  <si>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</si>
  <si>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</si>
  <si>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</si>
  <si>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</si>
  <si>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</si>
  <si>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</si>
  <si>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</si>
  <si>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</si>
  <si>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</si>
  <si>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</si>
  <si>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</si>
  <si>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</si>
  <si>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</si>
  <si>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</si>
  <si>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</si>
  <si>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</si>
  <si>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</si>
  <si>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</si>
  <si>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</si>
  <si>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</si>
  <si>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</si>
  <si>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</si>
  <si>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</si>
  <si>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</si>
  <si>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</si>
  <si>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</si>
  <si>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</si>
  <si>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</si>
  <si>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</si>
  <si>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</si>
  <si>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</si>
  <si>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</si>
  <si>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</si>
  <si>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</si>
  <si>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</si>
  <si>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</si>
  <si>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</si>
  <si>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</si>
  <si>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</si>
  <si>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</si>
  <si>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</si>
  <si>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</si>
  <si>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</si>
  <si>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</si>
  <si>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</si>
  <si>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</si>
  <si>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</si>
  <si>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</si>
  <si>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</si>
  <si>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</si>
  <si>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</si>
  <si>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</si>
  <si>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</si>
  <si>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</si>
  <si>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</si>
  <si>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</si>
  <si>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</si>
  <si>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</si>
  <si>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</si>
  <si>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</si>
  <si>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</si>
  <si>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</si>
  <si>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</si>
  <si>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</si>
  <si>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</si>
  <si>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</si>
  <si>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</si>
  <si>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</si>
  <si>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</si>
  <si>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</si>
  <si>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</si>
  <si>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</si>
  <si>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</si>
  <si>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</si>
  <si>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</si>
  <si>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</si>
  <si>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</si>
  <si>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</si>
  <si>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</si>
  <si>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</si>
  <si>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</si>
  <si>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</si>
  <si>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</si>
  <si>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</si>
  <si>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</si>
  <si>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</si>
  <si>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</si>
  <si>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</si>
  <si>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</si>
  <si>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</si>
  <si>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</si>
  <si>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</si>
  <si>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</si>
  <si>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</si>
  <si>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</si>
  <si>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</si>
  <si>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</si>
  <si>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</si>
  <si>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</si>
  <si>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</si>
  <si>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</si>
  <si>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</si>
  <si>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</si>
  <si>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</si>
  <si>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</si>
  <si>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</si>
  <si>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</si>
  <si>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</si>
  <si>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</si>
  <si>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</si>
  <si>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</si>
  <si>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</si>
  <si>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</si>
  <si>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</si>
  <si>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</si>
  <si>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</si>
  <si>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</si>
  <si>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</si>
  <si>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</si>
  <si>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</si>
  <si>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</si>
  <si>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</si>
  <si>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</si>
  <si>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</si>
  <si>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</si>
  <si>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</si>
  <si>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</si>
  <si>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</si>
  <si>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</si>
  <si>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</si>
  <si>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</si>
  <si>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</si>
  <si>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</si>
  <si>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</si>
  <si>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</si>
  <si>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</si>
  <si>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</si>
  <si>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</si>
  <si>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</si>
  <si>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</si>
  <si>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</si>
  <si>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</si>
  <si>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</si>
  <si>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</si>
  <si>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</si>
  <si>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</si>
  <si>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</si>
  <si>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</si>
  <si>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</si>
  <si>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</si>
  <si>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</si>
  <si>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</si>
  <si>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</si>
  <si>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</si>
  <si>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</si>
  <si>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</si>
  <si>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</si>
  <si>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</si>
  <si>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</si>
  <si>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</si>
  <si>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</si>
  <si>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</si>
  <si>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</si>
  <si>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</si>
  <si>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</si>
  <si>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</si>
  <si>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</si>
  <si>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</si>
  <si>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</si>
  <si>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</si>
  <si>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</si>
  <si>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</si>
  <si>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</si>
  <si>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</si>
  <si>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</si>
  <si>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</si>
  <si>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</si>
  <si>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</si>
  <si>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</si>
  <si>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</si>
  <si>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</si>
  <si>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</si>
  <si>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</si>
  <si>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</si>
  <si>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</si>
  <si>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</si>
  <si>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</si>
  <si>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</si>
  <si>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</si>
  <si>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</si>
  <si>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</si>
  <si>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</si>
  <si>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</si>
  <si>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</si>
  <si>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</si>
  <si>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</si>
  <si>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</si>
  <si>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</si>
  <si>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</si>
  <si>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</si>
  <si>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</si>
  <si>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</si>
  <si>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</si>
  <si>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</si>
  <si>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</si>
  <si>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</si>
  <si>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</si>
  <si>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</si>
  <si>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</si>
  <si>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</si>
  <si>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</si>
  <si>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</si>
  <si>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</si>
  <si>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</si>
  <si>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</si>
  <si>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</si>
  <si>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</si>
  <si>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</si>
  <si>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</si>
  <si>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</si>
  <si>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</si>
  <si>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</si>
  <si>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</si>
  <si>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</si>
  <si>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</si>
  <si>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</si>
  <si>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</si>
  <si>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</si>
  <si>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</si>
  <si>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</si>
  <si>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</si>
  <si>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</si>
  <si>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</si>
  <si>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</si>
  <si>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</si>
  <si>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</si>
  <si>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</si>
  <si>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</si>
  <si>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</si>
  <si>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</si>
  <si>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</si>
  <si>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</si>
  <si>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</si>
  <si>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</si>
  <si>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</si>
  <si>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</si>
  <si>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</si>
  <si>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</si>
  <si>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</si>
  <si>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</si>
  <si>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</si>
  <si>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</si>
  <si>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</si>
  <si>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</si>
  <si>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</si>
  <si>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</si>
  <si>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</si>
  <si>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</si>
  <si>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</si>
  <si>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</si>
  <si>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</si>
  <si>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</si>
  <si>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</si>
  <si>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</si>
  <si>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</si>
  <si>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</si>
  <si>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</si>
  <si>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</si>
  <si>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</si>
  <si>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</si>
  <si>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</si>
  <si>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</si>
  <si>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</si>
  <si>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</si>
  <si>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</si>
  <si>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</si>
  <si>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</si>
  <si>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</si>
  <si>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</si>
  <si>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</si>
  <si>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</si>
  <si>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</si>
  <si>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</si>
  <si>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</si>
  <si>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</si>
  <si>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</si>
  <si>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</si>
  <si>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</si>
  <si>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</si>
  <si>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</si>
  <si>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</si>
  <si>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</si>
  <si>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</si>
  <si>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</si>
  <si>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</si>
  <si>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</si>
  <si>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</si>
  <si>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</si>
  <si>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</si>
  <si>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</si>
  <si>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</si>
  <si>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</si>
  <si>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</si>
  <si>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</si>
  <si>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</si>
  <si>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</si>
  <si>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</si>
  <si>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</si>
  <si>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</si>
  <si>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</si>
  <si>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</si>
  <si>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</si>
  <si>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</si>
  <si>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</si>
  <si>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</si>
  <si>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</si>
  <si>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</si>
  <si>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</si>
  <si>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</si>
  <si>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</si>
  <si>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</si>
  <si>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</si>
  <si>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</si>
  <si>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</si>
  <si>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</si>
  <si>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</si>
  <si>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</si>
  <si>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</si>
  <si>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</si>
  <si>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</si>
  <si>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</si>
  <si>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</si>
  <si>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</si>
  <si>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</si>
  <si>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</si>
  <si>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</si>
  <si>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</si>
  <si>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</si>
  <si>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</si>
  <si>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</si>
  <si>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</si>
  <si>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</si>
  <si>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</si>
  <si>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</si>
  <si>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</si>
  <si>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</si>
  <si>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</si>
  <si>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</si>
  <si>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</si>
  <si>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</si>
  <si>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</si>
  <si>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</si>
  <si>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</si>
  <si>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</si>
  <si>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</si>
  <si>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</si>
  <si>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</si>
  <si>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</si>
  <si>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</si>
  <si>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</si>
  <si>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</si>
  <si>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</si>
  <si>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</si>
  <si>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</si>
  <si>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</si>
  <si>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</si>
  <si>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</si>
  <si>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</si>
  <si>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</si>
  <si>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</si>
  <si>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</si>
  <si>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</si>
  <si>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</si>
  <si>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</si>
  <si>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</si>
  <si>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</si>
  <si>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</si>
  <si>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</si>
  <si>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</si>
  <si>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</si>
  <si>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</si>
  <si>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</si>
  <si>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</si>
  <si>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</si>
  <si>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</si>
  <si>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</si>
  <si>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</si>
  <si>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</si>
  <si>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</si>
  <si>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</si>
  <si>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</si>
  <si>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</si>
  <si>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</si>
  <si>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</si>
  <si>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</si>
  <si>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</si>
  <si>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</si>
  <si>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</si>
  <si>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</si>
  <si>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</si>
  <si>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</si>
  <si>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</si>
  <si>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</si>
  <si>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</si>
  <si>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</si>
  <si>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</si>
  <si>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</si>
  <si>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</si>
  <si>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</si>
  <si>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</si>
  <si>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</si>
  <si>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</si>
  <si>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</si>
  <si>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</si>
  <si>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</si>
  <si>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</si>
  <si>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</si>
  <si>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</si>
  <si>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</si>
  <si>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</si>
  <si>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</si>
  <si>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</si>
  <si>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</si>
  <si>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</si>
  <si>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</si>
  <si>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</si>
  <si>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</si>
  <si>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</si>
  <si>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</si>
  <si>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</si>
  <si>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</si>
  <si>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</si>
  <si>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</si>
  <si>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</si>
  <si>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</si>
  <si>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</si>
  <si>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</si>
  <si>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</si>
  <si>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</si>
  <si>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</si>
  <si>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</si>
  <si>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</si>
  <si>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</si>
  <si>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</si>
  <si>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</si>
  <si>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</si>
  <si>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</si>
  <si>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</si>
  <si>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</si>
  <si>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</si>
  <si>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</si>
  <si>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</si>
  <si>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</si>
  <si>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</si>
  <si>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</si>
  <si>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</si>
  <si>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</si>
  <si>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</si>
  <si>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</si>
  <si>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</si>
  <si>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</si>
  <si>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</si>
  <si>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</si>
  <si>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</si>
  <si>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</si>
  <si>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</si>
  <si>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</si>
  <si>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</si>
  <si>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</si>
  <si>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</si>
  <si>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</si>
  <si>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</si>
  <si>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</si>
  <si>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</si>
  <si>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</si>
  <si>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</si>
  <si>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</si>
  <si>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</si>
  <si>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</si>
  <si>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</si>
  <si>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</si>
  <si>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</si>
  <si>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</si>
  <si>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</si>
  <si>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</si>
  <si>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</si>
  <si>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</si>
  <si>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</si>
  <si>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</si>
  <si>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</si>
  <si>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</si>
  <si>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</si>
  <si>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</si>
  <si>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</si>
  <si>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</si>
  <si>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</si>
  <si>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</si>
  <si>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</si>
  <si>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</si>
  <si>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</si>
  <si>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</si>
  <si>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</si>
  <si>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</si>
  <si>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</si>
  <si>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</si>
  <si>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</si>
  <si>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</si>
  <si>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</si>
  <si>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</si>
  <si>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</si>
  <si>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</si>
  <si>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</si>
  <si>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</si>
  <si>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</si>
  <si>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</si>
  <si>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</si>
  <si>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</si>
  <si>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</si>
  <si>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</si>
  <si>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</si>
  <si>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</si>
  <si>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</si>
  <si>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</si>
  <si>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</si>
  <si>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</si>
  <si>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</si>
  <si>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</si>
  <si>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</si>
  <si>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</si>
  <si>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</si>
  <si>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</si>
  <si>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</si>
  <si>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</si>
  <si>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</si>
  <si>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</si>
  <si>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</si>
  <si>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</si>
  <si>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</si>
  <si>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</si>
  <si>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</si>
  <si>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</si>
  <si>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</si>
  <si>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</si>
  <si>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</si>
  <si>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</si>
  <si>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</si>
  <si>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</si>
  <si>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</si>
  <si>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</si>
  <si>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</si>
  <si>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</si>
  <si>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</si>
  <si>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</si>
  <si>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</si>
  <si>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</si>
  <si>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</si>
  <si>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</si>
  <si>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</si>
  <si>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</si>
  <si>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</si>
  <si>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</si>
  <si>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</si>
  <si>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</si>
  <si>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</si>
  <si>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</si>
  <si>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</si>
  <si>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</si>
  <si>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</si>
  <si>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</si>
  <si>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</si>
  <si>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</si>
  <si>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</si>
  <si>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</si>
  <si>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</si>
  <si>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</si>
  <si>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</si>
  <si>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</si>
  <si>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</si>
  <si>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</si>
  <si>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</si>
  <si>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</si>
  <si>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</si>
  <si>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</si>
  <si>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</si>
  <si>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</si>
  <si>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</si>
  <si>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</si>
  <si>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</si>
  <si>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</si>
  <si>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</si>
  <si>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</si>
  <si>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</si>
  <si>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</si>
  <si>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</si>
  <si>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</si>
  <si>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</si>
  <si>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</si>
  <si>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</si>
  <si>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</si>
  <si>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</si>
  <si>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</si>
  <si>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</si>
  <si>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</si>
  <si>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</si>
  <si>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</si>
  <si>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</si>
  <si>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</si>
  <si>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</si>
  <si>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</si>
  <si>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</si>
  <si>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</si>
  <si>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</si>
  <si>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</si>
  <si>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</si>
  <si>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</si>
  <si>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</si>
  <si>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</si>
  <si>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</si>
  <si>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</si>
  <si>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</si>
  <si>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</si>
  <si>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</si>
  <si>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</si>
  <si>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</si>
  <si>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</si>
  <si>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</si>
  <si>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</si>
  <si>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</si>
  <si>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</si>
  <si>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</si>
  <si>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</si>
  <si>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</si>
  <si>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</si>
  <si>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</si>
  <si>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</si>
  <si>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</si>
  <si>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</si>
  <si>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</si>
  <si>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</si>
  <si>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</si>
  <si>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</si>
  <si>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</si>
  <si>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</si>
  <si>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</si>
  <si>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</si>
  <si>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</si>
  <si>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</si>
  <si>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</si>
  <si>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</si>
  <si>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</si>
  <si>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</si>
  <si>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</si>
  <si>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</si>
  <si>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</si>
  <si>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</si>
  <si>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</si>
  <si>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</si>
  <si>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</si>
  <si>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</si>
  <si>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</si>
  <si>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</si>
  <si>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</si>
  <si>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</si>
  <si>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</si>
  <si>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</si>
  <si>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</si>
  <si>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</si>
  <si>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</si>
  <si>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</si>
  <si>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</si>
  <si>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</si>
  <si>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</si>
  <si>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</si>
  <si>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</si>
  <si>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</si>
  <si>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</si>
  <si>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</si>
  <si>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</si>
  <si>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</si>
  <si>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</si>
  <si>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</si>
  <si>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</si>
  <si>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</si>
  <si>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</si>
  <si>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</si>
  <si>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</si>
  <si>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</si>
  <si>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</si>
  <si>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</si>
  <si>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</si>
  <si>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</si>
  <si>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</si>
  <si>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</si>
  <si>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</si>
  <si>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</si>
  <si>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</si>
  <si>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</si>
  <si>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</si>
  <si>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</si>
  <si>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</si>
  <si>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</si>
  <si>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</si>
  <si>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</si>
  <si>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</si>
  <si>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</si>
  <si>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</si>
  <si>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</si>
  <si>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</si>
  <si>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</si>
  <si>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</si>
  <si>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</si>
  <si>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</si>
  <si>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</si>
  <si>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</si>
  <si>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</si>
  <si>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</si>
  <si>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</si>
  <si>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</si>
  <si>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</si>
  <si>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</si>
  <si>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</si>
  <si>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</si>
  <si>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</si>
  <si>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</si>
  <si>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</si>
  <si>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</si>
  <si>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</si>
  <si>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</si>
  <si>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</si>
  <si>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</si>
  <si>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</si>
  <si>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</si>
  <si>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</si>
  <si>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</si>
  <si>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</si>
  <si>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</si>
  <si>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</si>
  <si>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</si>
  <si>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</si>
  <si>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</si>
  <si>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</si>
  <si>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</si>
  <si>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</si>
  <si>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</si>
  <si>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</si>
  <si>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</si>
  <si>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</si>
  <si>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</si>
  <si>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</si>
  <si>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</si>
  <si>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</si>
  <si>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</si>
  <si>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</si>
  <si>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</si>
  <si>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</si>
  <si>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</si>
  <si>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</si>
  <si>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</si>
  <si>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</si>
  <si>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</si>
  <si>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</si>
  <si>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</si>
  <si>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</si>
  <si>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</si>
  <si>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</si>
  <si>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</si>
  <si>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</si>
  <si>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</si>
  <si>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</si>
  <si>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</si>
  <si>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</si>
  <si>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</si>
  <si>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</si>
  <si>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</si>
  <si>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</si>
  <si>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</si>
  <si>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</si>
  <si>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</si>
  <si>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</si>
  <si>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</si>
  <si>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</si>
  <si>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</si>
  <si>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</si>
  <si>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</si>
  <si>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</si>
  <si>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</si>
  <si>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</si>
  <si>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</si>
  <si>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</si>
  <si>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</si>
  <si>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</si>
  <si>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</si>
  <si>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</si>
  <si>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</si>
  <si>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</si>
  <si>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</si>
  <si>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</si>
  <si>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</si>
  <si>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</si>
  <si>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</si>
  <si>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</si>
  <si>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</si>
  <si>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</si>
  <si>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</si>
  <si>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</si>
  <si>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</si>
  <si>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</si>
  <si>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</si>
  <si>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</si>
  <si>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</si>
  <si>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</si>
  <si>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</si>
  <si>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</si>
  <si>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</si>
  <si>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</si>
  <si>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</si>
  <si>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</si>
  <si>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</si>
  <si>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</si>
  <si>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</si>
  <si>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</si>
  <si>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</si>
  <si>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</si>
  <si>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</si>
  <si>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</si>
  <si>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</si>
  <si>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</si>
  <si>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</si>
  <si>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</si>
  <si>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</si>
  <si>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</si>
  <si>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</si>
  <si>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</si>
  <si>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</si>
  <si>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</si>
  <si>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</si>
  <si>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</si>
  <si>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</si>
  <si>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</si>
  <si>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</si>
  <si>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</si>
  <si>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</si>
  <si>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</si>
  <si>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</si>
  <si>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</si>
  <si>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</si>
  <si>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</si>
  <si>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</si>
  <si>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</si>
  <si>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</si>
  <si>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</si>
  <si>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</si>
  <si>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</si>
  <si>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</si>
  <si>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</si>
  <si>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</si>
  <si>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</si>
  <si>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</si>
  <si>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</si>
  <si>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</si>
  <si>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</si>
  <si>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</si>
  <si>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</si>
  <si>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</si>
  <si>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</si>
  <si>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</si>
  <si>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</si>
  <si>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</si>
  <si>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</si>
  <si>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</si>
  <si>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</si>
  <si>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</si>
  <si>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</si>
  <si>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</si>
  <si>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</si>
  <si>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</si>
  <si>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</si>
  <si>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</si>
  <si>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</si>
  <si>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</si>
  <si>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</si>
  <si>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</si>
  <si>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</si>
  <si>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</si>
  <si>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</si>
  <si>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</si>
  <si>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</si>
  <si>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</si>
  <si>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</si>
  <si>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</si>
  <si>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</si>
  <si>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</si>
  <si>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</si>
  <si>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</si>
  <si>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</si>
  <si>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</si>
  <si>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</si>
  <si>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</si>
  <si>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</si>
  <si>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</si>
  <si>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</si>
  <si>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</si>
  <si>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</si>
  <si>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</si>
  <si>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</si>
  <si>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</si>
  <si>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</si>
  <si>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</si>
  <si>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</si>
  <si>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</si>
  <si>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</si>
  <si>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</si>
  <si>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</si>
  <si>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</si>
  <si>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</si>
  <si>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</si>
  <si>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</si>
  <si>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</si>
  <si>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</si>
  <si>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</si>
  <si>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</si>
  <si>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</si>
  <si>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</si>
  <si>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</si>
  <si>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</si>
  <si>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</si>
  <si>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</si>
  <si>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</si>
  <si>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</si>
  <si>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</si>
  <si>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</si>
  <si>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</si>
  <si>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</si>
  <si>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</si>
  <si>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</si>
  <si>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</si>
  <si>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</si>
  <si>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</si>
  <si>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</si>
  <si>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</si>
  <si>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</si>
  <si>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</si>
  <si>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</si>
  <si>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</si>
  <si>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</si>
  <si>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</si>
  <si>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</si>
  <si>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</si>
  <si>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</si>
  <si>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</si>
  <si>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</si>
  <si>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</si>
  <si>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</si>
  <si>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</si>
  <si>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</si>
  <si>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</si>
  <si>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</si>
  <si>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</si>
  <si>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</si>
  <si>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</si>
  <si>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</si>
  <si>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</si>
  <si>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</si>
  <si>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</si>
  <si>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</si>
  <si>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</si>
  <si>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</si>
  <si>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</si>
  <si>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</si>
  <si>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</si>
  <si>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</si>
  <si>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</si>
  <si>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</si>
  <si>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</si>
  <si>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</si>
  <si>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</si>
  <si>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</si>
  <si>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</si>
  <si>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</si>
  <si>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</si>
  <si>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</si>
  <si>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</si>
  <si>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</si>
  <si>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</si>
  <si>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</si>
  <si>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</si>
  <si>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</si>
  <si>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</si>
  <si>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</si>
  <si>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</si>
  <si>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</si>
  <si>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</si>
  <si>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</si>
  <si>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</si>
  <si>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</si>
  <si>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</si>
  <si>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</si>
  <si>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</si>
  <si>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</si>
  <si>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</si>
  <si>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</si>
  <si>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</si>
  <si>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</si>
  <si>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</si>
  <si>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</si>
  <si>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</si>
  <si>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</si>
  <si>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</si>
  <si>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</si>
  <si>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</si>
  <si>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</si>
  <si>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</si>
  <si>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</si>
  <si>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</si>
  <si>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</si>
  <si>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</si>
  <si>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</si>
  <si>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</si>
  <si>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</si>
  <si>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</si>
  <si>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</si>
  <si>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</si>
  <si>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</si>
  <si>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</si>
  <si>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</si>
  <si>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</si>
  <si>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</si>
  <si>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</si>
  <si>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</si>
  <si>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</si>
  <si>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</si>
  <si>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</si>
  <si>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</si>
  <si>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</si>
  <si>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</si>
  <si>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</si>
  <si>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</si>
  <si>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</si>
  <si>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</si>
  <si>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</si>
  <si>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</si>
  <si>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</si>
  <si>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</si>
  <si>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</si>
  <si>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</si>
  <si>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</si>
  <si>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</si>
  <si>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</si>
  <si>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</si>
  <si>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</si>
  <si>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</si>
  <si>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</si>
  <si>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</si>
  <si>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</si>
  <si>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</si>
  <si>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</si>
  <si>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</si>
  <si>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</si>
  <si>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</si>
  <si>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</si>
  <si>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</si>
  <si>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</si>
  <si>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</si>
  <si>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</si>
  <si>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</si>
  <si>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</si>
  <si>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</si>
  <si>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</si>
  <si>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</si>
  <si>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</si>
  <si>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</si>
  <si>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</si>
  <si>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</si>
  <si>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</si>
  <si>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</si>
  <si>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</si>
  <si>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</si>
  <si>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</si>
  <si>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</si>
  <si>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</si>
  <si>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</si>
  <si>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</si>
  <si>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</si>
  <si>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</si>
  <si>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</si>
  <si>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</si>
  <si>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</si>
  <si>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</si>
  <si>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</si>
  <si>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</si>
  <si>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</si>
  <si>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</si>
  <si>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</si>
  <si>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</si>
  <si>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</si>
  <si>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</si>
  <si>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</si>
  <si>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</si>
  <si>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</si>
  <si>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</si>
  <si>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</si>
  <si>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</si>
  <si>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</si>
  <si>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</si>
  <si>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</si>
  <si>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</si>
  <si>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</si>
  <si>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</si>
  <si>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</si>
  <si>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</si>
  <si>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</si>
  <si>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</si>
  <si>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</si>
  <si>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</si>
  <si>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</si>
  <si>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</si>
  <si>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</si>
  <si>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</si>
  <si>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</si>
  <si>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</si>
  <si>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</si>
  <si>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</si>
  <si>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</si>
  <si>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</si>
  <si>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</si>
  <si>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</si>
  <si>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</si>
  <si>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</si>
  <si>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</si>
  <si>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</si>
  <si>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</si>
  <si>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</si>
  <si>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</si>
  <si>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</si>
  <si>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</si>
  <si>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</si>
  <si>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</si>
  <si>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</si>
  <si>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</si>
  <si>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</si>
  <si>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</si>
  <si>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</si>
  <si>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</si>
  <si>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</si>
  <si>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</si>
  <si>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</si>
  <si>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</si>
  <si>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</si>
  <si>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</si>
  <si>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</si>
  <si>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</si>
  <si>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</si>
  <si>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</si>
  <si>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</si>
  <si>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</si>
  <si>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</si>
  <si>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</si>
  <si>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</si>
  <si>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</si>
  <si>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</si>
  <si>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</si>
  <si>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</si>
  <si>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</si>
  <si>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</si>
  <si>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</si>
  <si>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</si>
  <si>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</si>
  <si>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</si>
  <si>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</si>
  <si>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</si>
  <si>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</si>
  <si>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</si>
  <si>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</si>
  <si>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</si>
  <si>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</si>
  <si>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</si>
  <si>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</si>
  <si>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</si>
  <si>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</si>
  <si>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</si>
  <si>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</si>
  <si>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</si>
  <si>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</si>
  <si>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</si>
  <si>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</si>
  <si>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</si>
  <si>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</si>
  <si>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</si>
  <si>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</si>
  <si>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</si>
  <si>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</si>
  <si>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</si>
  <si>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</si>
  <si>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</si>
  <si>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</si>
  <si>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</si>
  <si>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</si>
  <si>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</si>
  <si>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</si>
  <si>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</si>
  <si>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</si>
  <si>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</si>
  <si>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</si>
  <si>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</si>
  <si>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</si>
  <si>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</si>
  <si>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</si>
  <si>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</si>
  <si>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</si>
  <si>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</si>
  <si>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</si>
  <si>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</si>
  <si>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</si>
  <si>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</si>
  <si>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</si>
  <si>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</si>
  <si>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</si>
  <si>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</si>
  <si>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</si>
  <si>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</si>
  <si>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</si>
  <si>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</si>
  <si>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</si>
  <si>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</si>
  <si>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</si>
  <si>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</si>
  <si>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</si>
  <si>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</si>
  <si>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</si>
  <si>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</si>
  <si>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</si>
  <si>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</si>
  <si>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</si>
  <si>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</si>
  <si>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</si>
  <si>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</si>
  <si>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</si>
  <si>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</si>
  <si>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</si>
  <si>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</si>
  <si>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</si>
  <si>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</si>
  <si>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</si>
  <si>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</si>
  <si>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</si>
  <si>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</si>
  <si>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</si>
  <si>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</si>
  <si>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</si>
  <si>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</si>
  <si>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</si>
  <si>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</si>
  <si>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</si>
  <si>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</si>
  <si>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</si>
  <si>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</si>
  <si>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</si>
  <si>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</si>
  <si>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</si>
  <si>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</si>
  <si>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</si>
  <si>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</si>
  <si>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</si>
  <si>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</si>
  <si>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</si>
  <si>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</si>
  <si>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</si>
  <si>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</si>
  <si>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</si>
  <si>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</si>
  <si>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</si>
  <si>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</si>
  <si>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</si>
  <si>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</si>
  <si>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</si>
  <si>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</si>
  <si>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</si>
  <si>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</si>
  <si>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</si>
  <si>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</si>
  <si>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</si>
  <si>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</si>
  <si>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</si>
  <si>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</si>
  <si>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</si>
  <si>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</si>
  <si>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</si>
  <si>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</si>
  <si>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</si>
  <si>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</si>
  <si>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</si>
  <si>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</si>
  <si>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</si>
  <si>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</si>
  <si>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</si>
  <si>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</si>
  <si>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</si>
  <si>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</si>
  <si>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</si>
  <si>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</si>
  <si>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</si>
  <si>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</si>
  <si>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</si>
  <si>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</si>
  <si>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</si>
  <si>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</si>
  <si>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</si>
  <si>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</si>
  <si>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</si>
  <si>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</si>
  <si>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</si>
  <si>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</si>
  <si>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</si>
  <si>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</si>
  <si>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</si>
  <si>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</si>
  <si>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</si>
  <si>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</si>
  <si>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</si>
  <si>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</si>
  <si>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</si>
  <si>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</si>
  <si>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</si>
  <si>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</si>
  <si>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</si>
  <si>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</si>
  <si>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</si>
  <si>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</si>
  <si>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</si>
  <si>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</si>
  <si>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</si>
  <si>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</si>
  <si>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</si>
  <si>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</si>
  <si>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</si>
  <si>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</si>
  <si>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</si>
  <si>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</si>
  <si>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</si>
  <si>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</si>
  <si>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</si>
  <si>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</si>
  <si>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</si>
  <si>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</si>
  <si>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</si>
  <si>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</si>
  <si>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</si>
  <si>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</si>
  <si>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</si>
  <si>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</si>
  <si>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</si>
  <si>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</si>
  <si>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</si>
  <si>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</si>
  <si>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</si>
  <si>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</si>
  <si>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</si>
  <si>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</si>
  <si>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</si>
  <si>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</si>
  <si>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</si>
  <si>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</si>
  <si>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</si>
  <si>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</si>
  <si>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</si>
  <si>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</si>
  <si>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</si>
  <si>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</si>
  <si>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</si>
  <si>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</si>
  <si>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</si>
  <si>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</si>
  <si>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</si>
  <si>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</si>
  <si>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</si>
  <si>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</si>
  <si>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</si>
  <si>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</si>
  <si>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</si>
  <si>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</si>
  <si>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</si>
  <si>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</si>
  <si>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</si>
  <si>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</si>
  <si>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</si>
  <si>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</si>
  <si>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</si>
  <si>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</si>
  <si>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</si>
  <si>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</si>
  <si>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</si>
  <si>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</si>
  <si>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</si>
  <si>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</si>
  <si>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</si>
  <si>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</si>
  <si>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</si>
  <si>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</si>
  <si>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</si>
  <si>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</si>
  <si>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</si>
  <si>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</si>
  <si>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</si>
  <si>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</si>
  <si>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</si>
  <si>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</si>
  <si>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</si>
  <si>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</si>
  <si>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</si>
  <si>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</si>
  <si>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</si>
  <si>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</si>
  <si>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</si>
  <si>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</si>
  <si>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</si>
  <si>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</si>
  <si>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</si>
  <si>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</si>
  <si>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</si>
  <si>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</si>
  <si>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</si>
  <si>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</si>
  <si>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</si>
  <si>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</si>
  <si>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</si>
  <si>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</si>
  <si>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</si>
  <si>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</si>
  <si>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</si>
  <si>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</si>
  <si>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</si>
  <si>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</si>
  <si>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</si>
  <si>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</si>
  <si>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</si>
  <si>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</si>
  <si>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</si>
  <si>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</si>
  <si>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</si>
  <si>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</si>
  <si>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</si>
  <si>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</si>
  <si>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</si>
  <si>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</si>
  <si>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</si>
  <si>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</si>
  <si>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</si>
  <si>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</si>
  <si>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</si>
  <si>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</si>
  <si>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</si>
  <si>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</si>
  <si>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</si>
  <si>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</si>
  <si>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</si>
  <si>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</si>
  <si>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</si>
  <si>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</si>
  <si>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</si>
  <si>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</si>
  <si>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</si>
  <si>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</si>
  <si>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</si>
  <si>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</si>
  <si>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</si>
  <si>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</si>
  <si>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</si>
  <si>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</si>
  <si>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</si>
  <si>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</si>
  <si>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</si>
  <si>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</si>
  <si>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</si>
  <si>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</si>
  <si>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</si>
  <si>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</si>
  <si>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</si>
  <si>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</si>
  <si>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</si>
  <si>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</si>
  <si>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</si>
  <si>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</si>
  <si>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</si>
  <si>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</si>
  <si>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</si>
  <si>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</si>
  <si>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</si>
  <si>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</si>
  <si>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</si>
  <si>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</si>
  <si>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</si>
  <si>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</si>
  <si>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</si>
  <si>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</si>
  <si>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</si>
  <si>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</si>
  <si>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</si>
  <si>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</si>
  <si>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</si>
  <si>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</si>
  <si>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</si>
  <si>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</si>
  <si>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</si>
  <si>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</si>
  <si>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</si>
  <si>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</si>
  <si>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</si>
  <si>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</si>
  <si>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</si>
  <si>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</si>
  <si>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</si>
  <si>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</si>
  <si>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</si>
  <si>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</si>
  <si>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</si>
  <si>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</si>
  <si>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</si>
  <si>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</si>
  <si>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</si>
  <si>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</si>
  <si>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</si>
  <si>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</si>
  <si>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</si>
  <si>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</si>
  <si>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</si>
  <si>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</si>
  <si>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</si>
  <si>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</si>
  <si>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</si>
  <si>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</si>
  <si>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</si>
  <si>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</si>
  <si>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</si>
  <si>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</si>
  <si>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</si>
  <si>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</si>
  <si>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</si>
  <si>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</si>
  <si>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</si>
  <si>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</si>
  <si>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</si>
  <si>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</si>
  <si>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</si>
  <si>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</si>
  <si>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</si>
  <si>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</si>
  <si>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</si>
  <si>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</si>
  <si>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</si>
  <si>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</si>
  <si>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</si>
  <si>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</si>
  <si>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</si>
  <si>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</si>
  <si>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</si>
  <si>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</si>
  <si>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</si>
  <si>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</si>
  <si>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</si>
  <si>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</si>
  <si>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</si>
  <si>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</si>
  <si>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</si>
  <si>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</si>
  <si>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</si>
  <si>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</si>
  <si>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</si>
  <si>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</si>
  <si>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</si>
  <si>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</si>
  <si>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</si>
  <si>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</si>
  <si>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</si>
  <si>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</si>
  <si>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</si>
  <si>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</si>
  <si>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</si>
  <si>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</si>
  <si>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</si>
  <si>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</si>
  <si>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</si>
  <si>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</si>
  <si>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</si>
  <si>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</si>
  <si>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</si>
  <si>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</si>
  <si>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</si>
  <si>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</si>
  <si>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</si>
  <si>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</si>
  <si>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</si>
  <si>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</si>
  <si>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</si>
  <si>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</si>
  <si>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</si>
  <si>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</si>
  <si>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</si>
  <si>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</si>
  <si>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</si>
  <si>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</si>
  <si>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</si>
  <si>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</si>
  <si>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</si>
  <si>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</si>
  <si>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</si>
  <si>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</si>
  <si>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</si>
  <si>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</si>
  <si>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</si>
  <si>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</si>
  <si>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</si>
  <si>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</si>
  <si>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</si>
  <si>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</si>
  <si>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</si>
  <si>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</si>
  <si>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</si>
  <si>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</si>
  <si>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</si>
  <si>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</si>
  <si>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</si>
  <si>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</si>
  <si>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</si>
  <si>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</si>
  <si>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</si>
  <si>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</si>
  <si>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</si>
  <si>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</si>
  <si>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</si>
  <si>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</si>
  <si>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</si>
  <si>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</si>
  <si>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</si>
  <si>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</si>
  <si>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</si>
  <si>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</si>
  <si>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</si>
  <si>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</si>
  <si>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</si>
  <si>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</si>
  <si>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</si>
  <si>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</si>
  <si>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</si>
  <si>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</si>
  <si>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</si>
  <si>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</si>
  <si>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</si>
  <si>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</si>
  <si>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</si>
  <si>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</si>
  <si>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</si>
  <si>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</si>
  <si>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</si>
  <si>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</si>
  <si>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</si>
  <si>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</si>
  <si>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</si>
  <si>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</si>
  <si>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</si>
  <si>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</si>
  <si>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</si>
  <si>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</si>
  <si>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</si>
  <si>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</si>
  <si>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</si>
  <si>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</si>
  <si>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</si>
  <si>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</si>
  <si>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</si>
  <si>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</si>
  <si>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</si>
  <si>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</si>
  <si>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</si>
  <si>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</si>
  <si>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</si>
  <si>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</si>
  <si>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</si>
  <si>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</si>
  <si>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</si>
  <si>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</si>
  <si>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</si>
  <si>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</si>
  <si>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</si>
  <si>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</si>
  <si>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</si>
  <si>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</si>
  <si>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</si>
  <si>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</si>
  <si>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</si>
  <si>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</si>
  <si>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</si>
  <si>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</si>
  <si>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</si>
  <si>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</si>
  <si>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</si>
  <si>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</si>
  <si>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</si>
  <si>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</si>
  <si>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</si>
  <si>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</si>
  <si>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</si>
  <si>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</si>
  <si>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</si>
  <si>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</si>
  <si>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</si>
  <si>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</si>
  <si>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</si>
  <si>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</si>
  <si>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</si>
  <si>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</si>
  <si>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</si>
  <si>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</si>
  <si>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</si>
  <si>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</si>
  <si>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</si>
  <si>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</si>
  <si>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</si>
  <si>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</si>
  <si>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</si>
  <si>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</si>
  <si>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</si>
  <si>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</si>
  <si>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</si>
  <si>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</si>
  <si>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</si>
  <si>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</si>
  <si>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</si>
  <si>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</si>
  <si>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</si>
  <si>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</si>
  <si>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</si>
  <si>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</si>
  <si>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</si>
  <si>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</si>
  <si>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</si>
  <si>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</si>
  <si>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</si>
  <si>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</si>
  <si>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</si>
  <si>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</si>
  <si>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</si>
  <si>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</si>
  <si>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</si>
  <si>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</si>
  <si>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</si>
  <si>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</si>
  <si>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</si>
  <si>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</si>
  <si>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</si>
  <si>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</si>
  <si>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</si>
  <si>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</si>
  <si>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</si>
  <si>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</si>
  <si>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</si>
  <si>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</si>
  <si>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</si>
  <si>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</si>
  <si>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</si>
  <si>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</si>
  <si>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</si>
  <si>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</si>
  <si>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</si>
  <si>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</si>
  <si>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</si>
  <si>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</si>
  <si>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</si>
  <si>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</si>
  <si>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</si>
  <si>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</si>
  <si>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</si>
  <si>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</si>
  <si>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</si>
  <si>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</si>
  <si>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</si>
  <si>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</si>
  <si>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</si>
  <si>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</si>
  <si>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</si>
  <si>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</si>
  <si>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</si>
  <si>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</si>
  <si>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</si>
  <si>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</si>
  <si>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</si>
  <si>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</si>
  <si>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</si>
  <si>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</si>
  <si>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</si>
  <si>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</si>
  <si>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</si>
  <si>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</si>
  <si>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</si>
  <si>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</si>
  <si>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</si>
  <si>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</si>
  <si>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</si>
  <si>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</si>
  <si>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</si>
  <si>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</si>
  <si>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</si>
  <si>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</si>
  <si>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</si>
  <si>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</si>
  <si>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</si>
  <si>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</si>
  <si>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</si>
  <si>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</si>
  <si>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</si>
  <si>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</si>
  <si>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</si>
  <si>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</si>
  <si>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</si>
  <si>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</si>
  <si>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</si>
  <si>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</si>
  <si>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</si>
  <si>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</si>
  <si>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</si>
  <si>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</si>
  <si>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</si>
  <si>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</si>
  <si>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</si>
  <si>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</si>
  <si>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</si>
  <si>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</si>
  <si>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</si>
  <si>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</si>
  <si>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</si>
  <si>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</si>
  <si>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</si>
  <si>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</si>
  <si>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</si>
  <si>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</si>
  <si>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</si>
  <si>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</si>
  <si>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</si>
  <si>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</si>
  <si>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</si>
  <si>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</si>
  <si>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</si>
  <si>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</si>
  <si>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</si>
  <si>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</si>
  <si>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</si>
  <si>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</si>
  <si>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</si>
  <si>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</si>
  <si>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</si>
  <si>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</si>
  <si>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</si>
  <si>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</si>
  <si>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</si>
  <si>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</si>
  <si>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</si>
  <si>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</si>
  <si>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</si>
  <si>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</si>
  <si>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</si>
  <si>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</si>
  <si>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</si>
  <si>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</si>
  <si>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</si>
  <si>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</si>
  <si>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</si>
  <si>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</si>
  <si>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</si>
  <si>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</si>
  <si>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</si>
  <si>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</si>
  <si>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</si>
  <si>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</si>
  <si>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</si>
  <si>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</si>
  <si>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</si>
  <si>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</si>
  <si>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</si>
  <si>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</si>
  <si>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</si>
  <si>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</si>
  <si>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</si>
  <si>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</si>
  <si>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</si>
  <si>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</si>
  <si>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</si>
  <si>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</si>
  <si>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</si>
  <si>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</si>
  <si>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</si>
  <si>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</si>
  <si>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</si>
  <si>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</si>
  <si>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</si>
  <si>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</si>
  <si>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</si>
  <si>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</si>
  <si>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</si>
  <si>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</si>
  <si>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</si>
  <si>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</si>
  <si>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</si>
  <si>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</si>
  <si>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</si>
  <si>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</si>
  <si>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</si>
  <si>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</si>
  <si>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</si>
  <si>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</si>
  <si>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</si>
  <si>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</si>
  <si>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</si>
  <si>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</si>
  <si>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</si>
  <si>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</si>
  <si>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</si>
  <si>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</si>
  <si>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</si>
  <si>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</si>
  <si>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</si>
  <si>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</si>
  <si>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</si>
  <si>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</si>
  <si>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</si>
  <si>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</si>
  <si>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</si>
  <si>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</si>
  <si>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</si>
  <si>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</si>
  <si>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</si>
  <si>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</si>
  <si>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</si>
  <si>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</si>
  <si>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</si>
  <si>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</si>
  <si>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</si>
  <si>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</si>
  <si>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</si>
  <si>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</si>
  <si>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</si>
  <si>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</si>
  <si>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</si>
  <si>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</si>
  <si>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</si>
  <si>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</si>
  <si>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</si>
  <si>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</si>
  <si>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</si>
  <si>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</si>
  <si>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</si>
  <si>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</si>
  <si>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</si>
  <si>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</si>
  <si>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</si>
  <si>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</si>
  <si>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</si>
  <si>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</si>
  <si>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</si>
  <si>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</si>
  <si>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</si>
  <si>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</si>
  <si>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</si>
  <si>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</si>
  <si>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</si>
  <si>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</si>
  <si>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</si>
  <si>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</si>
  <si>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</si>
  <si>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</si>
  <si>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</si>
  <si>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</si>
  <si>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</si>
  <si>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</si>
  <si>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</si>
  <si>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</si>
  <si>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</si>
  <si>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</si>
  <si>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</si>
  <si>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</si>
  <si>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</si>
  <si>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</si>
  <si>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</si>
  <si>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</si>
  <si>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</si>
  <si>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</si>
  <si>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</si>
  <si>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</si>
  <si>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</si>
  <si>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</si>
  <si>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</si>
  <si>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</si>
  <si>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</si>
  <si>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</si>
  <si>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</si>
  <si>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</si>
  <si>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</si>
  <si>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</si>
  <si>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</si>
  <si>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</si>
  <si>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</si>
  <si>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</si>
  <si>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</si>
  <si>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</si>
  <si>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</si>
  <si>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</si>
  <si>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</si>
  <si>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</si>
  <si>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</si>
  <si>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</si>
  <si>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</si>
  <si>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</si>
  <si>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</si>
  <si>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</si>
  <si>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</si>
  <si>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</si>
  <si>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</si>
  <si>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</si>
  <si>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</si>
  <si>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</si>
  <si>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</si>
  <si>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</si>
  <si>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</si>
  <si>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</si>
  <si>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</si>
  <si>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</si>
  <si>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</si>
  <si>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</si>
  <si>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</si>
  <si>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</si>
  <si>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</si>
  <si>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</si>
  <si>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</si>
  <si>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</si>
  <si>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</si>
  <si>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</si>
  <si>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</si>
  <si>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</si>
  <si>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</si>
  <si>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</si>
  <si>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</si>
  <si>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</si>
  <si>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</si>
  <si>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</si>
  <si>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</si>
  <si>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</si>
  <si>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</si>
  <si>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</si>
  <si>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</si>
  <si>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</si>
  <si>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</si>
  <si>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</si>
  <si>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</si>
  <si>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</si>
  <si>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</si>
  <si>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</si>
  <si>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</si>
  <si>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</si>
  <si>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</si>
  <si>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</si>
  <si>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</si>
  <si>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</si>
  <si>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</si>
  <si>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</si>
  <si>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</si>
  <si>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</si>
  <si>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</si>
  <si>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</si>
  <si>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</si>
  <si>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</si>
  <si>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</si>
  <si>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</si>
  <si>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</si>
  <si>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</si>
  <si>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</si>
  <si>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</si>
  <si>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</si>
  <si>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</si>
  <si>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</si>
  <si>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</si>
  <si>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</si>
  <si>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</si>
  <si>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</si>
  <si>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</si>
  <si>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</si>
  <si>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</si>
  <si>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</si>
  <si>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</si>
  <si>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</si>
  <si>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</si>
  <si>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</si>
  <si>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</si>
  <si>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</si>
  <si>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</si>
  <si>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</si>
  <si>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</si>
  <si>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</si>
  <si>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</si>
  <si>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</si>
  <si>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</si>
  <si>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</si>
  <si>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</si>
  <si>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</si>
  <si>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</si>
  <si>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</si>
  <si>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</si>
  <si>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</si>
  <si>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</si>
  <si>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</si>
  <si>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</si>
  <si>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</si>
  <si>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</si>
  <si>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</si>
  <si>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</si>
  <si>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</si>
  <si>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</si>
  <si>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</si>
  <si>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</si>
  <si>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</si>
  <si>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</si>
  <si>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</si>
  <si>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</si>
  <si>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</si>
  <si>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</si>
  <si>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</si>
  <si>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</si>
  <si>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</si>
  <si>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</si>
  <si>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</si>
  <si>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</si>
  <si>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</si>
  <si>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</si>
  <si>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</si>
  <si>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</si>
  <si>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</si>
  <si>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</si>
  <si>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</si>
  <si>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</si>
  <si>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</si>
  <si>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</si>
  <si>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</si>
  <si>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</si>
  <si>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</si>
  <si>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</si>
  <si>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</si>
  <si>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</si>
  <si>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</si>
  <si>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</si>
  <si>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</si>
  <si>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</si>
  <si>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</si>
  <si>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</si>
  <si>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</si>
  <si>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</si>
  <si>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</si>
  <si>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</si>
  <si>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</si>
  <si>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</si>
  <si>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</si>
  <si>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</si>
  <si>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</si>
  <si>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</si>
  <si>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</si>
  <si>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</si>
  <si>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</si>
  <si>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</si>
  <si>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</si>
  <si>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</si>
  <si>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</si>
  <si>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</si>
  <si>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</si>
  <si>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</si>
  <si>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</si>
  <si>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</si>
  <si>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</si>
  <si>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</si>
  <si>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</si>
  <si>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</si>
  <si>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</si>
  <si>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</si>
  <si>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</si>
  <si>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</si>
  <si>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</si>
  <si>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</si>
  <si>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</si>
  <si>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</si>
  <si>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</si>
  <si>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</si>
  <si>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</si>
  <si>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</si>
  <si>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</si>
  <si>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</si>
  <si>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</si>
  <si>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</si>
  <si>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</si>
  <si>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</si>
  <si>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</si>
  <si>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</si>
  <si>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</si>
  <si>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</si>
  <si>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</si>
  <si>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</si>
  <si>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</si>
  <si>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</si>
  <si>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</si>
  <si>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</si>
  <si>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</si>
  <si>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</si>
  <si>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</si>
  <si>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</si>
  <si>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</si>
  <si>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</si>
  <si>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</si>
  <si>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</si>
  <si>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</si>
  <si>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</si>
  <si>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</si>
  <si>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</si>
  <si>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</si>
  <si>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</si>
  <si>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</si>
  <si>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</si>
  <si>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</si>
  <si>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</si>
  <si>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</si>
  <si>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</si>
  <si>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</si>
  <si>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</si>
  <si>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</si>
  <si>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</si>
  <si>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</si>
  <si>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</si>
  <si>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</si>
  <si>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</si>
  <si>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</si>
  <si>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</si>
  <si>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</si>
  <si>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</si>
  <si>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</si>
  <si>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</si>
  <si>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</si>
  <si>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</si>
  <si>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</si>
  <si>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</si>
  <si>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</si>
  <si>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</si>
  <si>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</si>
  <si>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</si>
  <si>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</si>
  <si>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</si>
  <si>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</si>
  <si>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</si>
  <si>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</si>
  <si>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</si>
  <si>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</si>
  <si>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</si>
  <si>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</si>
  <si>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</si>
  <si>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</si>
  <si>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</si>
  <si>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</si>
  <si>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</si>
  <si>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</si>
  <si>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</si>
  <si>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</si>
  <si>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</si>
  <si>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</si>
  <si>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</si>
  <si>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</si>
  <si>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</si>
  <si>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</si>
  <si>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</si>
  <si>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</si>
  <si>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</si>
  <si>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</si>
  <si>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</si>
  <si>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</si>
  <si>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</si>
  <si>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</si>
  <si>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</si>
  <si>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</si>
  <si>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</si>
  <si>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</si>
  <si>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</si>
  <si>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</si>
  <si>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</si>
  <si>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</si>
  <si>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</si>
  <si>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</si>
  <si>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</si>
  <si>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</si>
  <si>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</si>
  <si>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</si>
  <si>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</si>
  <si>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</si>
  <si>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</si>
  <si>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</si>
  <si>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</si>
  <si>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</si>
  <si>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</si>
  <si>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</si>
  <si>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</si>
  <si>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</si>
  <si>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</si>
  <si>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</si>
  <si>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</si>
  <si>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</si>
  <si>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</si>
  <si>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</si>
  <si>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</si>
  <si>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</si>
  <si>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</si>
  <si>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</si>
  <si>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</si>
  <si>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</si>
  <si>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</si>
  <si>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</si>
  <si>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</si>
  <si>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</si>
  <si>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</si>
  <si>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</si>
  <si>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</si>
  <si>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</si>
  <si>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</si>
  <si>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</si>
  <si>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</si>
  <si>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</si>
  <si>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</si>
  <si>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</si>
  <si>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</si>
  <si>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</si>
  <si>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</si>
  <si>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</si>
  <si>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</si>
  <si>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</si>
  <si>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</si>
  <si>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</si>
  <si>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</si>
  <si>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</si>
  <si>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</si>
  <si>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</si>
  <si>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</si>
  <si>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</si>
  <si>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</si>
  <si>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</si>
  <si>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</si>
  <si>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</si>
  <si>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</si>
  <si>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</si>
  <si>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</si>
  <si>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</si>
  <si>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</si>
  <si>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</si>
  <si>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</si>
  <si>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</si>
  <si>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</si>
  <si>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</si>
  <si>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</si>
  <si>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</si>
  <si>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</si>
  <si>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</si>
  <si>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</si>
  <si>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</si>
  <si>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</si>
  <si>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</si>
  <si>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</si>
  <si>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</si>
  <si>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</si>
  <si>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</si>
  <si>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</si>
  <si>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</si>
  <si>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</si>
  <si>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</si>
  <si>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</si>
  <si>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</si>
  <si>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</si>
  <si>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</si>
  <si>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</si>
  <si>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</si>
  <si>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</si>
  <si>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</si>
  <si>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</si>
  <si>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</si>
  <si>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</si>
  <si>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</si>
  <si>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</si>
  <si>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</si>
  <si>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</si>
  <si>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</si>
  <si>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</si>
  <si>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</si>
  <si>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</si>
  <si>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</si>
  <si>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</si>
  <si>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</si>
  <si>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</si>
  <si>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</si>
  <si>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</si>
  <si>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</si>
  <si>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</si>
  <si>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</si>
  <si>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</si>
  <si>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</si>
  <si>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</si>
  <si>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</si>
  <si>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</si>
  <si>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</si>
  <si>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</si>
  <si>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</si>
  <si>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</si>
  <si>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</si>
  <si>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</si>
  <si>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</si>
  <si>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</si>
  <si>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</si>
  <si>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</si>
  <si>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</si>
  <si>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</si>
  <si>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</si>
  <si>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</si>
  <si>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</si>
  <si>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</si>
  <si>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</si>
  <si>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</si>
  <si>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</si>
  <si>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</si>
  <si>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</si>
  <si>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</si>
  <si>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</si>
  <si>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</si>
  <si>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</si>
  <si>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</si>
  <si>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</si>
  <si>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</si>
  <si>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</si>
  <si>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</si>
  <si>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</si>
  <si>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</si>
  <si>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</si>
  <si>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</si>
  <si>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</si>
  <si>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</si>
  <si>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</si>
  <si>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</si>
  <si>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</si>
  <si>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</si>
  <si>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</si>
  <si>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</si>
  <si>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</si>
  <si>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</si>
  <si>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</si>
  <si>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</si>
  <si>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</si>
  <si>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</si>
  <si>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</si>
  <si>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</si>
  <si>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</si>
  <si>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</si>
  <si>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</si>
  <si>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</si>
  <si>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</si>
  <si>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</si>
  <si>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</si>
  <si>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</si>
  <si>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</si>
  <si>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</si>
  <si>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</si>
  <si>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</si>
  <si>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</si>
  <si>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</si>
  <si>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</si>
  <si>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</si>
  <si>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</si>
  <si>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</si>
  <si>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</si>
  <si>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</si>
  <si>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</si>
  <si>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</si>
  <si>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</si>
  <si>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</si>
  <si>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</si>
  <si>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</si>
  <si>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</si>
  <si>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</si>
  <si>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</si>
  <si>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</si>
  <si>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</si>
  <si>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</si>
  <si>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</si>
  <si>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</si>
  <si>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</si>
  <si>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</si>
  <si>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</si>
  <si>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</si>
  <si>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</si>
  <si>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</si>
  <si>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</si>
  <si>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</si>
  <si>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</si>
  <si>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</si>
  <si>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</si>
  <si>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</si>
  <si>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</si>
  <si>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</si>
  <si>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</si>
  <si>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</si>
  <si>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</si>
  <si>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</si>
  <si>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</si>
  <si>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</si>
  <si>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</si>
  <si>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</si>
  <si>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</si>
  <si>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</si>
  <si>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</si>
  <si>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</si>
  <si>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</si>
  <si>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</si>
  <si>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</si>
  <si>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</si>
  <si>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</si>
  <si>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</si>
  <si>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</si>
  <si>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</si>
  <si>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</si>
  <si>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</si>
  <si>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</si>
  <si>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</si>
  <si>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</si>
  <si>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</si>
  <si>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</si>
  <si>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</si>
  <si>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</si>
  <si>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</si>
  <si>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</si>
  <si>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</si>
  <si>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</si>
  <si>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</si>
  <si>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</si>
  <si>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</si>
  <si>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</si>
  <si>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</si>
  <si>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</si>
  <si>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</si>
  <si>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</si>
  <si>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</si>
  <si>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</si>
  <si>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</si>
  <si>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</si>
  <si>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</si>
  <si>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</si>
  <si>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</si>
  <si>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</si>
  <si>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</si>
  <si>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</si>
  <si>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</si>
  <si>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</si>
  <si>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</si>
  <si>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</si>
  <si>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</si>
  <si>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</si>
  <si>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</si>
  <si>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</si>
  <si>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</si>
  <si>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</si>
  <si>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</si>
  <si>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</si>
  <si>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</si>
  <si>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</si>
  <si>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</si>
  <si>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</si>
  <si>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</si>
  <si>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</si>
  <si>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</si>
  <si>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</si>
  <si>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</si>
  <si>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</si>
  <si>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</si>
  <si>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</si>
  <si>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</si>
  <si>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</si>
  <si>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</si>
  <si>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</si>
  <si>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</si>
  <si>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</si>
  <si>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</si>
  <si>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</si>
  <si>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</si>
  <si>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</si>
  <si>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</si>
  <si>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</si>
  <si>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</si>
  <si>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</si>
  <si>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</si>
  <si>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</si>
  <si>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</si>
  <si>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</si>
  <si>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</si>
  <si>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</si>
  <si>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</si>
  <si>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</si>
  <si>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</si>
  <si>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</si>
  <si>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</si>
  <si>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</si>
  <si>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</si>
  <si>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</si>
  <si>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</si>
  <si>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</si>
  <si>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</si>
  <si>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</si>
  <si>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</si>
  <si>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</si>
  <si>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</si>
  <si>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</si>
  <si>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</si>
  <si>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</si>
  <si>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</si>
  <si>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</si>
  <si>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</si>
  <si>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</si>
  <si>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</si>
  <si>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</si>
  <si>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</si>
  <si>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</si>
  <si>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</si>
  <si>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</si>
  <si>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</si>
  <si>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</si>
  <si>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</si>
  <si>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</si>
  <si>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</si>
  <si>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</si>
  <si>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</si>
  <si>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</si>
  <si>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</si>
  <si>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</si>
  <si>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</si>
  <si>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</si>
  <si>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</si>
  <si>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</si>
  <si>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</si>
  <si>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</si>
  <si>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</si>
  <si>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</si>
  <si>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</si>
  <si>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</si>
  <si>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</si>
  <si>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</si>
  <si>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</si>
  <si>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</si>
  <si>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</si>
  <si>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</si>
  <si>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</si>
  <si>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</si>
  <si>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</si>
  <si>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</si>
  <si>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</si>
  <si>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</si>
  <si>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</si>
  <si>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</si>
  <si>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</si>
  <si>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</si>
  <si>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</si>
  <si>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</si>
  <si>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</si>
  <si>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</si>
  <si>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</si>
  <si>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</si>
  <si>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</si>
  <si>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</si>
  <si>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</si>
  <si>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</si>
  <si>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</si>
  <si>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</si>
  <si>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</si>
  <si>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</si>
  <si>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</si>
  <si>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</si>
  <si>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</si>
  <si>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</si>
  <si>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</si>
  <si>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</si>
  <si>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</si>
  <si>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</si>
  <si>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</si>
  <si>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</si>
  <si>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</si>
  <si>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</si>
  <si>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</si>
  <si>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</si>
  <si>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</si>
  <si>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</si>
  <si>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</si>
  <si>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</si>
  <si>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</si>
  <si>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</si>
  <si>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</si>
  <si>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</si>
  <si>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</si>
  <si>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</si>
  <si>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</si>
  <si>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</si>
  <si>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</si>
  <si>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</si>
  <si>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</si>
  <si>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</si>
  <si>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</si>
  <si>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</si>
  <si>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</si>
  <si>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</si>
  <si>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</si>
  <si>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</si>
  <si>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</si>
  <si>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</si>
  <si>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</si>
  <si>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</si>
  <si>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</si>
  <si>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</si>
  <si>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</si>
  <si>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</si>
  <si>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</si>
  <si>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</si>
  <si>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</si>
  <si>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</si>
  <si>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</si>
  <si>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</si>
  <si>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</si>
  <si>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</si>
  <si>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</si>
  <si>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</si>
  <si>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</si>
  <si>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</si>
  <si>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</si>
  <si>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</si>
  <si>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</si>
  <si>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</si>
  <si>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</si>
  <si>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</si>
  <si>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</si>
  <si>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</si>
  <si>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</si>
  <si>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</si>
  <si>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</si>
  <si>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</si>
  <si>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</si>
  <si>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</si>
  <si>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</si>
  <si>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</si>
  <si>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</si>
  <si>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</si>
  <si>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</si>
  <si>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</si>
  <si>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</si>
  <si>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</si>
  <si>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</si>
  <si>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</si>
  <si>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</si>
  <si>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</si>
  <si>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</si>
  <si>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</si>
  <si>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</si>
  <si>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</si>
  <si>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</si>
  <si>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</si>
  <si>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</si>
  <si>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</si>
  <si>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</si>
  <si>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</si>
  <si>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</si>
  <si>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</si>
  <si>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</si>
  <si>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</si>
  <si>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</si>
  <si>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</si>
  <si>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</si>
  <si>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</si>
  <si>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</si>
  <si>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</si>
  <si>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</si>
  <si>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</si>
  <si>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</si>
  <si>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</si>
  <si>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</si>
  <si>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</si>
  <si>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</si>
  <si>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</si>
  <si>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</si>
  <si>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</si>
  <si>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</si>
  <si>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</si>
  <si>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</si>
  <si>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</si>
  <si>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</si>
  <si>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</si>
  <si>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</si>
  <si>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</si>
  <si>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</si>
  <si>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</si>
  <si>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</si>
  <si>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</si>
  <si>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</si>
  <si>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</si>
  <si>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</si>
  <si>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</si>
  <si>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</si>
  <si>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</si>
  <si>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</si>
  <si>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</si>
  <si>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</si>
  <si>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</si>
  <si>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</si>
  <si>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</si>
  <si>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</si>
  <si>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</si>
  <si>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</si>
  <si>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</si>
  <si>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</si>
  <si>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</si>
  <si>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</si>
  <si>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</si>
  <si>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</si>
  <si>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</si>
  <si>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</si>
  <si>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</si>
  <si>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</si>
  <si>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</si>
  <si>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</si>
  <si>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</si>
  <si>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</si>
  <si>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</si>
  <si>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</si>
  <si>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</si>
  <si>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</si>
  <si>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</si>
  <si>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</si>
  <si>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</si>
  <si>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</si>
  <si>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</si>
  <si>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</si>
  <si>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</si>
  <si>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</si>
  <si>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</si>
  <si>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</si>
  <si>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</si>
  <si>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</si>
  <si>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</si>
  <si>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</si>
  <si>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</si>
  <si>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</si>
  <si>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</si>
  <si>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</si>
  <si>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</si>
  <si>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</si>
  <si>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</si>
  <si>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</si>
  <si>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</si>
  <si>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</si>
  <si>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</si>
  <si>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</si>
  <si>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</si>
  <si>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</si>
  <si>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</si>
  <si>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</si>
  <si>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</si>
  <si>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</si>
  <si>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</si>
  <si>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</si>
  <si>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</si>
  <si>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</si>
  <si>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</si>
  <si>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</si>
  <si>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</si>
  <si>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</si>
  <si>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</si>
  <si>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</si>
  <si>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</si>
  <si>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</si>
  <si>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</si>
  <si>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</si>
  <si>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</si>
  <si>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</si>
  <si>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</si>
  <si>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</si>
  <si>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</si>
  <si>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</si>
  <si>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</si>
  <si>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</si>
  <si>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</si>
  <si>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</si>
  <si>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</si>
  <si>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</si>
  <si>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</si>
  <si>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</si>
  <si>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</si>
  <si>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</si>
  <si>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</si>
  <si>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</si>
  <si>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</si>
  <si>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</si>
  <si>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</si>
  <si>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</si>
  <si>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</si>
  <si>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</si>
  <si>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</si>
  <si>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</si>
  <si>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</si>
  <si>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</si>
  <si>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</si>
  <si>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</si>
  <si>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</si>
  <si>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</si>
  <si>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</si>
  <si>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</si>
  <si>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</si>
  <si>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</si>
  <si>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</si>
  <si>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</si>
  <si>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</si>
  <si>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</si>
  <si>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</si>
  <si>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</si>
  <si>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</si>
  <si>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</si>
  <si>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</si>
  <si>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</si>
  <si>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</si>
  <si>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</si>
  <si>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</si>
  <si>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</si>
  <si>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</si>
  <si>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</si>
  <si>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</si>
  <si>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</si>
  <si>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</si>
  <si>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</si>
  <si>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</si>
  <si>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</si>
  <si>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</si>
  <si>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</si>
  <si>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</si>
  <si>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</si>
  <si>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</si>
  <si>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</si>
  <si>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</si>
  <si>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</si>
  <si>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</si>
  <si>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</si>
  <si>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</si>
  <si>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</si>
  <si>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</si>
  <si>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</si>
  <si>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</si>
  <si>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</si>
  <si>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</si>
  <si>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</si>
  <si>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</si>
  <si>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</si>
  <si>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</si>
  <si>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</si>
  <si>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</si>
  <si>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</si>
  <si>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</si>
  <si>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</si>
  <si>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</si>
  <si>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</si>
  <si>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</si>
  <si>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</si>
  <si>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</si>
  <si>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</si>
  <si>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</si>
  <si>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</si>
  <si>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</si>
  <si>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</si>
  <si>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</si>
  <si>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</si>
  <si>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</si>
  <si>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</si>
  <si>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</si>
  <si>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</si>
  <si>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</si>
  <si>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</si>
  <si>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</si>
  <si>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</si>
  <si>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</si>
  <si>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</si>
  <si>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</si>
  <si>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</si>
  <si>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</si>
  <si>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</si>
  <si>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</si>
  <si>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</si>
  <si>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</si>
  <si>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</si>
  <si>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</si>
  <si>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</si>
  <si>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</si>
  <si>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</si>
  <si>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</si>
  <si>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</si>
  <si>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</si>
  <si>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</si>
  <si>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</si>
  <si>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</si>
  <si>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</si>
  <si>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</si>
  <si>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</si>
  <si>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</si>
  <si>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</si>
  <si>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</si>
  <si>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</si>
  <si>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</si>
  <si>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</si>
  <si>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</si>
  <si>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</si>
  <si>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</si>
  <si>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</si>
  <si>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</si>
  <si>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</si>
  <si>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</si>
  <si>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</si>
  <si>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</si>
  <si>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</si>
  <si>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</si>
  <si>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</si>
  <si>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</si>
  <si>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</si>
  <si>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</si>
  <si>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</si>
  <si>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</si>
  <si>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</si>
  <si>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</si>
  <si>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</si>
  <si>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</si>
  <si>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</si>
  <si>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</si>
  <si>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</si>
  <si>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</si>
  <si>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</si>
  <si>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</si>
  <si>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</si>
  <si>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</si>
  <si>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</si>
  <si>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</si>
  <si>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</si>
  <si>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</si>
  <si>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</si>
  <si>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</si>
  <si>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</si>
  <si>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</si>
  <si>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</si>
  <si>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</si>
  <si>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</si>
  <si>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</si>
  <si>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</si>
  <si>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</si>
  <si>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</si>
  <si>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</si>
  <si>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</si>
  <si>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</si>
  <si>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</si>
  <si>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</si>
  <si>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</si>
  <si>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</si>
  <si>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</si>
  <si>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</si>
  <si>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</si>
  <si>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</si>
  <si>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</si>
  <si>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</si>
  <si>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</si>
  <si>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</si>
  <si>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</si>
  <si>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</si>
  <si>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</si>
  <si>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</si>
  <si>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</si>
  <si>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</si>
  <si>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</si>
  <si>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</si>
  <si>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</si>
  <si>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</si>
  <si>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</si>
  <si>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</si>
  <si>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</si>
  <si>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</si>
  <si>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</si>
  <si>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</si>
  <si>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</si>
  <si>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</si>
  <si>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</si>
  <si>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</si>
  <si>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</si>
  <si>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</si>
  <si>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</si>
  <si>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</si>
  <si>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</si>
  <si>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</si>
  <si>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</si>
  <si>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</si>
  <si>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</si>
  <si>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</si>
  <si>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</si>
  <si>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</si>
  <si>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</si>
  <si>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</si>
  <si>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</si>
  <si>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</si>
  <si>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</si>
  <si>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</si>
  <si>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</si>
  <si>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</si>
  <si>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</si>
  <si>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</si>
  <si>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</si>
  <si>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</si>
  <si>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</si>
  <si>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</si>
  <si>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</si>
  <si>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</si>
  <si>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</si>
  <si>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</si>
  <si>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</si>
  <si>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</si>
  <si>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</si>
  <si>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</si>
  <si>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</si>
  <si>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</si>
  <si>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</si>
  <si>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</si>
  <si>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</si>
  <si>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</si>
  <si>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</si>
  <si>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</si>
  <si>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</si>
  <si>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</si>
  <si>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</si>
  <si>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</si>
  <si>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</si>
  <si>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</si>
  <si>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</si>
  <si>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</si>
  <si>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</si>
  <si>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</si>
  <si>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</si>
  <si>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</si>
  <si>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</si>
  <si>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</si>
  <si>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</si>
  <si>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</si>
  <si>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</si>
  <si>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</si>
  <si>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</si>
  <si>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</si>
  <si>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</si>
  <si>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</si>
  <si>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</si>
  <si>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</si>
  <si>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</si>
  <si>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</si>
  <si>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</si>
  <si>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</si>
  <si>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</si>
  <si>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</si>
  <si>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</si>
  <si>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</si>
  <si>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</si>
  <si>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</si>
  <si>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</si>
  <si>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</si>
  <si>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</si>
  <si>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</si>
  <si>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</si>
  <si>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</si>
  <si>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</si>
  <si>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</si>
  <si>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</si>
  <si>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</si>
  <si>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</si>
  <si>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</si>
  <si>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</si>
  <si>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</si>
  <si>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</si>
  <si>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</si>
  <si>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</si>
  <si>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</si>
  <si>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</si>
  <si>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</si>
  <si>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</si>
  <si>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</si>
  <si>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</si>
  <si>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</si>
  <si>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</si>
  <si>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</si>
  <si>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</si>
  <si>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</si>
  <si>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</si>
  <si>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</si>
  <si>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</si>
  <si>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</si>
  <si>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</si>
  <si>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</si>
  <si>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</si>
  <si>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</si>
  <si>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</si>
  <si>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</si>
  <si>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</si>
  <si>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</si>
  <si>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</si>
  <si>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</si>
  <si>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</si>
  <si>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</si>
  <si>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</si>
  <si>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</si>
  <si>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</si>
  <si>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</si>
  <si>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</si>
  <si>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</si>
  <si>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</si>
  <si>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</si>
  <si>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</si>
  <si>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</si>
  <si>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</si>
  <si>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</si>
  <si>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</si>
  <si>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</si>
  <si>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</si>
  <si>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</si>
  <si>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</si>
  <si>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</si>
  <si>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</si>
  <si>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</si>
  <si>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</si>
  <si>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</si>
  <si>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</si>
  <si>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</si>
  <si>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</si>
  <si>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</si>
  <si>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</si>
  <si>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</si>
  <si>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</si>
  <si>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</si>
  <si>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</si>
  <si>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</si>
  <si>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</si>
  <si>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</si>
  <si>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</si>
  <si>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</si>
  <si>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</si>
  <si>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</si>
  <si>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</si>
  <si>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</si>
  <si>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</si>
  <si>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</si>
  <si>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</si>
  <si>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</si>
  <si>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</si>
  <si>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</si>
  <si>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</si>
  <si>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</si>
  <si>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</si>
  <si>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</si>
  <si>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</si>
  <si>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</si>
  <si>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</si>
  <si>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</si>
  <si>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</si>
  <si>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</si>
  <si>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</si>
  <si>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</si>
  <si>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</si>
  <si>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</si>
  <si>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</si>
  <si>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</si>
  <si>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</si>
  <si>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</si>
  <si>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</si>
  <si>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</si>
  <si>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</si>
  <si>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</si>
  <si>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</si>
  <si>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</si>
  <si>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</si>
  <si>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</si>
  <si>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</si>
  <si>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</si>
  <si>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</si>
  <si>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</si>
  <si>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</si>
  <si>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</si>
  <si>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</si>
  <si>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</si>
  <si>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</si>
  <si>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</si>
  <si>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</si>
  <si>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</si>
  <si>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</si>
  <si>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</si>
  <si>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</si>
  <si>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</si>
  <si>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</si>
  <si>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</si>
  <si>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</si>
  <si>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</si>
  <si>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</si>
  <si>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</si>
  <si>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</si>
  <si>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</si>
  <si>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</si>
  <si>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</si>
  <si>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</si>
  <si>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</si>
  <si>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</si>
  <si>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</si>
  <si>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</si>
  <si>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</si>
  <si>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</si>
  <si>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</si>
  <si>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</si>
  <si>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</si>
  <si>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</si>
  <si>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</si>
  <si>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</si>
  <si>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</si>
  <si>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</si>
  <si>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</si>
  <si>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</si>
  <si>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</si>
  <si>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</si>
  <si>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</si>
  <si>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</si>
  <si>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</si>
  <si>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</si>
  <si>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</si>
  <si>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</si>
  <si>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</si>
  <si>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</si>
  <si>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</si>
  <si>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</si>
  <si>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</si>
  <si>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</si>
  <si>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</si>
  <si>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</si>
  <si>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</si>
  <si>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</si>
  <si>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</si>
  <si>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</si>
  <si>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</si>
  <si>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</si>
  <si>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</si>
  <si>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</si>
  <si>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</si>
  <si>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</si>
  <si>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</si>
  <si>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</si>
  <si>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</si>
  <si>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</si>
  <si>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</si>
  <si>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</si>
  <si>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</si>
  <si>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</si>
  <si>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</si>
  <si>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</si>
  <si>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</si>
  <si>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</si>
  <si>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</si>
  <si>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</si>
  <si>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</si>
  <si>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</si>
  <si>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</si>
  <si>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</si>
  <si>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</si>
  <si>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</si>
  <si>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</si>
  <si>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</si>
  <si>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</si>
  <si>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</si>
  <si>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</si>
  <si>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</si>
  <si>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</si>
  <si>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</si>
  <si>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</si>
  <si>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</si>
  <si>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</si>
  <si>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</si>
  <si>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</si>
  <si>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</si>
  <si>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</si>
  <si>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</si>
  <si>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</si>
  <si>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</si>
  <si>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</si>
  <si>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</si>
  <si>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</si>
  <si>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</si>
  <si>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</si>
  <si>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</si>
  <si>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</si>
  <si>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</si>
  <si>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</si>
  <si>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</si>
  <si>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</si>
  <si>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</si>
  <si>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</si>
  <si>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</si>
  <si>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</si>
  <si>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</si>
  <si>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</si>
  <si>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</si>
  <si>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</si>
  <si>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</si>
  <si>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</si>
  <si>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</si>
  <si>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</si>
  <si>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</si>
  <si>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</si>
  <si>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</si>
  <si>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</si>
  <si>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</si>
  <si>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</si>
  <si>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</si>
  <si>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</si>
  <si>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</si>
  <si>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</si>
  <si>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</si>
  <si>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</si>
  <si>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</si>
  <si>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</si>
  <si>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</si>
  <si>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</si>
  <si>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</si>
  <si>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</si>
  <si>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</si>
  <si>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</si>
  <si>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</si>
  <si>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</si>
  <si>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</si>
  <si>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</si>
  <si>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</si>
  <si>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</si>
  <si>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</si>
  <si>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</si>
  <si>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</si>
  <si>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</si>
  <si>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</si>
  <si>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</si>
  <si>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</si>
  <si>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</si>
  <si>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</si>
  <si>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</si>
  <si>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</si>
  <si>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</si>
  <si>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</si>
  <si>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</si>
  <si>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</si>
  <si>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</si>
  <si>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</si>
  <si>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</si>
  <si>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</si>
  <si>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</si>
  <si>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</si>
  <si>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</si>
  <si>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</si>
  <si>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</si>
  <si>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</si>
  <si>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</si>
  <si>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</si>
  <si>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</si>
  <si>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</si>
  <si>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</si>
  <si>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</si>
  <si>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</si>
  <si>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</si>
  <si>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</si>
  <si>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</si>
  <si>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</si>
  <si>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</si>
  <si>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</si>
  <si>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</si>
  <si>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</si>
  <si>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</si>
  <si>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</si>
  <si>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</si>
  <si>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</si>
  <si>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</si>
  <si>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</si>
  <si>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</si>
  <si>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</si>
  <si>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</si>
  <si>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</si>
  <si>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</si>
  <si>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</si>
  <si>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</si>
  <si>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</si>
  <si>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</si>
  <si>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</si>
  <si>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</si>
  <si>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</si>
  <si>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</si>
  <si>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</si>
  <si>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</si>
  <si>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</si>
  <si>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</si>
  <si>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</si>
  <si>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</si>
  <si>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</si>
  <si>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</si>
  <si>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</si>
  <si>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</si>
  <si>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</si>
  <si>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</si>
  <si>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</si>
  <si>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</si>
  <si>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</si>
  <si>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</si>
  <si>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</si>
  <si>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</si>
  <si>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</si>
  <si>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</si>
  <si>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</si>
  <si>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</si>
  <si>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</si>
  <si>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</si>
  <si>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</si>
  <si>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</si>
  <si>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</si>
  <si>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</si>
  <si>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</si>
  <si>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</si>
  <si>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</si>
  <si>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</si>
  <si>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</si>
  <si>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</si>
  <si>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</si>
  <si>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</si>
  <si>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</si>
  <si>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</si>
  <si>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</si>
  <si>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</si>
  <si>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</si>
  <si>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</si>
  <si>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</si>
  <si>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</si>
  <si>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</si>
  <si>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</si>
  <si>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</si>
  <si>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</si>
  <si>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</si>
  <si>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</si>
  <si>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</si>
  <si>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</si>
  <si>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</si>
  <si>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</si>
  <si>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</si>
  <si>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</si>
  <si>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</si>
  <si>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</si>
  <si>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</si>
  <si>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</si>
  <si>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</si>
  <si>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</si>
  <si>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</si>
  <si>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</si>
  <si>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</si>
  <si>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</si>
  <si>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</si>
  <si>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</si>
  <si>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</si>
  <si>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</si>
  <si>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</si>
  <si>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</si>
  <si>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</si>
  <si>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</si>
  <si>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</si>
  <si>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</si>
  <si>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</si>
  <si>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</si>
  <si>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</si>
  <si>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</si>
  <si>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</si>
  <si>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</si>
  <si>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</si>
  <si>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</si>
  <si>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</si>
  <si>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</si>
  <si>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</si>
  <si>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</si>
  <si>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</si>
  <si>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</si>
  <si>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</si>
  <si>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</si>
  <si>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</si>
  <si>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</si>
  <si>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</si>
  <si>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</si>
  <si>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</si>
  <si>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</si>
  <si>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</si>
  <si>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</si>
  <si>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</si>
  <si>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</si>
  <si>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</si>
  <si>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</si>
  <si>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</si>
  <si>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</si>
  <si>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</si>
  <si>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</si>
  <si>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</si>
  <si>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</si>
  <si>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</si>
  <si>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</si>
  <si>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</si>
  <si>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</si>
  <si>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</si>
  <si>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</si>
  <si>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</si>
  <si>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</si>
  <si>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</si>
  <si>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</si>
  <si>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</si>
  <si>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</si>
  <si>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</si>
  <si>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</si>
  <si>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</si>
  <si>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</si>
  <si>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</si>
  <si>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</si>
  <si>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</si>
  <si>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</si>
  <si>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</si>
  <si>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</si>
  <si>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</si>
  <si>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</si>
  <si>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</si>
  <si>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</si>
  <si>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</si>
  <si>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</si>
  <si>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</si>
  <si>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</si>
  <si>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</si>
  <si>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</si>
  <si>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</si>
  <si>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</si>
  <si>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</si>
  <si>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</si>
  <si>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</si>
  <si>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</si>
  <si>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</si>
  <si>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</si>
  <si>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</si>
  <si>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</si>
  <si>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</si>
  <si>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</si>
  <si>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</si>
  <si>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</si>
  <si>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</si>
  <si>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</si>
  <si>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</si>
  <si>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</si>
  <si>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</si>
  <si>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</si>
  <si>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</si>
  <si>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</si>
  <si>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</si>
  <si>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</si>
  <si>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</si>
  <si>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</si>
  <si>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</si>
  <si>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</si>
  <si>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</si>
  <si>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</si>
  <si>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</si>
  <si>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</si>
  <si>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</si>
  <si>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</si>
  <si>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</si>
  <si>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</si>
  <si>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</si>
  <si>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</si>
  <si>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</si>
  <si>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</si>
  <si>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</si>
  <si>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</si>
  <si>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</si>
  <si>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</si>
  <si>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</si>
  <si>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</si>
  <si>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</si>
  <si>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</si>
  <si>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</si>
  <si>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</si>
  <si>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</si>
  <si>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</si>
  <si>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</si>
  <si>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</si>
  <si>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</si>
  <si>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</si>
  <si>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</si>
  <si>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</si>
  <si>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</si>
  <si>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</si>
  <si>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</si>
  <si>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</si>
  <si>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</si>
  <si>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</si>
  <si>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</si>
  <si>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</si>
  <si>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</si>
  <si>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</si>
  <si>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</si>
  <si>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</si>
  <si>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</si>
  <si>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</si>
  <si>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</si>
  <si>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</si>
  <si>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</si>
  <si>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</si>
  <si>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</si>
  <si>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</si>
  <si>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</si>
  <si>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</si>
  <si>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</si>
  <si>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</si>
  <si>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</si>
  <si>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</si>
  <si>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</si>
  <si>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</si>
  <si>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</si>
  <si>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</si>
  <si>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</si>
  <si>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</si>
  <si>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</si>
  <si>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</si>
  <si>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</si>
  <si>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</si>
  <si>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</si>
  <si>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</si>
  <si>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</si>
  <si>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</si>
  <si>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</si>
  <si>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</si>
  <si>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</si>
  <si>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</si>
  <si>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</si>
  <si>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</si>
  <si>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</si>
  <si>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</si>
  <si>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</si>
  <si>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</si>
  <si>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</si>
  <si>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</si>
  <si>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</si>
  <si>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</si>
  <si>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</si>
  <si>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</si>
  <si>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</si>
  <si>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</si>
  <si>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</si>
  <si>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</si>
  <si>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</si>
  <si>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</si>
  <si>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</si>
  <si>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</si>
  <si>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</si>
  <si>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</si>
  <si>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</si>
  <si>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</si>
  <si>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</si>
  <si>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</si>
  <si>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</si>
  <si>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</si>
  <si>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</si>
  <si>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</si>
  <si>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</si>
  <si>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</si>
  <si>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</si>
  <si>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</si>
  <si>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</si>
  <si>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</si>
  <si>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</si>
  <si>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</si>
  <si>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</si>
  <si>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</si>
  <si>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</si>
  <si>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</si>
  <si>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</si>
  <si>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</si>
  <si>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</si>
  <si>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</si>
  <si>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</si>
  <si>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</si>
  <si>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</si>
  <si>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</si>
  <si>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</si>
  <si>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</si>
  <si>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</si>
  <si>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</si>
  <si>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</si>
  <si>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</si>
  <si>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</si>
  <si>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</si>
  <si>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</si>
  <si>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</si>
  <si>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</si>
  <si>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</si>
  <si>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</si>
  <si>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</si>
  <si>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</si>
  <si>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</si>
  <si>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</si>
  <si>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</si>
  <si>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</si>
  <si>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</si>
  <si>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</si>
  <si>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</si>
  <si>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</si>
  <si>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</si>
  <si>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</si>
  <si>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</si>
  <si>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</si>
  <si>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</si>
  <si>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</si>
  <si>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</si>
  <si>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</si>
  <si>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</si>
  <si>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</si>
  <si>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</si>
  <si>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</si>
  <si>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</si>
  <si>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</si>
  <si>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</si>
  <si>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</si>
  <si>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</si>
  <si>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</si>
  <si>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</si>
  <si>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</si>
  <si>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</si>
  <si>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</si>
  <si>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</si>
  <si>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</si>
  <si>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</si>
  <si>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</si>
  <si>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</si>
  <si>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</si>
  <si>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</si>
  <si>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</si>
  <si>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</si>
  <si>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</si>
  <si>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</si>
  <si>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</si>
  <si>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</si>
  <si>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</si>
  <si>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</si>
  <si>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</si>
  <si>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</si>
  <si>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</si>
  <si>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</si>
  <si>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</si>
  <si>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</si>
  <si>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</si>
  <si>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</si>
  <si>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</si>
  <si>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</si>
  <si>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</si>
  <si>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</si>
  <si>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</si>
  <si>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</si>
  <si>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</si>
  <si>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</si>
  <si>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</si>
  <si>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</si>
  <si>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</si>
  <si>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</si>
  <si>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</si>
  <si>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</si>
  <si>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</si>
  <si>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</si>
  <si>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</si>
  <si>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</si>
  <si>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</si>
  <si>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</si>
  <si>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</si>
  <si>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</si>
  <si>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</si>
  <si>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</si>
  <si>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</si>
  <si>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</si>
  <si>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</si>
  <si>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</si>
  <si>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</si>
  <si>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</si>
  <si>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</si>
  <si>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</si>
  <si>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</si>
  <si>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</si>
  <si>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</si>
  <si>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</si>
  <si>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</si>
  <si>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</si>
  <si>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</si>
  <si>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</si>
  <si>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</si>
  <si>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</si>
  <si>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</si>
  <si>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</si>
  <si>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</si>
  <si>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</si>
  <si>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</si>
  <si>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</si>
  <si>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</si>
  <si>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</si>
  <si>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</si>
  <si>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</si>
  <si>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</si>
  <si>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</si>
  <si>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</si>
  <si>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</si>
  <si>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</si>
  <si>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</si>
  <si>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</si>
  <si>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</si>
  <si>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</si>
  <si>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</si>
  <si>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</si>
  <si>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</si>
  <si>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</si>
  <si>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</si>
  <si>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</si>
  <si>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</si>
  <si>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</si>
  <si>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</si>
  <si>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</si>
  <si>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</si>
  <si>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</si>
  <si>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</si>
  <si>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</si>
  <si>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</si>
  <si>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</si>
  <si>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</si>
  <si>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</si>
  <si>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</si>
  <si>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</si>
  <si>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</si>
  <si>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</si>
  <si>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</si>
  <si>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</si>
  <si>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</si>
  <si>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</si>
  <si>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</si>
  <si>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</si>
  <si>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</si>
  <si>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</si>
  <si>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</si>
  <si>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</si>
  <si>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</si>
  <si>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</si>
  <si>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</si>
  <si>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</si>
  <si>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</si>
  <si>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</si>
  <si>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</si>
  <si>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</si>
  <si>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</si>
  <si>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</si>
  <si>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</si>
  <si>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</si>
  <si>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</si>
  <si>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</si>
  <si>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</si>
  <si>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</si>
  <si>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</si>
  <si>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</si>
  <si>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</si>
  <si>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</si>
  <si>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</si>
  <si>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</si>
  <si>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</si>
  <si>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</si>
  <si>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</si>
  <si>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</si>
  <si>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</si>
  <si>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</si>
  <si>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</si>
  <si>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</si>
  <si>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</si>
  <si>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</si>
  <si>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</si>
  <si>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</si>
  <si>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</si>
  <si>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</si>
  <si>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</si>
  <si>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</si>
  <si>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</si>
  <si>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</si>
  <si>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</si>
  <si>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</si>
  <si>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</si>
  <si>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</si>
  <si>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</si>
  <si>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</si>
  <si>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</si>
  <si>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</si>
  <si>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</si>
  <si>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</si>
  <si>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</si>
  <si>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</si>
  <si>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</si>
  <si>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</si>
  <si>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</si>
  <si>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</si>
  <si>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</si>
  <si>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</si>
  <si>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</si>
  <si>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</si>
  <si>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</si>
  <si>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</si>
  <si>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</si>
  <si>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</si>
  <si>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</si>
  <si>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</si>
  <si>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</si>
  <si>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</si>
  <si>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</si>
  <si>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</si>
  <si>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</si>
  <si>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</si>
  <si>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</si>
  <si>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</si>
  <si>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</si>
  <si>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</si>
  <si>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</si>
  <si>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</si>
  <si>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</si>
  <si>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</si>
  <si>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</si>
  <si>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</si>
  <si>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</si>
  <si>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</si>
  <si>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</si>
  <si>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</si>
  <si>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</si>
  <si>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</si>
  <si>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</si>
  <si>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</si>
  <si>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</si>
  <si>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</si>
  <si>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</si>
  <si>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</si>
  <si>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</si>
  <si>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</si>
  <si>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</si>
  <si>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</si>
  <si>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</si>
  <si>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</si>
  <si>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</si>
  <si>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</si>
  <si>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</si>
  <si>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</si>
  <si>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</si>
  <si>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</si>
  <si>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</si>
  <si>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</si>
  <si>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</si>
  <si>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</si>
  <si>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</si>
  <si>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</si>
  <si>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</si>
  <si>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</si>
  <si>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</si>
  <si>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</si>
  <si>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</si>
  <si>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</si>
  <si>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</si>
  <si>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</si>
  <si>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</si>
  <si>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</si>
  <si>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</si>
  <si>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</si>
  <si>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</si>
  <si>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</si>
  <si>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</si>
  <si>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</si>
  <si>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</si>
  <si>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</si>
  <si>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</si>
  <si>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</si>
  <si>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</si>
  <si>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</si>
  <si>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</si>
  <si>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</si>
  <si>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</si>
  <si>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</si>
  <si>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</si>
  <si>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</si>
  <si>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</si>
  <si>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</si>
  <si>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</si>
  <si>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</si>
  <si>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</si>
  <si>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</si>
  <si>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</si>
  <si>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</si>
  <si>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</si>
  <si>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</si>
  <si>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</si>
  <si>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</si>
  <si>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</si>
  <si>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</si>
  <si>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</si>
  <si>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</si>
  <si>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</si>
  <si>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</si>
  <si>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</si>
  <si>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</si>
  <si>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</si>
  <si>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</si>
  <si>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</si>
  <si>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</si>
  <si>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</si>
  <si>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</si>
  <si>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</si>
  <si>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</si>
  <si>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</si>
  <si>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</si>
  <si>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</si>
  <si>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</si>
  <si>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</si>
  <si>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</si>
  <si>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</si>
  <si>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</si>
  <si>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</si>
  <si>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</si>
  <si>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</si>
  <si>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</si>
  <si>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</si>
  <si>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</si>
  <si>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</si>
  <si>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</si>
  <si>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</si>
  <si>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</si>
  <si>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</si>
  <si>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</si>
  <si>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</si>
  <si>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</si>
  <si>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</si>
  <si>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</si>
  <si>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</si>
  <si>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</si>
  <si>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</si>
  <si>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</si>
  <si>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</si>
  <si>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</si>
  <si>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</si>
  <si>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</si>
  <si>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</si>
  <si>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</si>
  <si>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</si>
  <si>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</si>
  <si>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</si>
  <si>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</si>
  <si>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</si>
  <si>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</si>
  <si>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</si>
  <si>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</si>
  <si>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</si>
  <si>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</si>
  <si>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</si>
  <si>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</si>
  <si>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</si>
  <si>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</si>
  <si>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</si>
  <si>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</si>
  <si>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</si>
  <si>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</si>
  <si>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</si>
  <si>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</si>
  <si>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</si>
  <si>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</si>
  <si>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</si>
  <si>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</si>
  <si>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</si>
  <si>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</si>
  <si>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</si>
  <si>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</si>
  <si>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</si>
  <si>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</si>
  <si>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</si>
  <si>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</si>
  <si>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</si>
  <si>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</si>
  <si>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</si>
  <si>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</si>
  <si>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</si>
  <si>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</si>
  <si>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</si>
  <si>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</si>
  <si>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</si>
  <si>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</si>
  <si>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</si>
  <si>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</si>
  <si>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</si>
  <si>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</si>
  <si>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</si>
  <si>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</si>
  <si>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</si>
  <si>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</si>
  <si>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</si>
  <si>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</si>
  <si>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</si>
  <si>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</si>
  <si>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</si>
  <si>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</si>
  <si>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</si>
  <si>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</si>
  <si>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</si>
  <si>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</si>
  <si>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</si>
  <si>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</si>
  <si>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</si>
  <si>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</si>
  <si>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</si>
  <si>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</si>
  <si>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</si>
  <si>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</si>
  <si>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</si>
  <si>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</si>
  <si>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</si>
  <si>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</si>
  <si>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</si>
  <si>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</si>
  <si>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</si>
  <si>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</si>
  <si>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</si>
  <si>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</si>
  <si>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</si>
  <si>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</si>
  <si>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</si>
  <si>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</si>
  <si>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</si>
  <si>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</si>
  <si>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</si>
  <si>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</si>
  <si>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</si>
  <si>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</si>
  <si>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</si>
  <si>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</si>
  <si>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</si>
  <si>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</si>
  <si>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</si>
  <si>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</si>
  <si>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</si>
  <si>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</si>
  <si>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</si>
  <si>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</si>
  <si>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</si>
  <si>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</si>
  <si>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</si>
  <si>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</si>
  <si>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</si>
  <si>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</si>
  <si>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</si>
  <si>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</si>
  <si>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</si>
  <si>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</si>
  <si>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</si>
  <si>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</si>
  <si>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</si>
  <si>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</si>
  <si>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</si>
  <si>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</si>
  <si>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</si>
  <si>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</si>
  <si>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</si>
  <si>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</si>
  <si>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</si>
  <si>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</si>
  <si>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</si>
  <si>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</si>
  <si>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</si>
  <si>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</si>
  <si>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</si>
  <si>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</si>
  <si>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</si>
  <si>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</si>
  <si>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</si>
  <si>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</si>
  <si>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</si>
  <si>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</si>
  <si>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</si>
  <si>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</si>
  <si>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</si>
  <si>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</si>
  <si>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</si>
  <si>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</si>
  <si>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</si>
  <si>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</si>
  <si>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</si>
  <si>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</si>
  <si>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</si>
  <si>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</si>
  <si>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</si>
  <si>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</si>
  <si>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</si>
  <si>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</si>
  <si>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</si>
  <si>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</si>
  <si>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</si>
  <si>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</si>
  <si>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</si>
  <si>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</si>
  <si>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</si>
  <si>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</si>
  <si>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</si>
  <si>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</si>
  <si>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</si>
  <si>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</si>
  <si>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</si>
  <si>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</si>
  <si>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</si>
  <si>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</si>
  <si>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</si>
  <si>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</si>
  <si>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</si>
  <si>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</si>
  <si>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</si>
  <si>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</si>
  <si>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</si>
  <si>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</si>
  <si>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</si>
  <si>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</si>
  <si>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</si>
  <si>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</si>
  <si>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</si>
  <si>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</si>
  <si>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</si>
  <si>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</si>
  <si>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</si>
  <si>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</si>
  <si>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</si>
  <si>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</si>
  <si>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</si>
  <si>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</si>
  <si>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</si>
  <si>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</si>
  <si>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</si>
  <si>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</si>
  <si>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</si>
  <si>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</si>
  <si>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</si>
  <si>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</si>
  <si>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</si>
  <si>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</si>
  <si>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</si>
  <si>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</si>
  <si>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</si>
  <si>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</si>
  <si>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</si>
  <si>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</si>
  <si>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</si>
  <si>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</si>
  <si>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</si>
  <si>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</si>
  <si>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</si>
  <si>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</si>
  <si>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</si>
  <si>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</si>
  <si>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</si>
  <si>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</si>
  <si>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</si>
  <si>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</si>
  <si>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</si>
  <si>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</si>
  <si>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</si>
  <si>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</si>
  <si>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</si>
  <si>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</si>
  <si>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</si>
  <si>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</si>
  <si>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</si>
  <si>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</si>
  <si>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</si>
  <si>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</si>
  <si>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</si>
  <si>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</si>
  <si>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</si>
  <si>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</si>
  <si>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</si>
  <si>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</si>
  <si>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</si>
  <si>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</si>
  <si>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</si>
  <si>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</si>
  <si>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</si>
  <si>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</si>
  <si>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</si>
  <si>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</si>
  <si>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</si>
  <si>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</si>
  <si>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</si>
  <si>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</si>
  <si>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</si>
  <si>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</si>
  <si>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</si>
  <si>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</si>
  <si>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</si>
  <si>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</si>
  <si>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</si>
  <si>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</si>
  <si>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</si>
  <si>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</si>
  <si>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</si>
  <si>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</si>
  <si>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</si>
  <si>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</si>
  <si>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</si>
  <si>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</si>
  <si>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</si>
  <si>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</si>
  <si>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</si>
  <si>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</si>
  <si>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</si>
  <si>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</si>
  <si>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</si>
  <si>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</si>
  <si>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</si>
  <si>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</si>
  <si>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</si>
  <si>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</si>
  <si>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</si>
  <si>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</si>
  <si>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</si>
  <si>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</si>
  <si>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</si>
  <si>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</si>
  <si>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</si>
  <si>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</si>
  <si>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</si>
  <si>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</si>
  <si>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</si>
  <si>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</si>
  <si>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</si>
  <si>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</si>
  <si>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</si>
  <si>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</si>
  <si>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</si>
  <si>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</si>
  <si>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</si>
  <si>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</si>
  <si>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</si>
  <si>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</si>
  <si>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</si>
  <si>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</si>
  <si>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</si>
  <si>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</si>
  <si>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</si>
  <si>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</si>
  <si>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</si>
  <si>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</si>
  <si>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</si>
  <si>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</si>
  <si>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</si>
  <si>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</si>
  <si>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</si>
  <si>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</si>
  <si>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</si>
  <si>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</si>
  <si>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</si>
  <si>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</si>
  <si>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</si>
  <si>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</si>
  <si>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</si>
  <si>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</si>
  <si>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</si>
  <si>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</si>
  <si>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</si>
  <si>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</si>
  <si>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</si>
  <si>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</si>
  <si>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</si>
  <si>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</si>
  <si>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</si>
  <si>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</si>
  <si>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</si>
  <si>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</si>
  <si>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</si>
  <si>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</si>
  <si>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</si>
  <si>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</si>
  <si>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</si>
  <si>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</si>
  <si>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</si>
  <si>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</si>
  <si>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</si>
  <si>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</si>
  <si>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</si>
  <si>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</si>
  <si>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</si>
  <si>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</si>
  <si>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</si>
  <si>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</si>
  <si>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</si>
  <si>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</si>
  <si>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</si>
  <si>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</si>
  <si>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</si>
  <si>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</si>
  <si>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</si>
  <si>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</si>
  <si>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</si>
  <si>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</si>
  <si>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</si>
  <si>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</si>
  <si>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</si>
  <si>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</si>
  <si>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</si>
  <si>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</si>
  <si>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</si>
  <si>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</si>
  <si>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</si>
  <si>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</si>
  <si>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</si>
  <si>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</si>
  <si>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</si>
  <si>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</si>
  <si>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</si>
  <si>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</si>
  <si>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</si>
  <si>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</si>
  <si>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</si>
  <si>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</si>
  <si>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</si>
  <si>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</si>
  <si>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</si>
  <si>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</si>
  <si>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</si>
  <si>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</si>
  <si>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</si>
  <si>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</si>
  <si>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</si>
  <si>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</si>
  <si>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</si>
  <si>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</si>
  <si>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</si>
  <si>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</si>
  <si>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</si>
  <si>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</si>
  <si>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</si>
  <si>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</si>
  <si>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</si>
  <si>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</si>
  <si>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</si>
  <si>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</si>
  <si>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</si>
  <si>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</si>
  <si>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</si>
  <si>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</si>
  <si>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</si>
  <si>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</si>
  <si>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</si>
  <si>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</si>
  <si>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</si>
  <si>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</si>
  <si>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</si>
  <si>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</si>
  <si>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</si>
  <si>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</si>
  <si>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</si>
  <si>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</si>
  <si>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</si>
  <si>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</si>
  <si>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</si>
  <si>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</si>
  <si>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</si>
  <si>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</si>
  <si>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</si>
  <si>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</si>
  <si>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</si>
  <si>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</si>
  <si>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</si>
  <si>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</si>
  <si>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</si>
  <si>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</si>
  <si>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</si>
  <si>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</si>
  <si>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</si>
  <si>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</si>
  <si>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</si>
  <si>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</si>
  <si>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</si>
  <si>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</si>
  <si>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</si>
  <si>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</si>
  <si>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</si>
  <si>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</si>
  <si>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</si>
  <si>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</si>
  <si>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</si>
  <si>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</si>
  <si>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</si>
  <si>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</si>
  <si>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</si>
  <si>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</si>
  <si>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</si>
  <si>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</si>
  <si>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</si>
  <si>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</si>
  <si>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</si>
  <si>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</si>
  <si>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</si>
  <si>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</si>
  <si>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</si>
  <si>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</si>
  <si>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</si>
  <si>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</si>
  <si>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</si>
  <si>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</si>
  <si>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</si>
  <si>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</si>
  <si>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</si>
  <si>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</si>
  <si>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</si>
  <si>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</si>
  <si>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</si>
  <si>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</si>
  <si>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</si>
  <si>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</si>
  <si>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</si>
  <si>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</si>
  <si>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</si>
  <si>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</si>
  <si>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</si>
  <si>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</si>
  <si>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</si>
  <si>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</si>
  <si>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</si>
  <si>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</si>
  <si>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</si>
  <si>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</si>
  <si>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</si>
  <si>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</si>
  <si>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</si>
  <si>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</si>
  <si>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</si>
  <si>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</si>
  <si>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</si>
  <si>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</si>
  <si>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</si>
  <si>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</si>
  <si>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</si>
  <si>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</si>
  <si>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</si>
  <si>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</si>
  <si>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</si>
  <si>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</si>
  <si>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</si>
  <si>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</si>
  <si>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</si>
  <si>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</si>
  <si>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</si>
  <si>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</si>
  <si>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</si>
  <si>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</si>
  <si>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</si>
  <si>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</si>
  <si>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</si>
  <si>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</si>
  <si>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</si>
  <si>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</si>
  <si>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</si>
  <si>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</si>
  <si>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</si>
  <si>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</si>
  <si>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</si>
  <si>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</si>
  <si>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</si>
  <si>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</si>
  <si>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</si>
  <si>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</si>
  <si>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</si>
  <si>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</si>
  <si>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</si>
  <si>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</si>
  <si>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</si>
  <si>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</si>
  <si>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</si>
  <si>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</si>
  <si>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</si>
  <si>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</si>
  <si>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</si>
  <si>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</si>
  <si>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</si>
  <si>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</si>
  <si>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</si>
  <si>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</si>
  <si>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</si>
  <si>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</si>
  <si>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</si>
  <si>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</si>
  <si>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</si>
  <si>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</si>
  <si>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</si>
  <si>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</si>
  <si>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</si>
  <si>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</si>
  <si>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</si>
  <si>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</si>
  <si>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</si>
  <si>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</si>
  <si>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</si>
  <si>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</si>
  <si>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</si>
  <si>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</si>
  <si>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</si>
  <si>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</si>
  <si>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</si>
  <si>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</si>
  <si>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</si>
  <si>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</si>
  <si>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</si>
  <si>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</si>
  <si>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</si>
  <si>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</si>
  <si>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</si>
  <si>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</si>
  <si>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</si>
  <si>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</si>
  <si>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</si>
  <si>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</si>
  <si>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</si>
  <si>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</si>
  <si>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</si>
  <si>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</si>
  <si>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</si>
  <si>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</si>
  <si>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</si>
  <si>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</si>
  <si>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</si>
  <si>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</si>
  <si>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</si>
  <si>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</si>
  <si>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</si>
  <si>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</si>
  <si>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</si>
  <si>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</si>
  <si>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</si>
  <si>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</si>
  <si>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</si>
  <si>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</si>
  <si>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</si>
  <si>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</si>
  <si>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</si>
  <si>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</si>
  <si>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</si>
  <si>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</si>
  <si>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</si>
  <si>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</si>
  <si>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</si>
  <si>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</si>
  <si>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</si>
  <si>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</si>
  <si>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</si>
  <si>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</si>
  <si>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</si>
  <si>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</si>
  <si>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</si>
  <si>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</si>
  <si>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</si>
  <si>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</si>
  <si>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</si>
  <si>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</si>
  <si>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</si>
  <si>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</si>
  <si>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</si>
  <si>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</si>
  <si>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</si>
  <si>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</si>
  <si>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</si>
  <si>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</si>
  <si>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</si>
  <si>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</si>
  <si>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</si>
  <si>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</si>
  <si>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</si>
  <si>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</si>
  <si>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</si>
  <si>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</si>
  <si>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</si>
  <si>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</si>
  <si>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</si>
  <si>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</si>
  <si>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</si>
  <si>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</si>
  <si>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</si>
  <si>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</si>
  <si>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</si>
  <si>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</si>
  <si>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</si>
  <si>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</si>
  <si>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</si>
  <si>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</si>
  <si>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</si>
  <si>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</si>
  <si>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</si>
  <si>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</si>
  <si>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</si>
  <si>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</si>
  <si>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</si>
  <si>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</si>
  <si>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</si>
  <si>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</si>
  <si>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</si>
  <si>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</si>
  <si>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</si>
  <si>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</si>
  <si>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</si>
  <si>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</si>
  <si>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</si>
  <si>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</si>
  <si>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</si>
  <si>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</si>
  <si>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</si>
  <si>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</si>
  <si>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</si>
  <si>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</si>
  <si>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</si>
  <si>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</si>
  <si>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</si>
  <si>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</si>
  <si>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</si>
  <si>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</si>
  <si>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</si>
  <si>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</si>
  <si>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</si>
  <si>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</si>
  <si>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</si>
  <si>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</si>
  <si>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</si>
  <si>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</si>
  <si>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</si>
  <si>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</si>
  <si>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</si>
  <si>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</si>
  <si>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</si>
  <si>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</si>
  <si>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</si>
  <si>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</si>
  <si>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</si>
  <si>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</si>
  <si>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</si>
  <si>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</si>
  <si>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</si>
  <si>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</si>
  <si>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</si>
  <si>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</si>
  <si>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</si>
  <si>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</si>
  <si>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</si>
  <si>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</si>
  <si>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</si>
  <si>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</si>
  <si>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</si>
  <si>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</si>
  <si>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</si>
  <si>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</si>
  <si>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</si>
  <si>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</si>
  <si>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</si>
  <si>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</si>
  <si>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</si>
  <si>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</si>
  <si>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</si>
  <si>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</si>
  <si>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</si>
  <si>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</si>
  <si>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</si>
  <si>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</si>
  <si>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</si>
  <si>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</si>
  <si>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</si>
  <si>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</si>
  <si>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</si>
  <si>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</si>
  <si>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</si>
  <si>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</si>
  <si>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</si>
  <si>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</si>
  <si>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</si>
  <si>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</si>
  <si>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</si>
  <si>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</si>
  <si>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</si>
  <si>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</si>
  <si>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</si>
  <si>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</si>
  <si>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</si>
  <si>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</si>
  <si>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</si>
  <si>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</si>
  <si>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</si>
  <si>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</si>
  <si>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</si>
  <si>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</si>
  <si>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</si>
  <si>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</si>
  <si>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</si>
  <si>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</si>
  <si>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</si>
  <si>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</si>
  <si>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</si>
  <si>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</si>
  <si>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</si>
  <si>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</si>
  <si>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</si>
  <si>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</si>
  <si>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</si>
  <si>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</si>
  <si>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</si>
  <si>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</si>
  <si>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</si>
  <si>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</si>
  <si>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</si>
  <si>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</si>
  <si>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</si>
  <si>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</si>
  <si>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</si>
  <si>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</si>
  <si>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</si>
  <si>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</si>
  <si>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</si>
  <si>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</si>
  <si>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</si>
  <si>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</si>
  <si>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</si>
  <si>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</si>
  <si>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</si>
  <si>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</si>
  <si>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</si>
  <si>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</si>
  <si>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</si>
  <si>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</si>
  <si>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</si>
  <si>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</si>
  <si>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</si>
  <si>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</si>
  <si>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</si>
  <si>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</si>
  <si>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</si>
  <si>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</si>
  <si>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</si>
  <si>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</si>
  <si>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</si>
  <si>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</si>
  <si>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</si>
  <si>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</si>
  <si>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</si>
  <si>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</si>
  <si>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</si>
  <si>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</si>
  <si>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</si>
  <si>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</si>
  <si>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</si>
  <si>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</si>
  <si>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</si>
  <si>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</si>
  <si>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</si>
  <si>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</si>
  <si>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</si>
  <si>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</si>
  <si>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</si>
  <si>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</si>
  <si>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</si>
  <si>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</si>
  <si>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</si>
  <si>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</si>
  <si>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</si>
  <si>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</si>
  <si>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</si>
  <si>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</si>
  <si>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</si>
  <si>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</si>
  <si>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</si>
  <si>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</si>
  <si>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</si>
  <si>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</si>
  <si>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</si>
  <si>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</si>
  <si>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</si>
  <si>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</si>
  <si>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</si>
  <si>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</si>
  <si>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</si>
  <si>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</si>
  <si>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</si>
  <si>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</si>
  <si>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</si>
  <si>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</si>
  <si>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</si>
  <si>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</si>
  <si>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</si>
  <si>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</si>
  <si>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</si>
  <si>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</si>
  <si>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</si>
  <si>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</si>
  <si>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</si>
  <si>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</si>
  <si>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</si>
  <si>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</si>
  <si>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</si>
  <si>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</si>
  <si>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</si>
  <si>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</si>
  <si>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</si>
  <si>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</si>
  <si>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</si>
  <si>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</si>
  <si>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</si>
  <si>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</si>
  <si>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</si>
  <si>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</si>
  <si>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</si>
  <si>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</si>
  <si>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</si>
  <si>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</si>
  <si>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</si>
  <si>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</si>
  <si>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</si>
  <si>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</si>
  <si>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</si>
  <si>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</si>
  <si>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</si>
  <si>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</si>
  <si>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</si>
  <si>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</si>
  <si>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</si>
  <si>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</si>
  <si>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</si>
  <si>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</si>
  <si>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</si>
  <si>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</si>
  <si>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</si>
  <si>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</si>
  <si>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</si>
  <si>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</si>
  <si>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</si>
  <si>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</si>
  <si>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</si>
  <si>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</si>
  <si>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</si>
  <si>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</si>
  <si>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</si>
  <si>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</si>
  <si>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</si>
  <si>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</si>
  <si>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</si>
  <si>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</si>
  <si>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</si>
  <si>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</si>
  <si>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</si>
  <si>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</si>
  <si>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</si>
  <si>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</si>
  <si>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</si>
  <si>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</si>
  <si>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</si>
  <si>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</si>
  <si>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</si>
  <si>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</si>
  <si>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</si>
  <si>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</si>
  <si>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</si>
  <si>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</si>
  <si>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</si>
  <si>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</si>
  <si>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</si>
  <si>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</si>
  <si>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</si>
  <si>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</si>
  <si>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</si>
  <si>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</si>
  <si>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</si>
  <si>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</si>
  <si>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</si>
  <si>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</si>
  <si>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</si>
  <si>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</si>
  <si>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</si>
  <si>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</si>
  <si>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</si>
  <si>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</si>
  <si>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</si>
  <si>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</si>
  <si>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</si>
  <si>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</si>
  <si>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</si>
  <si>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</si>
  <si>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</si>
  <si>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</si>
  <si>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</si>
  <si>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</si>
  <si>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</si>
  <si>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</si>
  <si>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</si>
  <si>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</si>
  <si>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</si>
  <si>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</si>
  <si>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</si>
  <si>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</si>
  <si>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</si>
  <si>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</si>
  <si>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</si>
  <si>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</si>
  <si>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</si>
  <si>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</si>
  <si>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</si>
  <si>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</si>
  <si>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</si>
  <si>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</si>
  <si>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</si>
  <si>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</si>
  <si>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</si>
  <si>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</si>
  <si>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</si>
  <si>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</si>
  <si>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</si>
  <si>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</si>
  <si>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</si>
  <si>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</si>
  <si>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</si>
  <si>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</si>
  <si>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</si>
  <si>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</si>
  <si>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</si>
  <si>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</si>
  <si>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</si>
  <si>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</si>
  <si>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</si>
  <si>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</si>
  <si>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</si>
  <si>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</si>
  <si>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</si>
  <si>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</si>
  <si>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</si>
  <si>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</si>
  <si>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</si>
  <si>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</si>
  <si>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</si>
  <si>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</si>
  <si>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</si>
  <si>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</si>
  <si>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</si>
  <si>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</si>
  <si>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</si>
  <si>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</si>
  <si>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</si>
  <si>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</si>
  <si>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</si>
  <si>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</si>
  <si>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</si>
  <si>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</si>
  <si>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</si>
  <si>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</si>
  <si>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</si>
  <si>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</si>
  <si>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</si>
  <si>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</si>
  <si>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</si>
  <si>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</si>
  <si>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</si>
  <si>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</si>
  <si>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</si>
  <si>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</si>
  <si>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</si>
  <si>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</si>
  <si>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</si>
  <si>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</si>
  <si>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</si>
  <si>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</si>
  <si>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</si>
  <si>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</si>
  <si>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</si>
  <si>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</si>
  <si>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</si>
  <si>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</si>
  <si>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</si>
  <si>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</si>
  <si>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</si>
  <si>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</si>
  <si>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</si>
  <si>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</si>
  <si>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</si>
  <si>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</si>
  <si>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</si>
  <si>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</si>
  <si>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</si>
  <si>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</si>
  <si>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</si>
  <si>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</si>
  <si>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</si>
  <si>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</si>
  <si>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</si>
  <si>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</si>
  <si>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</si>
  <si>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</si>
  <si>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</si>
  <si>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</si>
  <si>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</si>
  <si>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</si>
  <si>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</si>
  <si>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</si>
  <si>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</si>
  <si>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</si>
  <si>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</si>
  <si>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</si>
  <si>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</si>
  <si>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</si>
  <si>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</si>
  <si>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</si>
  <si>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</si>
  <si>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</si>
  <si>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</si>
  <si>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</si>
  <si>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</si>
  <si>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</si>
  <si>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</si>
  <si>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</si>
  <si>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</si>
  <si>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</si>
  <si>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</si>
  <si>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</si>
  <si>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</si>
  <si>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</si>
  <si>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</si>
  <si>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</si>
  <si>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</si>
  <si>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</si>
  <si>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</si>
  <si>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</si>
  <si>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</si>
  <si>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</si>
  <si>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</si>
  <si>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</si>
  <si>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</si>
  <si>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</si>
  <si>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</si>
  <si>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</si>
  <si>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</si>
  <si>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</si>
  <si>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</si>
  <si>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</si>
  <si>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</si>
  <si>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</si>
  <si>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</si>
  <si>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</si>
  <si>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</si>
  <si>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</si>
  <si>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</si>
  <si>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</si>
  <si>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</si>
  <si>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</si>
  <si>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</si>
  <si>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</si>
  <si>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</si>
  <si>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</si>
  <si>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</si>
  <si>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</si>
  <si>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</si>
  <si>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</si>
  <si>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</si>
  <si>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</si>
  <si>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</si>
  <si>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</si>
  <si>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</si>
  <si>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</si>
  <si>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</si>
  <si>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</si>
  <si>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</si>
  <si>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</si>
  <si>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</si>
  <si>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</si>
  <si>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</si>
  <si>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</si>
  <si>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</si>
  <si>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</si>
  <si>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</si>
  <si>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</si>
  <si>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</si>
  <si>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</si>
  <si>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</si>
  <si>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</si>
  <si>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</si>
  <si>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</si>
  <si>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</si>
  <si>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</si>
  <si>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</si>
  <si>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</si>
  <si>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</si>
  <si>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</si>
  <si>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</si>
  <si>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</si>
  <si>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</si>
  <si>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</si>
  <si>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</si>
  <si>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</si>
  <si>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</si>
  <si>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</si>
  <si>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</si>
  <si>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</si>
  <si>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</si>
  <si>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</si>
  <si>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</si>
  <si>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</si>
  <si>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</si>
  <si>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</si>
  <si>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</si>
  <si>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</si>
  <si>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</si>
  <si>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</si>
  <si>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</si>
  <si>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</si>
  <si>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</si>
  <si>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</si>
  <si>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</si>
  <si>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</si>
  <si>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</si>
  <si>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</si>
  <si>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</si>
  <si>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</si>
  <si>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</si>
  <si>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</si>
  <si>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</si>
  <si>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</si>
  <si>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</si>
  <si>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</si>
  <si>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</si>
  <si>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</si>
  <si>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</si>
  <si>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</si>
  <si>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</si>
  <si>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</si>
  <si>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</si>
  <si>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</si>
  <si>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</si>
  <si>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</si>
  <si>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</si>
  <si>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</si>
  <si>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</si>
  <si>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</si>
  <si>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</si>
  <si>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</si>
  <si>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</si>
  <si>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</si>
  <si>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</si>
  <si>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</si>
  <si>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</si>
  <si>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</si>
  <si>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</si>
  <si>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</si>
  <si>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</si>
  <si>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</si>
  <si>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</si>
  <si>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</si>
  <si>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</si>
  <si>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</si>
  <si>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</si>
  <si>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</si>
  <si>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</si>
  <si>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</si>
  <si>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</si>
  <si>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</si>
  <si>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</si>
  <si>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</si>
  <si>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</si>
  <si>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</si>
  <si>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</si>
  <si>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</si>
  <si>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</si>
  <si>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</si>
  <si>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</si>
  <si>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</si>
  <si>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</si>
  <si>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</si>
  <si>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</si>
  <si>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</si>
  <si>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</si>
  <si>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</si>
  <si>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</si>
  <si>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</si>
  <si>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</si>
  <si>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</si>
  <si>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</si>
  <si>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</si>
  <si>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</si>
  <si>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</si>
  <si>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</si>
  <si>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</si>
  <si>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</si>
  <si>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</si>
  <si>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</si>
  <si>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</si>
  <si>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</si>
  <si>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</si>
  <si>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</si>
  <si>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</si>
  <si>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</si>
  <si>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</si>
  <si>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</si>
  <si>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</si>
  <si>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</si>
  <si>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</si>
  <si>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</si>
  <si>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</si>
  <si>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</si>
  <si>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</si>
  <si>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</si>
  <si>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</si>
  <si>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</si>
  <si>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</si>
  <si>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</si>
  <si>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</si>
  <si>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</si>
  <si>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</si>
  <si>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</si>
  <si>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</si>
  <si>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</si>
  <si>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</si>
  <si>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</si>
  <si>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</si>
  <si>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</si>
  <si>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</si>
  <si>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</si>
  <si>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</si>
  <si>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</si>
  <si>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</si>
  <si>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</si>
  <si>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</si>
  <si>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</si>
  <si>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</si>
  <si>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</si>
  <si>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</si>
  <si>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</si>
  <si>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</si>
  <si>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</si>
  <si>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</si>
  <si>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</si>
  <si>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</si>
  <si>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</si>
  <si>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</si>
  <si>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</si>
  <si>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</si>
  <si>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</si>
  <si>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</si>
  <si>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</si>
  <si>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</si>
  <si>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</si>
  <si>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</si>
  <si>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</si>
  <si>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</si>
  <si>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</si>
  <si>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</si>
  <si>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</si>
  <si>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</si>
  <si>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</si>
  <si>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</si>
  <si>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</si>
  <si>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</si>
  <si>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</si>
  <si>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</si>
  <si>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</si>
  <si>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</si>
  <si>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</si>
  <si>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</si>
  <si>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</si>
  <si>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</si>
  <si>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</si>
  <si>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</si>
  <si>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</si>
  <si>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</si>
  <si>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</si>
  <si>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</si>
  <si>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</si>
  <si>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</si>
  <si>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</si>
  <si>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</si>
  <si>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</si>
  <si>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</si>
  <si>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</si>
  <si>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</si>
  <si>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</si>
  <si>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</si>
  <si>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</si>
  <si>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</si>
  <si>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</si>
  <si>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</si>
  <si>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</si>
  <si>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</si>
  <si>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</si>
  <si>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</si>
  <si>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</si>
  <si>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</si>
  <si>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</si>
  <si>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</si>
  <si>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</si>
  <si>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</si>
  <si>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</si>
  <si>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</si>
  <si>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</si>
  <si>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</si>
  <si>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</si>
  <si>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</si>
  <si>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</si>
  <si>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</si>
  <si>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</si>
  <si>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</si>
  <si>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</si>
  <si>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</si>
  <si>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</si>
  <si>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</si>
  <si>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</si>
  <si>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</si>
  <si>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</si>
  <si>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</si>
  <si>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</si>
  <si>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</si>
  <si>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</si>
  <si>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</si>
  <si>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</si>
  <si>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</si>
  <si>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</si>
  <si>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</si>
  <si>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</si>
  <si>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</si>
  <si>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</si>
  <si>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</si>
  <si>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</si>
  <si>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</si>
  <si>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</si>
  <si>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</si>
  <si>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</si>
  <si>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</si>
  <si>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</si>
  <si>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</si>
  <si>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</si>
  <si>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</si>
  <si>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</si>
  <si>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</si>
  <si>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</si>
  <si>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</si>
  <si>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</si>
  <si>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</si>
  <si>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</si>
  <si>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</si>
  <si>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</si>
  <si>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</si>
  <si>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</si>
  <si>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</si>
  <si>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</si>
  <si>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</si>
  <si>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</si>
  <si>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</si>
  <si>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</si>
  <si>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</si>
  <si>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</si>
  <si>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</si>
  <si>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</si>
  <si>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</si>
  <si>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</si>
  <si>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</si>
  <si>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</si>
  <si>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</si>
  <si>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</si>
  <si>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</si>
  <si>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</si>
  <si>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</si>
  <si>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</si>
  <si>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</si>
  <si>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</si>
  <si>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</si>
  <si>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</si>
  <si>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</si>
  <si>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</si>
  <si>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</si>
  <si>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</si>
  <si>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</si>
  <si>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</si>
  <si>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</si>
  <si>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</si>
  <si>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</si>
  <si>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</si>
  <si>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</si>
  <si>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</si>
  <si>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</si>
  <si>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</si>
  <si>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</si>
  <si>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</si>
  <si>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</si>
  <si>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</si>
  <si>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</si>
  <si>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</si>
  <si>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</si>
  <si>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</si>
  <si>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</si>
  <si>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</si>
  <si>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</si>
  <si>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</si>
  <si>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</si>
  <si>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</si>
  <si>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</si>
  <si>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</si>
  <si>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</si>
  <si>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</si>
  <si>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</si>
  <si>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</si>
  <si>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</si>
  <si>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</si>
  <si>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</si>
  <si>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</si>
  <si>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</si>
  <si>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</si>
  <si>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</si>
  <si>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</si>
  <si>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</si>
  <si>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</si>
  <si>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</si>
  <si>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</si>
  <si>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</si>
  <si>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</si>
  <si>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</si>
  <si>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</si>
  <si>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</si>
  <si>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</si>
  <si>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</si>
  <si>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</si>
  <si>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</si>
  <si>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</si>
  <si>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</si>
  <si>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</si>
  <si>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</si>
  <si>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</si>
  <si>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</si>
  <si>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</si>
  <si>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</si>
  <si>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</si>
  <si>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</si>
  <si>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</si>
  <si>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</si>
  <si>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</si>
  <si>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</si>
  <si>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</si>
  <si>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</si>
  <si>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</si>
  <si>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</si>
  <si>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</si>
  <si>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</si>
  <si>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</si>
  <si>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</si>
  <si>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</si>
  <si>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</si>
  <si>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</si>
  <si>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</si>
  <si>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</si>
  <si>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</si>
  <si>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</si>
  <si>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</si>
  <si>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</si>
  <si>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</si>
  <si>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</si>
  <si>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</si>
  <si>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</si>
  <si>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</si>
  <si>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</si>
  <si>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</si>
  <si>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</si>
  <si>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</si>
  <si>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</si>
  <si>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</si>
  <si>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</si>
  <si>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</si>
  <si>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</si>
  <si>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</si>
  <si>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</si>
  <si>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</si>
  <si>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</si>
  <si>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</si>
  <si>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</si>
  <si>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</si>
  <si>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</si>
  <si>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</si>
  <si>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</si>
  <si>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</si>
  <si>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</si>
  <si>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</si>
  <si>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</si>
  <si>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</si>
  <si>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</si>
  <si>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</si>
  <si>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</si>
  <si>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</si>
  <si>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</si>
  <si>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</si>
  <si>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</si>
  <si>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</si>
  <si>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</si>
  <si>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</si>
  <si>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</si>
  <si>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</si>
  <si>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</si>
  <si>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</si>
  <si>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</si>
  <si>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</si>
  <si>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</si>
  <si>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</si>
  <si>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</si>
  <si>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</si>
  <si>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</si>
  <si>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</si>
  <si>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</si>
  <si>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</si>
  <si>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</si>
  <si>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</si>
  <si>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</si>
  <si>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</si>
  <si>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</si>
  <si>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</si>
  <si>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</si>
  <si>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</si>
  <si>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</si>
  <si>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</si>
  <si>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</si>
  <si>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</si>
  <si>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</si>
  <si>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</si>
  <si>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</si>
  <si>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</si>
  <si>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</si>
  <si>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</si>
  <si>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</si>
  <si>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</si>
  <si>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</si>
  <si>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</si>
  <si>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</si>
  <si>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</si>
  <si>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</si>
  <si>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</si>
  <si>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</si>
  <si>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</si>
  <si>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</si>
  <si>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</si>
  <si>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</si>
  <si>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</si>
  <si>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</si>
  <si>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</si>
  <si>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</si>
  <si>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</si>
  <si>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</si>
  <si>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</si>
  <si>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</si>
  <si>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</si>
  <si>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</si>
  <si>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</si>
  <si>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</si>
  <si>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</si>
  <si>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</si>
  <si>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</si>
  <si>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</si>
  <si>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</si>
  <si>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</si>
  <si>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</si>
  <si>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</si>
  <si>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</si>
  <si>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</si>
  <si>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</si>
  <si>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</si>
  <si>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</si>
  <si>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</si>
  <si>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</si>
  <si>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</si>
  <si>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</si>
  <si>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</si>
  <si>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</si>
  <si>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</si>
  <si>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</si>
  <si>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</si>
  <si>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</si>
  <si>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</si>
  <si>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</si>
  <si>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</si>
  <si>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</si>
  <si>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</si>
  <si>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</si>
  <si>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</si>
  <si>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</si>
  <si>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</si>
  <si>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</si>
  <si>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</si>
  <si>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</si>
  <si>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</si>
  <si>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</si>
  <si>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</si>
  <si>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</si>
  <si>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</si>
  <si>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</si>
  <si>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</si>
  <si>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</si>
  <si>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</si>
  <si>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</si>
  <si>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</si>
  <si>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</si>
  <si>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</si>
  <si>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</si>
  <si>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</si>
  <si>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</si>
  <si>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</si>
  <si>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</si>
  <si>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</si>
  <si>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</si>
  <si>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</si>
  <si>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</si>
  <si>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</si>
  <si>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</si>
  <si>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</si>
  <si>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</si>
  <si>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</si>
  <si>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</si>
  <si>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</si>
  <si>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</si>
  <si>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</si>
  <si>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</si>
  <si>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</si>
  <si>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</si>
  <si>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</si>
  <si>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</si>
  <si>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</si>
  <si>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</si>
  <si>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</si>
  <si>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</si>
  <si>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</si>
  <si>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</si>
  <si>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</si>
  <si>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</si>
  <si>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</si>
  <si>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</si>
  <si>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</si>
  <si>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</si>
  <si>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</si>
  <si>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</si>
  <si>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</si>
  <si>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</si>
  <si>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</si>
  <si>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</si>
  <si>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</si>
  <si>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</si>
  <si>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</si>
  <si>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</si>
  <si>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</si>
  <si>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</si>
  <si>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</si>
  <si>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</si>
  <si>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</si>
  <si>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</si>
  <si>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</si>
  <si>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</si>
  <si>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</si>
  <si>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</si>
  <si>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</si>
  <si>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</si>
  <si>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</si>
  <si>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</si>
  <si>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</si>
  <si>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</si>
  <si>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</si>
  <si>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</si>
  <si>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</si>
  <si>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</si>
  <si>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</si>
  <si>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</si>
  <si>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</si>
  <si>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</si>
  <si>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</si>
  <si>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</si>
  <si>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</si>
  <si>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</si>
  <si>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</si>
  <si>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</si>
  <si>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</si>
  <si>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</si>
  <si>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</si>
  <si>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</si>
  <si>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</si>
  <si>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</si>
  <si>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</si>
  <si>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</si>
  <si>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</si>
  <si>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</si>
  <si>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</si>
  <si>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</si>
  <si>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</si>
  <si>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</si>
  <si>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</si>
  <si>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</si>
  <si>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</si>
  <si>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</si>
  <si>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</si>
  <si>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</si>
  <si>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</si>
  <si>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</si>
  <si>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</si>
  <si>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</si>
  <si>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</si>
  <si>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</si>
  <si>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</si>
  <si>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</si>
  <si>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</si>
  <si>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</si>
  <si>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</si>
  <si>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</si>
  <si>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</si>
  <si>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</si>
  <si>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</si>
  <si>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</si>
  <si>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</si>
  <si>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</si>
  <si>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</si>
  <si>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</si>
  <si>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</si>
  <si>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</si>
  <si>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</si>
  <si>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</si>
  <si>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</si>
  <si>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</si>
  <si>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</si>
  <si>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</si>
  <si>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</si>
  <si>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</si>
  <si>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</si>
  <si>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</si>
  <si>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</si>
  <si>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</si>
  <si>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</si>
  <si>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</si>
  <si>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</si>
  <si>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</si>
  <si>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</si>
  <si>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</si>
  <si>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</si>
  <si>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</si>
  <si>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</si>
  <si>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</si>
  <si>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</si>
  <si>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</si>
  <si>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</si>
  <si>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</si>
  <si>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</si>
  <si>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</si>
  <si>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</si>
  <si>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</si>
  <si>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</si>
  <si>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</si>
  <si>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</si>
  <si>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</si>
  <si>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</si>
  <si>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</si>
  <si>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</si>
  <si>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</si>
  <si>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</si>
  <si>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</si>
  <si>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</si>
  <si>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</si>
  <si>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</si>
  <si>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</si>
  <si>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</si>
  <si>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</si>
  <si>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</si>
  <si>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</si>
  <si>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</si>
  <si>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</si>
  <si>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</si>
  <si>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</si>
  <si>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</si>
  <si>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</si>
  <si>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</si>
  <si>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</si>
  <si>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</si>
  <si>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</si>
  <si>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</si>
  <si>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</si>
  <si>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</si>
  <si>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</si>
  <si>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</si>
  <si>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</si>
  <si>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</si>
  <si>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</si>
  <si>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</si>
  <si>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</si>
  <si>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</si>
  <si>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</si>
  <si>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</si>
  <si>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</si>
  <si>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</si>
  <si>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</si>
  <si>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</si>
  <si>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</si>
  <si>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</si>
  <si>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</si>
  <si>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</si>
  <si>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</si>
  <si>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</si>
  <si>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</si>
  <si>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</si>
  <si>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</si>
  <si>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</si>
  <si>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</si>
  <si>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</si>
  <si>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</si>
  <si>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</si>
  <si>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</si>
  <si>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</si>
  <si>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</si>
  <si>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</si>
  <si>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</si>
  <si>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</si>
  <si>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</si>
  <si>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</si>
  <si>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</si>
  <si>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</si>
  <si>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</si>
  <si>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</si>
  <si>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</si>
  <si>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</si>
  <si>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</si>
  <si>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</si>
  <si>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</si>
  <si>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</si>
  <si>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</si>
  <si>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</si>
  <si>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</si>
  <si>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</si>
  <si>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</si>
  <si>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</si>
  <si>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</si>
  <si>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</si>
  <si>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</si>
  <si>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</si>
  <si>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</si>
  <si>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</si>
  <si>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</si>
  <si>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</si>
  <si>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</si>
  <si>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</si>
  <si>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</si>
  <si>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</si>
  <si>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</si>
  <si>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</si>
  <si>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</si>
  <si>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</si>
  <si>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</si>
  <si>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</si>
  <si>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</si>
  <si>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</si>
  <si>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</si>
  <si>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</si>
  <si>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</si>
  <si>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</si>
  <si>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</si>
  <si>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</si>
  <si>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</si>
  <si>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</si>
  <si>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</si>
  <si>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</si>
  <si>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</si>
  <si>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</si>
  <si>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</si>
  <si>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</si>
  <si>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</si>
  <si>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</si>
  <si>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</si>
  <si>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</si>
  <si>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</si>
  <si>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</si>
  <si>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</si>
  <si>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</si>
  <si>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</si>
  <si>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</si>
  <si>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</si>
  <si>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</si>
  <si>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</si>
  <si>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</si>
  <si>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</si>
  <si>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</si>
  <si>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</si>
  <si>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</si>
  <si>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</si>
  <si>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</si>
  <si>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</si>
  <si>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</si>
  <si>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</si>
  <si>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</si>
  <si>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</si>
  <si>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</si>
  <si>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</si>
  <si>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</si>
  <si>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</si>
  <si>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</si>
  <si>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</si>
  <si>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</si>
  <si>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</si>
  <si>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</si>
  <si>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</si>
  <si>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</si>
  <si>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</si>
  <si>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</si>
  <si>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</si>
  <si>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</si>
  <si>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</si>
  <si>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</si>
  <si>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</si>
  <si>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</si>
  <si>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</si>
  <si>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</si>
  <si>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</si>
  <si>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</si>
  <si>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</si>
  <si>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</si>
  <si>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</si>
  <si>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</si>
  <si>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</si>
  <si>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</si>
  <si>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</si>
  <si>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</si>
  <si>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</si>
  <si>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</si>
  <si>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</si>
  <si>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</si>
  <si>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</si>
  <si>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</si>
  <si>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</si>
  <si>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</si>
  <si>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</si>
  <si>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</si>
  <si>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</si>
  <si>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</si>
  <si>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</si>
  <si>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</si>
  <si>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</si>
  <si>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</si>
  <si>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</si>
  <si>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</si>
  <si>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</si>
  <si>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</si>
  <si>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</si>
  <si>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</si>
  <si>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</si>
  <si>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</si>
  <si>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</si>
  <si>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</si>
  <si>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</si>
  <si>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</si>
  <si>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</si>
  <si>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</si>
  <si>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</si>
  <si>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</si>
  <si>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</si>
  <si>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</si>
  <si>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</si>
  <si>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</si>
  <si>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</si>
  <si>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</si>
  <si>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</si>
  <si>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</si>
  <si>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</si>
  <si>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</si>
  <si>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</si>
  <si>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</si>
  <si>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</si>
  <si>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</si>
  <si>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</si>
  <si>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</si>
  <si>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</si>
  <si>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</si>
  <si>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</si>
  <si>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</si>
  <si>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</si>
  <si>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</si>
  <si>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</si>
  <si>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</si>
  <si>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</si>
  <si>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</si>
  <si>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</si>
  <si>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</si>
  <si>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</si>
  <si>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</si>
  <si>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</si>
  <si>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</si>
  <si>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</si>
  <si>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</si>
  <si>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</si>
  <si>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</si>
  <si>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</si>
  <si>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</si>
  <si>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</si>
  <si>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</si>
  <si>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</si>
  <si>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</si>
  <si>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</si>
  <si>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</si>
  <si>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</si>
  <si>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</si>
  <si>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</si>
  <si>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</si>
  <si>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</si>
  <si>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</si>
  <si>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</si>
  <si>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</si>
  <si>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</si>
  <si>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</si>
  <si>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</si>
  <si>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</si>
  <si>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</si>
  <si>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</si>
  <si>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</si>
  <si>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</si>
  <si>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</si>
  <si>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</si>
  <si>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</si>
  <si>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</si>
  <si>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</si>
  <si>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</si>
  <si>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</si>
  <si>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</si>
  <si>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</si>
  <si>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</si>
  <si>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</si>
  <si>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</si>
  <si>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</si>
  <si>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</si>
  <si>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</si>
  <si>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</si>
  <si>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</si>
  <si>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</si>
  <si>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</si>
  <si>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</si>
  <si>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</si>
  <si>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</si>
  <si>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</si>
  <si>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</si>
  <si>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</si>
  <si>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</si>
  <si>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</si>
  <si>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</si>
  <si>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</si>
  <si>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</si>
  <si>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</si>
  <si>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</si>
  <si>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</si>
  <si>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</si>
  <si>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</si>
  <si>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</si>
  <si>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</si>
  <si>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</si>
  <si>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</si>
  <si>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</si>
  <si>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</si>
  <si>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</si>
  <si>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</si>
  <si>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</si>
  <si>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</si>
  <si>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</si>
  <si>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</si>
  <si>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</si>
  <si>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</si>
  <si>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</si>
  <si>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</si>
  <si>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</si>
  <si>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</si>
  <si>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</si>
  <si>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</si>
  <si>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</si>
  <si>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</si>
  <si>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</si>
  <si>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</si>
  <si>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</si>
  <si>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</si>
  <si>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</si>
  <si>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</si>
  <si>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</si>
  <si>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</si>
  <si>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</si>
  <si>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</si>
  <si>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</si>
  <si>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</si>
  <si>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</si>
  <si>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</si>
  <si>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</si>
  <si>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15-Ene-22--17-Ene-22--9-Feb-22--23-Mar-22--29-Mar-22-----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</si>
</sst>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44" fontId="9" fillId="0" borderId="0" xfId="1" applyFont="1" applyFill="1"/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27" dataDxfId="26">
  <autoFilter ref="A1:H3239"/>
  <tableColumns count="8">
    <tableColumn id="1" name="Fecha" dataDxfId="25"/>
    <tableColumn id="2" name="Folio-Serie" dataDxfId="24"/>
    <tableColumn id="4" name="Nombre-Cliente" dataDxfId="23"/>
    <tableColumn id="6" name="Importe" dataDxfId="22" dataCellStyle="Moneda"/>
    <tableColumn id="7" name="Fecha-Pago" dataDxfId="21"/>
    <tableColumn id="8" name="Pagado" dataDxfId="20" dataCellStyle="Moneda"/>
    <tableColumn id="9" name="Saldo" dataDxfId="19" dataCellStyle="Moneda">
      <calculatedColumnFormula>Tabla1[[#This Row],[Importe]]-Tabla1[[#This Row],[Pagado]]</calculatedColumnFormula>
    </tableColumn>
    <tableColumn id="10" name="Estado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172" totalsRowCount="1" headerRowDxfId="17" dataDxfId="16">
  <autoFilter ref="A1:H3171"/>
  <tableColumns count="8">
    <tableColumn id="1" name="Fecha" dataDxfId="15" totalsRowDxfId="14"/>
    <tableColumn id="2" name="Folio-Serie" dataDxfId="13" totalsRowDxfId="12"/>
    <tableColumn id="4" name="Nombre-Cliente" dataDxfId="11" totalsRowDxfId="10"/>
    <tableColumn id="6" name="Importe" totalsRowFunction="sum" dataDxfId="9" totalsRowDxfId="8" dataCellStyle="Moneda"/>
    <tableColumn id="7" name="Fecha-Pago" dataDxfId="7" totalsRowDxfId="6"/>
    <tableColumn id="8" name="Pagado" totalsRowFunction="sum" dataDxfId="5" totalsRowDxfId="4" dataCellStyle="Moneda"/>
    <tableColumn id="9" name="Saldo" totalsRowFunction="sum" dataDxfId="3" totalsRowDxfId="2" dataCellStyle="Moneda">
      <calculatedColumnFormula>Tabla13[[#This Row],[Importe]]-Tabla13[[#This Row],[Pagado]]</calculatedColumnFormula>
    </tableColumn>
    <tableColumn id="10" name="Est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tabSelected="1" zoomScale="130" zoomScaleNormal="130" workbookViewId="0">
      <pane xSplit="2" ySplit="1" topLeftCell="D1380" activePane="bottomRight" state="frozen"/>
      <selection pane="topRight" activeCell="C1" sqref="C1"/>
      <selection pane="bottomLeft" activeCell="A2" sqref="A2"/>
      <selection pane="bottomRight" activeCell="F1393" sqref="F1393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7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6984</v>
      </c>
      <c r="F1392" s="10">
        <f>1000+5000+1500+1000+2000</f>
        <v>10500</v>
      </c>
      <c r="G1392" s="12">
        <f>Tabla1[[#This Row],[Importe]]-Tabla1[[#This Row],[Pagado]]</f>
        <v>21040.2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28502263.860000033</v>
      </c>
      <c r="G3239" s="30">
        <f>SUBTOTAL(109,G2:G3238)</f>
        <v>21040.2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9" t="s">
        <v>6983</v>
      </c>
    </row>
    <row r="3245" spans="1:8" x14ac:dyDescent="0.25">
      <c r="E3245" s="50">
        <f>D3239-F3239</f>
        <v>21040.199999999255</v>
      </c>
      <c r="F3245" s="51"/>
    </row>
    <row r="3246" spans="1:8" ht="15.75" thickBot="1" x14ac:dyDescent="0.3">
      <c r="E3246" s="52"/>
      <c r="F3246" s="53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78"/>
  <sheetViews>
    <sheetView zoomScale="115" zoomScaleNormal="115" workbookViewId="0">
      <pane xSplit="2" ySplit="1" topLeftCell="D3160" activePane="bottomRight" state="frozen"/>
      <selection pane="topRight" activeCell="C1" sqref="C1"/>
      <selection pane="bottomLeft" activeCell="A2" sqref="A2"/>
      <selection pane="bottomRight" activeCell="D3178" sqref="D3178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6384" width="11.42578125" style="33"/>
  </cols>
  <sheetData>
    <row r="1" spans="1:8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</row>
    <row r="2" spans="1:8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8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8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8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8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8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8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8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8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8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8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8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8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8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8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 t="s">
        <v>4813</v>
      </c>
      <c r="F1103" s="34">
        <v>0</v>
      </c>
      <c r="G1103" s="36">
        <f>Tabla13[[#This Row],[Importe]]-Tabla13[[#This Row],[Pagado]]</f>
        <v>62721.65</v>
      </c>
      <c r="H1103" s="38" t="s">
        <v>4814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8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8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8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8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8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8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</row>
    <row r="1111" spans="1:8" x14ac:dyDescent="0.25">
      <c r="A1111" s="31">
        <v>44602</v>
      </c>
      <c r="B1111" s="37" t="s">
        <v>4822</v>
      </c>
      <c r="C1111" s="38" t="s">
        <v>107</v>
      </c>
      <c r="D1111" s="34">
        <v>8476.2000000000007</v>
      </c>
      <c r="E1111" s="35" t="s">
        <v>4813</v>
      </c>
      <c r="F1111" s="34">
        <v>0</v>
      </c>
      <c r="G1111" s="36">
        <f>Tabla13[[#This Row],[Importe]]-Tabla13[[#This Row],[Pagado]]</f>
        <v>8476.2000000000007</v>
      </c>
      <c r="H1111" s="38" t="s">
        <v>4814</v>
      </c>
    </row>
    <row r="1112" spans="1:8" x14ac:dyDescent="0.25">
      <c r="A1112" s="31">
        <v>44602</v>
      </c>
      <c r="B1112" s="37" t="s">
        <v>4823</v>
      </c>
      <c r="C1112" s="38" t="s">
        <v>140</v>
      </c>
      <c r="D1112" s="34">
        <v>1236.0999999999999</v>
      </c>
      <c r="E1112" s="35" t="s">
        <v>4813</v>
      </c>
      <c r="F1112" s="34">
        <v>0</v>
      </c>
      <c r="G1112" s="36">
        <f>Tabla13[[#This Row],[Importe]]-Tabla13[[#This Row],[Pagado]]</f>
        <v>1236.0999999999999</v>
      </c>
      <c r="H1112" s="38" t="s">
        <v>4814</v>
      </c>
    </row>
    <row r="1113" spans="1:8" x14ac:dyDescent="0.25">
      <c r="A1113" s="31">
        <v>44602</v>
      </c>
      <c r="B1113" s="37" t="s">
        <v>4824</v>
      </c>
      <c r="C1113" s="38" t="s">
        <v>357</v>
      </c>
      <c r="D1113" s="34">
        <v>747.3</v>
      </c>
      <c r="E1113" s="35" t="s">
        <v>4813</v>
      </c>
      <c r="F1113" s="34">
        <v>0</v>
      </c>
      <c r="G1113" s="36">
        <f>Tabla13[[#This Row],[Importe]]-Tabla13[[#This Row],[Pagado]]</f>
        <v>747.3</v>
      </c>
      <c r="H1113" s="38" t="s">
        <v>4814</v>
      </c>
    </row>
    <row r="1114" spans="1:8" x14ac:dyDescent="0.25">
      <c r="A1114" s="31">
        <v>44602</v>
      </c>
      <c r="B1114" s="37" t="s">
        <v>4825</v>
      </c>
      <c r="C1114" s="38" t="s">
        <v>129</v>
      </c>
      <c r="D1114" s="34">
        <v>1230.4000000000001</v>
      </c>
      <c r="E1114" s="35" t="s">
        <v>4813</v>
      </c>
      <c r="F1114" s="34">
        <v>0</v>
      </c>
      <c r="G1114" s="36">
        <f>Tabla13[[#This Row],[Importe]]-Tabla13[[#This Row],[Pagado]]</f>
        <v>1230.4000000000001</v>
      </c>
      <c r="H1114" s="38" t="s">
        <v>4814</v>
      </c>
    </row>
    <row r="1115" spans="1:8" x14ac:dyDescent="0.25">
      <c r="A1115" s="31">
        <v>44602</v>
      </c>
      <c r="B1115" s="37" t="s">
        <v>4826</v>
      </c>
      <c r="C1115" s="38" t="s">
        <v>135</v>
      </c>
      <c r="D1115" s="34">
        <v>5050.3999999999996</v>
      </c>
      <c r="E1115" s="35" t="s">
        <v>4813</v>
      </c>
      <c r="F1115" s="34">
        <v>0</v>
      </c>
      <c r="G1115" s="36">
        <f>Tabla13[[#This Row],[Importe]]-Tabla13[[#This Row],[Pagado]]</f>
        <v>5050.3999999999996</v>
      </c>
      <c r="H1115" s="38" t="s">
        <v>4814</v>
      </c>
    </row>
    <row r="1116" spans="1:8" x14ac:dyDescent="0.25">
      <c r="A1116" s="31">
        <v>44602</v>
      </c>
      <c r="B1116" s="37" t="s">
        <v>4827</v>
      </c>
      <c r="C1116" s="38" t="s">
        <v>146</v>
      </c>
      <c r="D1116" s="34">
        <v>1830.8</v>
      </c>
      <c r="E1116" s="35" t="s">
        <v>4813</v>
      </c>
      <c r="F1116" s="34">
        <v>0</v>
      </c>
      <c r="G1116" s="36">
        <f>Tabla13[[#This Row],[Importe]]-Tabla13[[#This Row],[Pagado]]</f>
        <v>1830.8</v>
      </c>
      <c r="H1116" s="38" t="s">
        <v>4814</v>
      </c>
    </row>
    <row r="1117" spans="1:8" x14ac:dyDescent="0.25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</row>
    <row r="1118" spans="1:8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</row>
    <row r="1119" spans="1:8" x14ac:dyDescent="0.25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</row>
    <row r="1120" spans="1:8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 t="s">
        <v>4813</v>
      </c>
      <c r="F2647" s="34">
        <v>0</v>
      </c>
      <c r="G2647" s="36">
        <f>Tabla13[[#This Row],[Importe]]-Tabla13[[#This Row],[Pagado]]</f>
        <v>61856.639999999999</v>
      </c>
      <c r="H2647" s="38" t="s">
        <v>4814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 t="s">
        <v>4813</v>
      </c>
      <c r="F2826" s="34">
        <v>0</v>
      </c>
      <c r="G2826" s="36">
        <f>Tabla13[[#This Row],[Importe]]-Tabla13[[#This Row],[Pagado]]</f>
        <v>145889.51999999999</v>
      </c>
      <c r="H2826" s="38" t="s">
        <v>4814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 t="s">
        <v>4813</v>
      </c>
      <c r="F2830" s="34">
        <v>0</v>
      </c>
      <c r="G2830" s="36">
        <f>Tabla13[[#This Row],[Importe]]-Tabla13[[#This Row],[Pagado]]</f>
        <v>200</v>
      </c>
      <c r="H2830" s="38" t="s">
        <v>4814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 t="s">
        <v>4813</v>
      </c>
      <c r="F2861" s="34">
        <v>0</v>
      </c>
      <c r="G2861" s="36">
        <f>Tabla13[[#This Row],[Importe]]-Tabla13[[#This Row],[Pagado]]</f>
        <v>2373.8000000000002</v>
      </c>
      <c r="H2861" s="38" t="s">
        <v>4814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 t="s">
        <v>4813</v>
      </c>
      <c r="F2942" s="34">
        <v>0</v>
      </c>
      <c r="G2942" s="36">
        <f>Tabla13[[#This Row],[Importe]]-Tabla13[[#This Row],[Pagado]]</f>
        <v>40377.15</v>
      </c>
      <c r="H2942" s="38" t="s">
        <v>4814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 t="s">
        <v>4813</v>
      </c>
      <c r="F3053" s="34">
        <v>0</v>
      </c>
      <c r="G3053" s="36">
        <f>Tabla13[[#This Row],[Importe]]-Tabla13[[#This Row],[Pagado]]</f>
        <v>2909.4</v>
      </c>
      <c r="H3053" s="38" t="s">
        <v>4814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28137333.18</v>
      </c>
      <c r="G3172" s="48">
        <f>SUBTOTAL(109,Tabla13[Saldo])</f>
        <v>334899.36000000004</v>
      </c>
      <c r="H3172" s="45"/>
    </row>
    <row r="3176" spans="1:8" ht="16.5" thickBot="1" x14ac:dyDescent="0.3">
      <c r="E3176" s="42"/>
      <c r="F3176" s="42"/>
    </row>
    <row r="3177" spans="1:8" x14ac:dyDescent="0.25">
      <c r="E3177" s="54">
        <f>Tabla13[[#Totals],[Importe]]-Tabla13[[#Totals],[Pagado]]</f>
        <v>334899.36000000313</v>
      </c>
      <c r="F3177" s="55"/>
    </row>
    <row r="3178" spans="1:8" ht="16.5" thickBot="1" x14ac:dyDescent="0.3">
      <c r="E3178" s="56"/>
      <c r="F3178" s="57"/>
    </row>
  </sheetData>
  <mergeCells count="1">
    <mergeCell ref="E3177:F3178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FEBRERO     2022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2022-05-12T16:08:56Z</dcterms:modified>
</cp:coreProperties>
</file>