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8840" windowHeight="11115"/>
  </bookViews>
  <sheets>
    <sheet name="REMISIONES   MAYO  2022  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F3441" i="1" l="1"/>
  <c r="F3325" i="1"/>
  <c r="F3319" i="1"/>
  <c r="F3282" i="1"/>
  <c r="F3154" i="1"/>
  <c r="F3136" i="1"/>
  <c r="F3135" i="1"/>
  <c r="F2988" i="1"/>
  <c r="F3279" i="1"/>
  <c r="F3134" i="1"/>
  <c r="F3129" i="1"/>
  <c r="F3160" i="1" l="1"/>
  <c r="F3057" i="1" l="1"/>
  <c r="F2866" i="1"/>
  <c r="F2732" i="1" l="1"/>
  <c r="F2621" i="1"/>
  <c r="F2517" i="1"/>
  <c r="F1975" i="1"/>
  <c r="F788" i="1"/>
  <c r="F2883" i="1" l="1"/>
  <c r="F2656" i="1"/>
  <c r="F2636" i="1"/>
  <c r="F2299" i="1"/>
  <c r="F2520" i="1" l="1"/>
  <c r="F2501" i="1"/>
  <c r="F2488" i="1"/>
  <c r="F2317" i="1" l="1"/>
  <c r="F2297" i="1"/>
  <c r="F2183" i="1"/>
  <c r="F2324" i="1" l="1"/>
  <c r="F2196" i="1"/>
  <c r="F2013" i="1"/>
  <c r="F1912" i="1" l="1"/>
  <c r="F1553" i="1"/>
  <c r="F1499" i="1"/>
  <c r="F957" i="1"/>
  <c r="F637" i="1"/>
  <c r="F1942" i="1" l="1"/>
  <c r="F1619" i="1"/>
  <c r="F1683" i="1" l="1"/>
  <c r="F1680" i="1"/>
  <c r="F1491" i="1"/>
  <c r="F1498" i="1"/>
  <c r="F1340" i="1"/>
  <c r="F1351" i="1" l="1"/>
  <c r="F1221" i="1" l="1"/>
  <c r="F1118" i="1"/>
  <c r="F1112" i="1"/>
  <c r="F542" i="1"/>
  <c r="F1009" i="1" l="1"/>
  <c r="F813" i="1"/>
  <c r="F705" i="1"/>
  <c r="F860" i="1" l="1"/>
  <c r="F177" i="1"/>
  <c r="F828" i="1" l="1"/>
  <c r="F664" i="1" l="1"/>
  <c r="F659" i="1"/>
  <c r="F418" i="1"/>
  <c r="F660" i="1" l="1"/>
  <c r="F555" i="1"/>
  <c r="F525" i="1"/>
  <c r="F710" i="1" l="1"/>
  <c r="F650" i="1"/>
  <c r="F411" i="1"/>
  <c r="F204" i="1"/>
  <c r="F307" i="1" l="1"/>
  <c r="F300" i="1"/>
  <c r="F76" i="1"/>
  <c r="F55" i="1"/>
  <c r="F189" i="1" l="1"/>
  <c r="F5" i="1" l="1"/>
  <c r="F6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" i="1"/>
  <c r="G2" i="1"/>
</calcChain>
</file>

<file path=xl/connections.xml><?xml version="1.0" encoding="utf-8"?>
<connections xmlns="http://schemas.openxmlformats.org/spreadsheetml/2006/main">
  <connection id="1" name="VentasDia Mayo 2022 Obrador" type="4" refreshedVersion="0" background="1">
    <webPr xml="1" sourceData="1" url="H:\VentasDia Mayo 2022 Obrador.xml" htmlTables="1" htmlFormat="all"/>
  </connection>
</connections>
</file>

<file path=xl/sharedStrings.xml><?xml version="1.0" encoding="utf-8"?>
<sst xmlns="http://schemas.openxmlformats.org/spreadsheetml/2006/main" count="32302" uniqueCount="4063">
  <si>
    <t>Fecha</t>
  </si>
  <si>
    <t>Folio-Serie</t>
  </si>
  <si>
    <t>Folio-Remision</t>
  </si>
  <si>
    <t>Nombre-Cliente</t>
  </si>
  <si>
    <t>Kilos</t>
  </si>
  <si>
    <t>Importe</t>
  </si>
  <si>
    <t>Fecha-Pago</t>
  </si>
  <si>
    <t>Pagado</t>
  </si>
  <si>
    <t>Saldo</t>
  </si>
  <si>
    <t>Estado</t>
  </si>
  <si>
    <t>Chofer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</si>
  <si>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</si>
  <si>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</si>
  <si>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</si>
  <si>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</si>
  <si>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</si>
  <si>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</si>
  <si>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</si>
  <si>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</si>
  <si>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</si>
  <si>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</si>
  <si>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</si>
  <si>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</si>
  <si>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</si>
  <si>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</si>
  <si>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</si>
  <si>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</si>
  <si>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</si>
  <si>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</si>
  <si>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</si>
  <si>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</si>
  <si>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</si>
  <si>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</si>
  <si>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</si>
  <si>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</si>
  <si>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</si>
  <si>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</si>
  <si>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</si>
  <si>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</si>
  <si>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</si>
  <si>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</si>
  <si>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</si>
  <si>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C-20581</t>
  </si>
  <si>
    <t>C-20582</t>
  </si>
  <si>
    <t>C-20583</t>
  </si>
  <si>
    <t>C-20584</t>
  </si>
  <si>
    <t>C-20585</t>
  </si>
  <si>
    <t>C-20586</t>
  </si>
  <si>
    <t>C-20587</t>
  </si>
  <si>
    <t>C-20588</t>
  </si>
  <si>
    <t>C-20589</t>
  </si>
  <si>
    <t>C-20590</t>
  </si>
  <si>
    <t>C-20591</t>
  </si>
  <si>
    <t>C-20592</t>
  </si>
  <si>
    <t>C-20593</t>
  </si>
  <si>
    <t>C-20594</t>
  </si>
  <si>
    <t>C-20595</t>
  </si>
  <si>
    <t>C-20596</t>
  </si>
  <si>
    <t>C-20597</t>
  </si>
  <si>
    <t>C-20598</t>
  </si>
  <si>
    <t>C-20599</t>
  </si>
  <si>
    <t>C-20600</t>
  </si>
  <si>
    <t>C-20601</t>
  </si>
  <si>
    <t>C-20602</t>
  </si>
  <si>
    <t>C-20603</t>
  </si>
  <si>
    <t>C-20604</t>
  </si>
  <si>
    <t>C-20605</t>
  </si>
  <si>
    <t>C-20606</t>
  </si>
  <si>
    <t>C-20607</t>
  </si>
  <si>
    <t>C-20608</t>
  </si>
  <si>
    <t>C-20609</t>
  </si>
  <si>
    <t>C-20610</t>
  </si>
  <si>
    <t>C-20611</t>
  </si>
  <si>
    <t>C-20612</t>
  </si>
  <si>
    <t>C-20613</t>
  </si>
  <si>
    <t>C-20614</t>
  </si>
  <si>
    <t>C-20615</t>
  </si>
  <si>
    <t>C-20616</t>
  </si>
  <si>
    <t>C-20617</t>
  </si>
  <si>
    <t>C-20618</t>
  </si>
  <si>
    <t>C-20619</t>
  </si>
  <si>
    <t>C-20620</t>
  </si>
  <si>
    <t>C-20621</t>
  </si>
  <si>
    <t>C-20622</t>
  </si>
  <si>
    <t>C-20623</t>
  </si>
  <si>
    <t>C-20624</t>
  </si>
  <si>
    <t>C-20625</t>
  </si>
  <si>
    <t>C-20626</t>
  </si>
  <si>
    <t>C-20627</t>
  </si>
  <si>
    <t>C-20628</t>
  </si>
  <si>
    <t>C-20629</t>
  </si>
  <si>
    <t>C-20630</t>
  </si>
  <si>
    <t>C-20631</t>
  </si>
  <si>
    <t>C-20632</t>
  </si>
  <si>
    <t>C-20633</t>
  </si>
  <si>
    <t>C-20634</t>
  </si>
  <si>
    <t>C-20635</t>
  </si>
  <si>
    <t>C-20636</t>
  </si>
  <si>
    <t>C-20637</t>
  </si>
  <si>
    <t>C-20638</t>
  </si>
  <si>
    <t>C-20639</t>
  </si>
  <si>
    <t>C-20640</t>
  </si>
  <si>
    <t>C-20641</t>
  </si>
  <si>
    <t>C-20642</t>
  </si>
  <si>
    <t>C-20643</t>
  </si>
  <si>
    <t>C-20644</t>
  </si>
  <si>
    <t>C-20645</t>
  </si>
  <si>
    <t>C-20646</t>
  </si>
  <si>
    <t>C-20647</t>
  </si>
  <si>
    <t>C-20648</t>
  </si>
  <si>
    <t>C-20649</t>
  </si>
  <si>
    <t>C-20650</t>
  </si>
  <si>
    <t>C-20651</t>
  </si>
  <si>
    <t>C-20652</t>
  </si>
  <si>
    <t>C-20653</t>
  </si>
  <si>
    <t>C-20654</t>
  </si>
  <si>
    <t>C-20655</t>
  </si>
  <si>
    <t>C-20656</t>
  </si>
  <si>
    <t>C-20657</t>
  </si>
  <si>
    <t>C-20658</t>
  </si>
  <si>
    <t>C-20659</t>
  </si>
  <si>
    <t>C-20660</t>
  </si>
  <si>
    <t>C-20661</t>
  </si>
  <si>
    <t>C-20662</t>
  </si>
  <si>
    <t>C-20663</t>
  </si>
  <si>
    <t>C-20664</t>
  </si>
  <si>
    <t>C-20665</t>
  </si>
  <si>
    <t>C-20666</t>
  </si>
  <si>
    <t>C-20667</t>
  </si>
  <si>
    <t>C-20668</t>
  </si>
  <si>
    <t>C-20669</t>
  </si>
  <si>
    <t>C-20670</t>
  </si>
  <si>
    <t>C-20671</t>
  </si>
  <si>
    <t>C-20672</t>
  </si>
  <si>
    <t>C-20673</t>
  </si>
  <si>
    <t>C-20674</t>
  </si>
  <si>
    <t>C-20675</t>
  </si>
  <si>
    <t>C-20676</t>
  </si>
  <si>
    <t>C-20677</t>
  </si>
  <si>
    <t>C-20678</t>
  </si>
  <si>
    <t>C-20679</t>
  </si>
  <si>
    <t>C-20680</t>
  </si>
  <si>
    <t>C-20681</t>
  </si>
  <si>
    <t>C-20682</t>
  </si>
  <si>
    <t>C-20683</t>
  </si>
  <si>
    <t>C-20684</t>
  </si>
  <si>
    <t>C-20685</t>
  </si>
  <si>
    <t>C-20686</t>
  </si>
  <si>
    <t>C-20687</t>
  </si>
  <si>
    <t>C-20688</t>
  </si>
  <si>
    <t>C-20689</t>
  </si>
  <si>
    <t>C-20690</t>
  </si>
  <si>
    <t>C-20691</t>
  </si>
  <si>
    <t>C-20692</t>
  </si>
  <si>
    <t>C-20693</t>
  </si>
  <si>
    <t>C-20694</t>
  </si>
  <si>
    <t>C-20695</t>
  </si>
  <si>
    <t>C-20696</t>
  </si>
  <si>
    <t>C-20697</t>
  </si>
  <si>
    <t>C-20698</t>
  </si>
  <si>
    <t>C-20699</t>
  </si>
  <si>
    <t>C-20700</t>
  </si>
  <si>
    <t>C-20701</t>
  </si>
  <si>
    <t>C-20702</t>
  </si>
  <si>
    <t>C-20703</t>
  </si>
  <si>
    <t>C-20704</t>
  </si>
  <si>
    <t>C-20705</t>
  </si>
  <si>
    <t>C-20706</t>
  </si>
  <si>
    <t>C-20707</t>
  </si>
  <si>
    <t>C-20708</t>
  </si>
  <si>
    <t>C-20709</t>
  </si>
  <si>
    <t>C-20710</t>
  </si>
  <si>
    <t>C-20711</t>
  </si>
  <si>
    <t>C-20712</t>
  </si>
  <si>
    <t>C-20713</t>
  </si>
  <si>
    <t>C-20714</t>
  </si>
  <si>
    <t>C-20715</t>
  </si>
  <si>
    <t>C-20716</t>
  </si>
  <si>
    <t>C-20717</t>
  </si>
  <si>
    <t>C-20718</t>
  </si>
  <si>
    <t>C-20719</t>
  </si>
  <si>
    <t>C-20720</t>
  </si>
  <si>
    <t>C-20721</t>
  </si>
  <si>
    <t>C-20722</t>
  </si>
  <si>
    <t>C-20723</t>
  </si>
  <si>
    <t>C-20724</t>
  </si>
  <si>
    <t>C-20725</t>
  </si>
  <si>
    <t>C-20726</t>
  </si>
  <si>
    <t>C-20727</t>
  </si>
  <si>
    <t>C-20728</t>
  </si>
  <si>
    <t>C-20729</t>
  </si>
  <si>
    <t>C-20730</t>
  </si>
  <si>
    <t>C-20731</t>
  </si>
  <si>
    <t>C-20732</t>
  </si>
  <si>
    <t>C-20733</t>
  </si>
  <si>
    <t>C-20734</t>
  </si>
  <si>
    <t>C-20735</t>
  </si>
  <si>
    <t>C-20736</t>
  </si>
  <si>
    <t>C-20737</t>
  </si>
  <si>
    <t>C-20738</t>
  </si>
  <si>
    <t>C-20739</t>
  </si>
  <si>
    <t>C-20740</t>
  </si>
  <si>
    <t>C-20741</t>
  </si>
  <si>
    <t>C-20742</t>
  </si>
  <si>
    <t>C-20743</t>
  </si>
  <si>
    <t>C-20744</t>
  </si>
  <si>
    <t>C-20745</t>
  </si>
  <si>
    <t>C-20746</t>
  </si>
  <si>
    <t>C-20747</t>
  </si>
  <si>
    <t>C-20748</t>
  </si>
  <si>
    <t>C-20749</t>
  </si>
  <si>
    <t>C-20750</t>
  </si>
  <si>
    <t>C-20751</t>
  </si>
  <si>
    <t>C-20752</t>
  </si>
  <si>
    <t>C-20753</t>
  </si>
  <si>
    <t>C-20754</t>
  </si>
  <si>
    <t>C-20755</t>
  </si>
  <si>
    <t>C-20756</t>
  </si>
  <si>
    <t>C-20757</t>
  </si>
  <si>
    <t>C-20758</t>
  </si>
  <si>
    <t>C-20759</t>
  </si>
  <si>
    <t>C-20760</t>
  </si>
  <si>
    <t>C-20761</t>
  </si>
  <si>
    <t>C-20762</t>
  </si>
  <si>
    <t>C-20763</t>
  </si>
  <si>
    <t>C-20764</t>
  </si>
  <si>
    <t>C-20765</t>
  </si>
  <si>
    <t>C-20766</t>
  </si>
  <si>
    <t>C-20767</t>
  </si>
  <si>
    <t>C-20768</t>
  </si>
  <si>
    <t>C-20769</t>
  </si>
  <si>
    <t>C-20770</t>
  </si>
  <si>
    <t>C-20771</t>
  </si>
  <si>
    <t>C-20772</t>
  </si>
  <si>
    <t>C-20773</t>
  </si>
  <si>
    <t>C-20774</t>
  </si>
  <si>
    <t>C-20775</t>
  </si>
  <si>
    <t>C-20776</t>
  </si>
  <si>
    <t>C-20777</t>
  </si>
  <si>
    <t>C-20778</t>
  </si>
  <si>
    <t>C-20779</t>
  </si>
  <si>
    <t>C-20780</t>
  </si>
  <si>
    <t>C-20781</t>
  </si>
  <si>
    <t>C-20782</t>
  </si>
  <si>
    <t>C-20783</t>
  </si>
  <si>
    <t>C-20784</t>
  </si>
  <si>
    <t>C-20785</t>
  </si>
  <si>
    <t>C-20786</t>
  </si>
  <si>
    <t>C-20787</t>
  </si>
  <si>
    <t>C-20788</t>
  </si>
  <si>
    <t>C-20789</t>
  </si>
  <si>
    <t>C-20790</t>
  </si>
  <si>
    <t>C-20791</t>
  </si>
  <si>
    <t>C-20792</t>
  </si>
  <si>
    <t>C-20793</t>
  </si>
  <si>
    <t>C-20794</t>
  </si>
  <si>
    <t>C-20795</t>
  </si>
  <si>
    <t>C-20796</t>
  </si>
  <si>
    <t>C-20797</t>
  </si>
  <si>
    <t>C-20798</t>
  </si>
  <si>
    <t>C-20799</t>
  </si>
  <si>
    <t>C-20800</t>
  </si>
  <si>
    <t>C-20801</t>
  </si>
  <si>
    <t>C-20802</t>
  </si>
  <si>
    <t>C-20803</t>
  </si>
  <si>
    <t>C-20804</t>
  </si>
  <si>
    <t>C-20805</t>
  </si>
  <si>
    <t>C-20806</t>
  </si>
  <si>
    <t>C-20807</t>
  </si>
  <si>
    <t>C-20808</t>
  </si>
  <si>
    <t>C-20809</t>
  </si>
  <si>
    <t>C-20810</t>
  </si>
  <si>
    <t>C-20811</t>
  </si>
  <si>
    <t>C-20812</t>
  </si>
  <si>
    <t>C-20813</t>
  </si>
  <si>
    <t>C-20814</t>
  </si>
  <si>
    <t>C-20815</t>
  </si>
  <si>
    <t>C-20816</t>
  </si>
  <si>
    <t>C-20817</t>
  </si>
  <si>
    <t>C-20818</t>
  </si>
  <si>
    <t>C-20819</t>
  </si>
  <si>
    <t>C-20820</t>
  </si>
  <si>
    <t>C-20821</t>
  </si>
  <si>
    <t>C-20822</t>
  </si>
  <si>
    <t>C-20823</t>
  </si>
  <si>
    <t>C-20824</t>
  </si>
  <si>
    <t>C-20825</t>
  </si>
  <si>
    <t>C-20826</t>
  </si>
  <si>
    <t>C-20827</t>
  </si>
  <si>
    <t>C-20828</t>
  </si>
  <si>
    <t>C-20829</t>
  </si>
  <si>
    <t>C-20830</t>
  </si>
  <si>
    <t>C-20831</t>
  </si>
  <si>
    <t>C-20832</t>
  </si>
  <si>
    <t>C-20833</t>
  </si>
  <si>
    <t>C-20834</t>
  </si>
  <si>
    <t>C-20835</t>
  </si>
  <si>
    <t>C-20836</t>
  </si>
  <si>
    <t>C-20837</t>
  </si>
  <si>
    <t>C-20838</t>
  </si>
  <si>
    <t>C-20839</t>
  </si>
  <si>
    <t>C-20840</t>
  </si>
  <si>
    <t>C-20841</t>
  </si>
  <si>
    <t>C-20842</t>
  </si>
  <si>
    <t>C-20843</t>
  </si>
  <si>
    <t>C-20844</t>
  </si>
  <si>
    <t>C-20845</t>
  </si>
  <si>
    <t>C-20846</t>
  </si>
  <si>
    <t>C-20847</t>
  </si>
  <si>
    <t>C-20848</t>
  </si>
  <si>
    <t>C-20849</t>
  </si>
  <si>
    <t>C-20850</t>
  </si>
  <si>
    <t>C-20851</t>
  </si>
  <si>
    <t>C-20852</t>
  </si>
  <si>
    <t>C-20853</t>
  </si>
  <si>
    <t>C-20854</t>
  </si>
  <si>
    <t>C-20855</t>
  </si>
  <si>
    <t>C-20856</t>
  </si>
  <si>
    <t>C-20857</t>
  </si>
  <si>
    <t>C-20858</t>
  </si>
  <si>
    <t>C-20859</t>
  </si>
  <si>
    <t>C-20860</t>
  </si>
  <si>
    <t>C-20861</t>
  </si>
  <si>
    <t>C-20862</t>
  </si>
  <si>
    <t>C-20863</t>
  </si>
  <si>
    <t>C-20864</t>
  </si>
  <si>
    <t>C-20865</t>
  </si>
  <si>
    <t>C-20866</t>
  </si>
  <si>
    <t>C-20867</t>
  </si>
  <si>
    <t>C-20868</t>
  </si>
  <si>
    <t>C-20869</t>
  </si>
  <si>
    <t>C-20870</t>
  </si>
  <si>
    <t>C-20871</t>
  </si>
  <si>
    <t>C-20872</t>
  </si>
  <si>
    <t>C-20873</t>
  </si>
  <si>
    <t>C-20874</t>
  </si>
  <si>
    <t>C-20875</t>
  </si>
  <si>
    <t>C-20876</t>
  </si>
  <si>
    <t>C-20877</t>
  </si>
  <si>
    <t>C-20878</t>
  </si>
  <si>
    <t>C-20879</t>
  </si>
  <si>
    <t>C-20880</t>
  </si>
  <si>
    <t>C-20881</t>
  </si>
  <si>
    <t>C-20882</t>
  </si>
  <si>
    <t>C-20883</t>
  </si>
  <si>
    <t>C-20884</t>
  </si>
  <si>
    <t>C-20885</t>
  </si>
  <si>
    <t>C-20886</t>
  </si>
  <si>
    <t>C-20887</t>
  </si>
  <si>
    <t>C-20888</t>
  </si>
  <si>
    <t>C-20889</t>
  </si>
  <si>
    <t>C-20890</t>
  </si>
  <si>
    <t>C-20891</t>
  </si>
  <si>
    <t>C-20892</t>
  </si>
  <si>
    <t>C-20893</t>
  </si>
  <si>
    <t>C-20894</t>
  </si>
  <si>
    <t>C-20895</t>
  </si>
  <si>
    <t>C-20896</t>
  </si>
  <si>
    <t>C-20897</t>
  </si>
  <si>
    <t>C-20898</t>
  </si>
  <si>
    <t>C-20899</t>
  </si>
  <si>
    <t>C-20900</t>
  </si>
  <si>
    <t>C-20901</t>
  </si>
  <si>
    <t>C-20902</t>
  </si>
  <si>
    <t>C-20903</t>
  </si>
  <si>
    <t>C-20904</t>
  </si>
  <si>
    <t>C-20905</t>
  </si>
  <si>
    <t>C-20906</t>
  </si>
  <si>
    <t>C-20907</t>
  </si>
  <si>
    <t>C-20908</t>
  </si>
  <si>
    <t>C-20909</t>
  </si>
  <si>
    <t>C-20910</t>
  </si>
  <si>
    <t>C-20911</t>
  </si>
  <si>
    <t>C-20912</t>
  </si>
  <si>
    <t>C-20913</t>
  </si>
  <si>
    <t>C-20914</t>
  </si>
  <si>
    <t>C-20915</t>
  </si>
  <si>
    <t>C-20916</t>
  </si>
  <si>
    <t>C-20917</t>
  </si>
  <si>
    <t>C-20918</t>
  </si>
  <si>
    <t>C-20919</t>
  </si>
  <si>
    <t>C-20920</t>
  </si>
  <si>
    <t>C-20921</t>
  </si>
  <si>
    <t>C-20922</t>
  </si>
  <si>
    <t>C-20923</t>
  </si>
  <si>
    <t>C-20924</t>
  </si>
  <si>
    <t>C-20925</t>
  </si>
  <si>
    <t>C-20926</t>
  </si>
  <si>
    <t>C-20927</t>
  </si>
  <si>
    <t>C-20928</t>
  </si>
  <si>
    <t>C-20929</t>
  </si>
  <si>
    <t>C-20930</t>
  </si>
  <si>
    <t>C-20931</t>
  </si>
  <si>
    <t>C-20932</t>
  </si>
  <si>
    <t>C-20933</t>
  </si>
  <si>
    <t>C-20934</t>
  </si>
  <si>
    <t>C-20935</t>
  </si>
  <si>
    <t>C-20936</t>
  </si>
  <si>
    <t>C-20937</t>
  </si>
  <si>
    <t>C-20938</t>
  </si>
  <si>
    <t>C-20939</t>
  </si>
  <si>
    <t>C-20940</t>
  </si>
  <si>
    <t>C-20941</t>
  </si>
  <si>
    <t>C-20942</t>
  </si>
  <si>
    <t>C-20943</t>
  </si>
  <si>
    <t>C-20944</t>
  </si>
  <si>
    <t>C-20945</t>
  </si>
  <si>
    <t>C-20946</t>
  </si>
  <si>
    <t>C-20947</t>
  </si>
  <si>
    <t>C-20948</t>
  </si>
  <si>
    <t>C-20949</t>
  </si>
  <si>
    <t>C-20950</t>
  </si>
  <si>
    <t>C-20951</t>
  </si>
  <si>
    <t>C-20952</t>
  </si>
  <si>
    <t>C-20953</t>
  </si>
  <si>
    <t>C-20954</t>
  </si>
  <si>
    <t>C-20955</t>
  </si>
  <si>
    <t>C-20956</t>
  </si>
  <si>
    <t>C-20957</t>
  </si>
  <si>
    <t>C-20958</t>
  </si>
  <si>
    <t>C-20959</t>
  </si>
  <si>
    <t>C-20960</t>
  </si>
  <si>
    <t>C-20961</t>
  </si>
  <si>
    <t>C-20962</t>
  </si>
  <si>
    <t>C-20963</t>
  </si>
  <si>
    <t>C-20964</t>
  </si>
  <si>
    <t>C-20965</t>
  </si>
  <si>
    <t>C-20966</t>
  </si>
  <si>
    <t>C-20967</t>
  </si>
  <si>
    <t>C-20968</t>
  </si>
  <si>
    <t>C-20969</t>
  </si>
  <si>
    <t>C-20970</t>
  </si>
  <si>
    <t>C-20971</t>
  </si>
  <si>
    <t>C-20972</t>
  </si>
  <si>
    <t>C-20973</t>
  </si>
  <si>
    <t>C-20974</t>
  </si>
  <si>
    <t>C-20975</t>
  </si>
  <si>
    <t>C-20976</t>
  </si>
  <si>
    <t>C-20977</t>
  </si>
  <si>
    <t>C-20978</t>
  </si>
  <si>
    <t>C-20979</t>
  </si>
  <si>
    <t>C-20980</t>
  </si>
  <si>
    <t>C-20981</t>
  </si>
  <si>
    <t>C-20982</t>
  </si>
  <si>
    <t>C-20983</t>
  </si>
  <si>
    <t>C-20984</t>
  </si>
  <si>
    <t>C-20985</t>
  </si>
  <si>
    <t>C-20986</t>
  </si>
  <si>
    <t>C-20987</t>
  </si>
  <si>
    <t>C-20988</t>
  </si>
  <si>
    <t>C-20989</t>
  </si>
  <si>
    <t>C-20990</t>
  </si>
  <si>
    <t>C-20991</t>
  </si>
  <si>
    <t>C-20992</t>
  </si>
  <si>
    <t>C-20993</t>
  </si>
  <si>
    <t>C-20994</t>
  </si>
  <si>
    <t>C-20995</t>
  </si>
  <si>
    <t>C-20996</t>
  </si>
  <si>
    <t>C-20997</t>
  </si>
  <si>
    <t>C-20998</t>
  </si>
  <si>
    <t>C-20999</t>
  </si>
  <si>
    <t>C-21000</t>
  </si>
  <si>
    <t>C-21001</t>
  </si>
  <si>
    <t>C-21002</t>
  </si>
  <si>
    <t>C-21003</t>
  </si>
  <si>
    <t>C-21004</t>
  </si>
  <si>
    <t>C-21005</t>
  </si>
  <si>
    <t>C-21006</t>
  </si>
  <si>
    <t>C-21007</t>
  </si>
  <si>
    <t>C-21008</t>
  </si>
  <si>
    <t>C-21009</t>
  </si>
  <si>
    <t>C-21010</t>
  </si>
  <si>
    <t>C-21011</t>
  </si>
  <si>
    <t>C-21012</t>
  </si>
  <si>
    <t>C-21013</t>
  </si>
  <si>
    <t>C-21014</t>
  </si>
  <si>
    <t>C-21015</t>
  </si>
  <si>
    <t>C-21016</t>
  </si>
  <si>
    <t>C-21017</t>
  </si>
  <si>
    <t>C-21018</t>
  </si>
  <si>
    <t>C-21019</t>
  </si>
  <si>
    <t>C-21020</t>
  </si>
  <si>
    <t>C-21021</t>
  </si>
  <si>
    <t>C-21022</t>
  </si>
  <si>
    <t>C-21023</t>
  </si>
  <si>
    <t>C-21024</t>
  </si>
  <si>
    <t>C-21025</t>
  </si>
  <si>
    <t>C-21026</t>
  </si>
  <si>
    <t>C-21027</t>
  </si>
  <si>
    <t>C-21028</t>
  </si>
  <si>
    <t>C-21029</t>
  </si>
  <si>
    <t>C-21030</t>
  </si>
  <si>
    <t>C-21031</t>
  </si>
  <si>
    <t>C-21032</t>
  </si>
  <si>
    <t>C-21033</t>
  </si>
  <si>
    <t>C-21034</t>
  </si>
  <si>
    <t>C-21035</t>
  </si>
  <si>
    <t>C-21036</t>
  </si>
  <si>
    <t>C-21037</t>
  </si>
  <si>
    <t>C-21038</t>
  </si>
  <si>
    <t>C-21039</t>
  </si>
  <si>
    <t>C-21040</t>
  </si>
  <si>
    <t>C-21041</t>
  </si>
  <si>
    <t>C-21042</t>
  </si>
  <si>
    <t>C-21043</t>
  </si>
  <si>
    <t>C-21044</t>
  </si>
  <si>
    <t>C-21045</t>
  </si>
  <si>
    <t>C-21046</t>
  </si>
  <si>
    <t>C-21047</t>
  </si>
  <si>
    <t>C-21048</t>
  </si>
  <si>
    <t>C-21049</t>
  </si>
  <si>
    <t>C-21050</t>
  </si>
  <si>
    <t>C-21051</t>
  </si>
  <si>
    <t>C-21052</t>
  </si>
  <si>
    <t>C-21053</t>
  </si>
  <si>
    <t>C-21054</t>
  </si>
  <si>
    <t>C-21055</t>
  </si>
  <si>
    <t>C-21056</t>
  </si>
  <si>
    <t>C-21057</t>
  </si>
  <si>
    <t>C-21058</t>
  </si>
  <si>
    <t>C-21059</t>
  </si>
  <si>
    <t>C-21060</t>
  </si>
  <si>
    <t>C-21061</t>
  </si>
  <si>
    <t>C-21062</t>
  </si>
  <si>
    <t>C-21063</t>
  </si>
  <si>
    <t>C-21064</t>
  </si>
  <si>
    <t>C-21065</t>
  </si>
  <si>
    <t>C-21066</t>
  </si>
  <si>
    <t>C-21067</t>
  </si>
  <si>
    <t>C-21068</t>
  </si>
  <si>
    <t>C-21069</t>
  </si>
  <si>
    <t>C-21070</t>
  </si>
  <si>
    <t>C-21071</t>
  </si>
  <si>
    <t>C-21072</t>
  </si>
  <si>
    <t>C-21073</t>
  </si>
  <si>
    <t>C-21074</t>
  </si>
  <si>
    <t>C-21075</t>
  </si>
  <si>
    <t>C-21076</t>
  </si>
  <si>
    <t>C-21077</t>
  </si>
  <si>
    <t>C-21078</t>
  </si>
  <si>
    <t>C-21079</t>
  </si>
  <si>
    <t>C-21080</t>
  </si>
  <si>
    <t>C-21081</t>
  </si>
  <si>
    <t>C-21082</t>
  </si>
  <si>
    <t>C-21083</t>
  </si>
  <si>
    <t>C-21084</t>
  </si>
  <si>
    <t>C-21085</t>
  </si>
  <si>
    <t>C-21086</t>
  </si>
  <si>
    <t>C-21087</t>
  </si>
  <si>
    <t>C-21088</t>
  </si>
  <si>
    <t>C-21089</t>
  </si>
  <si>
    <t>C-21090</t>
  </si>
  <si>
    <t>C-21091</t>
  </si>
  <si>
    <t>C-21092</t>
  </si>
  <si>
    <t>C-21093</t>
  </si>
  <si>
    <t>C-21094</t>
  </si>
  <si>
    <t>C-21095</t>
  </si>
  <si>
    <t>C-21096</t>
  </si>
  <si>
    <t>C-21097</t>
  </si>
  <si>
    <t>C-21098</t>
  </si>
  <si>
    <t>C-21099</t>
  </si>
  <si>
    <t>C-21100</t>
  </si>
  <si>
    <t>C-21101</t>
  </si>
  <si>
    <t>C-21102</t>
  </si>
  <si>
    <t>C-21103</t>
  </si>
  <si>
    <t>C-21104</t>
  </si>
  <si>
    <t>C-21105</t>
  </si>
  <si>
    <t>C-21106</t>
  </si>
  <si>
    <t>C-21107</t>
  </si>
  <si>
    <t>C-21108</t>
  </si>
  <si>
    <t>C-21109</t>
  </si>
  <si>
    <t>C-21110</t>
  </si>
  <si>
    <t>C-21111</t>
  </si>
  <si>
    <t>C-21112</t>
  </si>
  <si>
    <t>C-21113</t>
  </si>
  <si>
    <t>C-21114</t>
  </si>
  <si>
    <t>C-21115</t>
  </si>
  <si>
    <t>C-21116</t>
  </si>
  <si>
    <t>C-21117</t>
  </si>
  <si>
    <t>C-21118</t>
  </si>
  <si>
    <t>C-21119</t>
  </si>
  <si>
    <t>C-21120</t>
  </si>
  <si>
    <t>C-21121</t>
  </si>
  <si>
    <t>C-21122</t>
  </si>
  <si>
    <t>C-21123</t>
  </si>
  <si>
    <t>C-21124</t>
  </si>
  <si>
    <t>C-21125</t>
  </si>
  <si>
    <t>C-21126</t>
  </si>
  <si>
    <t>C-21127</t>
  </si>
  <si>
    <t>C-21128</t>
  </si>
  <si>
    <t>C-21129</t>
  </si>
  <si>
    <t>C-21130</t>
  </si>
  <si>
    <t>C-21131</t>
  </si>
  <si>
    <t>C-21132</t>
  </si>
  <si>
    <t>C-21133</t>
  </si>
  <si>
    <t>C-21134</t>
  </si>
  <si>
    <t>C-21135</t>
  </si>
  <si>
    <t>C-21136</t>
  </si>
  <si>
    <t>C-21137</t>
  </si>
  <si>
    <t>C-21138</t>
  </si>
  <si>
    <t>C-21139</t>
  </si>
  <si>
    <t>C-21140</t>
  </si>
  <si>
    <t>C-21141</t>
  </si>
  <si>
    <t>C-21142</t>
  </si>
  <si>
    <t>C-21143</t>
  </si>
  <si>
    <t>C-21144</t>
  </si>
  <si>
    <t>C-21145</t>
  </si>
  <si>
    <t>C-21146</t>
  </si>
  <si>
    <t>C-21147</t>
  </si>
  <si>
    <t>C-21148</t>
  </si>
  <si>
    <t>C-21149</t>
  </si>
  <si>
    <t>C-21150</t>
  </si>
  <si>
    <t>C-21151</t>
  </si>
  <si>
    <t>C-21152</t>
  </si>
  <si>
    <t>C-21153</t>
  </si>
  <si>
    <t>C-21154</t>
  </si>
  <si>
    <t>C-21155</t>
  </si>
  <si>
    <t>C-21156</t>
  </si>
  <si>
    <t>C-21157</t>
  </si>
  <si>
    <t>C-21158</t>
  </si>
  <si>
    <t>C-21159</t>
  </si>
  <si>
    <t>C-21160</t>
  </si>
  <si>
    <t>C-21161</t>
  </si>
  <si>
    <t>C-21162</t>
  </si>
  <si>
    <t>C-21163</t>
  </si>
  <si>
    <t>C-21164</t>
  </si>
  <si>
    <t>C-21165</t>
  </si>
  <si>
    <t>C-21166</t>
  </si>
  <si>
    <t>C-21167</t>
  </si>
  <si>
    <t>C-21168</t>
  </si>
  <si>
    <t>C-21169</t>
  </si>
  <si>
    <t>C-21170</t>
  </si>
  <si>
    <t>C-21171</t>
  </si>
  <si>
    <t>C-21172</t>
  </si>
  <si>
    <t>C-21173</t>
  </si>
  <si>
    <t>C-21174</t>
  </si>
  <si>
    <t>C-21175</t>
  </si>
  <si>
    <t>C-21176</t>
  </si>
  <si>
    <t>C-21177</t>
  </si>
  <si>
    <t>C-21178</t>
  </si>
  <si>
    <t>C-21179</t>
  </si>
  <si>
    <t>C-21180</t>
  </si>
  <si>
    <t>C-21181</t>
  </si>
  <si>
    <t>C-21182</t>
  </si>
  <si>
    <t>C-21183</t>
  </si>
  <si>
    <t>C-21184</t>
  </si>
  <si>
    <t>C-21185</t>
  </si>
  <si>
    <t>C-21186</t>
  </si>
  <si>
    <t>C-21187</t>
  </si>
  <si>
    <t>C-21188</t>
  </si>
  <si>
    <t>C-21189</t>
  </si>
  <si>
    <t>C-21190</t>
  </si>
  <si>
    <t>C-21191</t>
  </si>
  <si>
    <t>C-21192</t>
  </si>
  <si>
    <t>C-21193</t>
  </si>
  <si>
    <t>C-21194</t>
  </si>
  <si>
    <t>C-21195</t>
  </si>
  <si>
    <t>C-21196</t>
  </si>
  <si>
    <t>C-21197</t>
  </si>
  <si>
    <t>C-21198</t>
  </si>
  <si>
    <t>C-21199</t>
  </si>
  <si>
    <t>C-21200</t>
  </si>
  <si>
    <t>C-21201</t>
  </si>
  <si>
    <t>C-21202</t>
  </si>
  <si>
    <t>C-21203</t>
  </si>
  <si>
    <t>C-21204</t>
  </si>
  <si>
    <t>C-21205</t>
  </si>
  <si>
    <t>C-21206</t>
  </si>
  <si>
    <t>C-21207</t>
  </si>
  <si>
    <t>C-21208</t>
  </si>
  <si>
    <t>C-21209</t>
  </si>
  <si>
    <t>C-21210</t>
  </si>
  <si>
    <t>C-21211</t>
  </si>
  <si>
    <t>C-21212</t>
  </si>
  <si>
    <t>C-21213</t>
  </si>
  <si>
    <t>C-21214</t>
  </si>
  <si>
    <t>C-21215</t>
  </si>
  <si>
    <t>C-21216</t>
  </si>
  <si>
    <t>C-21217</t>
  </si>
  <si>
    <t>C-21218</t>
  </si>
  <si>
    <t>C-21219</t>
  </si>
  <si>
    <t>C-21220</t>
  </si>
  <si>
    <t>C-21221</t>
  </si>
  <si>
    <t>C-21222</t>
  </si>
  <si>
    <t>C-21223</t>
  </si>
  <si>
    <t>C-21224</t>
  </si>
  <si>
    <t>C-21225</t>
  </si>
  <si>
    <t>C-21226</t>
  </si>
  <si>
    <t>C-21227</t>
  </si>
  <si>
    <t>C-21228</t>
  </si>
  <si>
    <t>C-21229</t>
  </si>
  <si>
    <t>C-21230</t>
  </si>
  <si>
    <t>C-21231</t>
  </si>
  <si>
    <t>C-21232</t>
  </si>
  <si>
    <t>C-21233</t>
  </si>
  <si>
    <t>C-21234</t>
  </si>
  <si>
    <t>C-21235</t>
  </si>
  <si>
    <t>C-21236</t>
  </si>
  <si>
    <t>C-21237</t>
  </si>
  <si>
    <t>C-21238</t>
  </si>
  <si>
    <t>C-21239</t>
  </si>
  <si>
    <t>C-21240</t>
  </si>
  <si>
    <t>C-21241</t>
  </si>
  <si>
    <t>C-21242</t>
  </si>
  <si>
    <t>C-21243</t>
  </si>
  <si>
    <t>C-21244</t>
  </si>
  <si>
    <t>C-21245</t>
  </si>
  <si>
    <t>C-21246</t>
  </si>
  <si>
    <t>C-21247</t>
  </si>
  <si>
    <t>C-21248</t>
  </si>
  <si>
    <t>C-21249</t>
  </si>
  <si>
    <t>C-21250</t>
  </si>
  <si>
    <t>C-21251</t>
  </si>
  <si>
    <t>C-21252</t>
  </si>
  <si>
    <t>C-21253</t>
  </si>
  <si>
    <t>C-21254</t>
  </si>
  <si>
    <t>C-21255</t>
  </si>
  <si>
    <t>C-21256</t>
  </si>
  <si>
    <t>C-21257</t>
  </si>
  <si>
    <t>C-21258</t>
  </si>
  <si>
    <t>C-21259</t>
  </si>
  <si>
    <t>C-21260</t>
  </si>
  <si>
    <t>C-21261</t>
  </si>
  <si>
    <t>C-21262</t>
  </si>
  <si>
    <t>C-21263</t>
  </si>
  <si>
    <t>C-21264</t>
  </si>
  <si>
    <t>C-21265</t>
  </si>
  <si>
    <t>C-21266</t>
  </si>
  <si>
    <t>C-21267</t>
  </si>
  <si>
    <t>C-21268</t>
  </si>
  <si>
    <t>C-21269</t>
  </si>
  <si>
    <t>C-21270</t>
  </si>
  <si>
    <t>C-21271</t>
  </si>
  <si>
    <t>C-21272</t>
  </si>
  <si>
    <t>C-21273</t>
  </si>
  <si>
    <t>C-21274</t>
  </si>
  <si>
    <t>C-21275</t>
  </si>
  <si>
    <t>C-21276</t>
  </si>
  <si>
    <t>C-21277</t>
  </si>
  <si>
    <t>C-21278</t>
  </si>
  <si>
    <t>C-21279</t>
  </si>
  <si>
    <t>C-21280</t>
  </si>
  <si>
    <t>C-21281</t>
  </si>
  <si>
    <t>C-21282</t>
  </si>
  <si>
    <t>C-21283</t>
  </si>
  <si>
    <t>C-21284</t>
  </si>
  <si>
    <t>C-21285</t>
  </si>
  <si>
    <t>C-21286</t>
  </si>
  <si>
    <t>C-21287</t>
  </si>
  <si>
    <t>C-21288</t>
  </si>
  <si>
    <t>C-21289</t>
  </si>
  <si>
    <t>C-21290</t>
  </si>
  <si>
    <t>C-21291</t>
  </si>
  <si>
    <t>C-21292</t>
  </si>
  <si>
    <t>C-21293</t>
  </si>
  <si>
    <t>C-21294</t>
  </si>
  <si>
    <t>C-21295</t>
  </si>
  <si>
    <t>C-21296</t>
  </si>
  <si>
    <t>C-21297</t>
  </si>
  <si>
    <t>C-21298</t>
  </si>
  <si>
    <t>C-21299</t>
  </si>
  <si>
    <t>C-21300</t>
  </si>
  <si>
    <t>C-21301</t>
  </si>
  <si>
    <t>C-21302</t>
  </si>
  <si>
    <t>C-21303</t>
  </si>
  <si>
    <t>C-21304</t>
  </si>
  <si>
    <t>C-21305</t>
  </si>
  <si>
    <t>C-21306</t>
  </si>
  <si>
    <t>C-21307</t>
  </si>
  <si>
    <t>C-21308</t>
  </si>
  <si>
    <t>C-21309</t>
  </si>
  <si>
    <t>C-21310</t>
  </si>
  <si>
    <t>C-21311</t>
  </si>
  <si>
    <t>C-21312</t>
  </si>
  <si>
    <t>C-21313</t>
  </si>
  <si>
    <t>C-21314</t>
  </si>
  <si>
    <t>C-21315</t>
  </si>
  <si>
    <t>C-21316</t>
  </si>
  <si>
    <t>C-21317</t>
  </si>
  <si>
    <t>C-21318</t>
  </si>
  <si>
    <t>C-21319</t>
  </si>
  <si>
    <t>C-21320</t>
  </si>
  <si>
    <t>C-21321</t>
  </si>
  <si>
    <t>C-21322</t>
  </si>
  <si>
    <t>C-21323</t>
  </si>
  <si>
    <t>C-21324</t>
  </si>
  <si>
    <t>C-21325</t>
  </si>
  <si>
    <t>C-21326</t>
  </si>
  <si>
    <t>C-21327</t>
  </si>
  <si>
    <t>C-21328</t>
  </si>
  <si>
    <t>C-21329</t>
  </si>
  <si>
    <t>C-21330</t>
  </si>
  <si>
    <t>C-21331</t>
  </si>
  <si>
    <t>C-21332</t>
  </si>
  <si>
    <t>C-21333</t>
  </si>
  <si>
    <t>C-21334</t>
  </si>
  <si>
    <t>C-21335</t>
  </si>
  <si>
    <t>C-21336</t>
  </si>
  <si>
    <t>C-21337</t>
  </si>
  <si>
    <t>C-21338</t>
  </si>
  <si>
    <t>C-21339</t>
  </si>
  <si>
    <t>C-21340</t>
  </si>
  <si>
    <t>C-21341</t>
  </si>
  <si>
    <t>C-21342</t>
  </si>
  <si>
    <t>C-21343</t>
  </si>
  <si>
    <t>C-21344</t>
  </si>
  <si>
    <t>C-21345</t>
  </si>
  <si>
    <t>C-21346</t>
  </si>
  <si>
    <t>C-21347</t>
  </si>
  <si>
    <t>C-21348</t>
  </si>
  <si>
    <t>C-21349</t>
  </si>
  <si>
    <t>C-21350</t>
  </si>
  <si>
    <t>C-21351</t>
  </si>
  <si>
    <t>C-21352</t>
  </si>
  <si>
    <t>C-21353</t>
  </si>
  <si>
    <t>C-21354</t>
  </si>
  <si>
    <t>C-21355</t>
  </si>
  <si>
    <t>C-21356</t>
  </si>
  <si>
    <t>C-21357</t>
  </si>
  <si>
    <t>C-21358</t>
  </si>
  <si>
    <t>C-21359</t>
  </si>
  <si>
    <t>C-21360</t>
  </si>
  <si>
    <t>C-21361</t>
  </si>
  <si>
    <t>C-21362</t>
  </si>
  <si>
    <t>C-21363</t>
  </si>
  <si>
    <t>C-21364</t>
  </si>
  <si>
    <t>C-21365</t>
  </si>
  <si>
    <t>C-21366</t>
  </si>
  <si>
    <t>C-21367</t>
  </si>
  <si>
    <t>C-21368</t>
  </si>
  <si>
    <t>C-21369</t>
  </si>
  <si>
    <t>C-21370</t>
  </si>
  <si>
    <t>C-21371</t>
  </si>
  <si>
    <t>C-21372</t>
  </si>
  <si>
    <t>C-21373</t>
  </si>
  <si>
    <t>C-21374</t>
  </si>
  <si>
    <t>C-21375</t>
  </si>
  <si>
    <t>C-21376</t>
  </si>
  <si>
    <t>C-21377</t>
  </si>
  <si>
    <t>C-21378</t>
  </si>
  <si>
    <t>C-21379</t>
  </si>
  <si>
    <t>C-21380</t>
  </si>
  <si>
    <t>C-21381</t>
  </si>
  <si>
    <t>C-21382</t>
  </si>
  <si>
    <t>C-21383</t>
  </si>
  <si>
    <t>C-21384</t>
  </si>
  <si>
    <t>C-21385</t>
  </si>
  <si>
    <t>C-21386</t>
  </si>
  <si>
    <t>C-21387</t>
  </si>
  <si>
    <t>C-21388</t>
  </si>
  <si>
    <t>C-21389</t>
  </si>
  <si>
    <t>C-21390</t>
  </si>
  <si>
    <t>C-21391</t>
  </si>
  <si>
    <t>C-21392</t>
  </si>
  <si>
    <t>C-21393</t>
  </si>
  <si>
    <t>C-21394</t>
  </si>
  <si>
    <t>C-21395</t>
  </si>
  <si>
    <t>C-21396</t>
  </si>
  <si>
    <t>C-21397</t>
  </si>
  <si>
    <t>C-21398</t>
  </si>
  <si>
    <t>C-21399</t>
  </si>
  <si>
    <t>C-21400</t>
  </si>
  <si>
    <t>C-21401</t>
  </si>
  <si>
    <t>C-21402</t>
  </si>
  <si>
    <t>C-21403</t>
  </si>
  <si>
    <t>C-21404</t>
  </si>
  <si>
    <t>C-21405</t>
  </si>
  <si>
    <t>C-21406</t>
  </si>
  <si>
    <t>C-21407</t>
  </si>
  <si>
    <t>C-21408</t>
  </si>
  <si>
    <t>C-21409</t>
  </si>
  <si>
    <t>C-21410</t>
  </si>
  <si>
    <t>C-21411</t>
  </si>
  <si>
    <t>C-21412</t>
  </si>
  <si>
    <t>C-21413</t>
  </si>
  <si>
    <t>C-21414</t>
  </si>
  <si>
    <t>C-21415</t>
  </si>
  <si>
    <t>C-21416</t>
  </si>
  <si>
    <t>C-21417</t>
  </si>
  <si>
    <t>C-21418</t>
  </si>
  <si>
    <t>C-21419</t>
  </si>
  <si>
    <t>C-21420</t>
  </si>
  <si>
    <t>C-21421</t>
  </si>
  <si>
    <t>C-21422</t>
  </si>
  <si>
    <t>C-21423</t>
  </si>
  <si>
    <t>C-21424</t>
  </si>
  <si>
    <t>C-21425</t>
  </si>
  <si>
    <t>C-21426</t>
  </si>
  <si>
    <t>C-21427</t>
  </si>
  <si>
    <t>C-21428</t>
  </si>
  <si>
    <t>C-21429</t>
  </si>
  <si>
    <t>C-21430</t>
  </si>
  <si>
    <t>C-21431</t>
  </si>
  <si>
    <t>C-21432</t>
  </si>
  <si>
    <t>C-21433</t>
  </si>
  <si>
    <t>C-21434</t>
  </si>
  <si>
    <t>C-21435</t>
  </si>
  <si>
    <t>C-21436</t>
  </si>
  <si>
    <t>C-21437</t>
  </si>
  <si>
    <t>C-21438</t>
  </si>
  <si>
    <t>C-21439</t>
  </si>
  <si>
    <t>C-21440</t>
  </si>
  <si>
    <t>C-21441</t>
  </si>
  <si>
    <t>C-21442</t>
  </si>
  <si>
    <t>C-21443</t>
  </si>
  <si>
    <t>C-21444</t>
  </si>
  <si>
    <t>C-21445</t>
  </si>
  <si>
    <t>C-21446</t>
  </si>
  <si>
    <t>C-21447</t>
  </si>
  <si>
    <t>C-21448</t>
  </si>
  <si>
    <t>C-21449</t>
  </si>
  <si>
    <t>C-21450</t>
  </si>
  <si>
    <t>C-21451</t>
  </si>
  <si>
    <t>C-21452</t>
  </si>
  <si>
    <t>C-21453</t>
  </si>
  <si>
    <t>C-21454</t>
  </si>
  <si>
    <t>C-21455</t>
  </si>
  <si>
    <t>C-21456</t>
  </si>
  <si>
    <t>C-21457</t>
  </si>
  <si>
    <t>C-21458</t>
  </si>
  <si>
    <t>C-21459</t>
  </si>
  <si>
    <t>C-21460</t>
  </si>
  <si>
    <t>C-21461</t>
  </si>
  <si>
    <t>C-21462</t>
  </si>
  <si>
    <t>C-21463</t>
  </si>
  <si>
    <t>C-21464</t>
  </si>
  <si>
    <t>C-21465</t>
  </si>
  <si>
    <t>C-21466</t>
  </si>
  <si>
    <t>C-21467</t>
  </si>
  <si>
    <t>C-21468</t>
  </si>
  <si>
    <t>C-21469</t>
  </si>
  <si>
    <t>C-21470</t>
  </si>
  <si>
    <t>C-21471</t>
  </si>
  <si>
    <t>C-21472</t>
  </si>
  <si>
    <t>C-21473</t>
  </si>
  <si>
    <t>C-21474</t>
  </si>
  <si>
    <t>C-21475</t>
  </si>
  <si>
    <t>C-21476</t>
  </si>
  <si>
    <t>C-21477</t>
  </si>
  <si>
    <t>C-21478</t>
  </si>
  <si>
    <t>C-21479</t>
  </si>
  <si>
    <t>C-21480</t>
  </si>
  <si>
    <t>C-21481</t>
  </si>
  <si>
    <t>C-21482</t>
  </si>
  <si>
    <t>C-21483</t>
  </si>
  <si>
    <t>C-21484</t>
  </si>
  <si>
    <t>C-21485</t>
  </si>
  <si>
    <t>C-21486</t>
  </si>
  <si>
    <t>C-21487</t>
  </si>
  <si>
    <t>C-21488</t>
  </si>
  <si>
    <t>C-21489</t>
  </si>
  <si>
    <t>C-21490</t>
  </si>
  <si>
    <t>C-21491</t>
  </si>
  <si>
    <t>C-21492</t>
  </si>
  <si>
    <t>C-21493</t>
  </si>
  <si>
    <t>C-21494</t>
  </si>
  <si>
    <t>C-21495</t>
  </si>
  <si>
    <t>C-21496</t>
  </si>
  <si>
    <t>C-21497</t>
  </si>
  <si>
    <t>C-21498</t>
  </si>
  <si>
    <t>C-21499</t>
  </si>
  <si>
    <t>C-21500</t>
  </si>
  <si>
    <t>C-21501</t>
  </si>
  <si>
    <t>C-21502</t>
  </si>
  <si>
    <t>C-21503</t>
  </si>
  <si>
    <t>C-21504</t>
  </si>
  <si>
    <t>C-21505</t>
  </si>
  <si>
    <t>C-21506</t>
  </si>
  <si>
    <t>C-21507</t>
  </si>
  <si>
    <t>C-21508</t>
  </si>
  <si>
    <t>C-21509</t>
  </si>
  <si>
    <t>C-21510</t>
  </si>
  <si>
    <t>C-21511</t>
  </si>
  <si>
    <t>C-21512</t>
  </si>
  <si>
    <t>C-21513</t>
  </si>
  <si>
    <t>C-21514</t>
  </si>
  <si>
    <t>C-21515</t>
  </si>
  <si>
    <t>C-21516</t>
  </si>
  <si>
    <t>C-21517</t>
  </si>
  <si>
    <t>C-21518</t>
  </si>
  <si>
    <t>C-21519</t>
  </si>
  <si>
    <t>C-21520</t>
  </si>
  <si>
    <t>C-21521</t>
  </si>
  <si>
    <t>C-21522</t>
  </si>
  <si>
    <t>C-21523</t>
  </si>
  <si>
    <t>C-21524</t>
  </si>
  <si>
    <t>C-21525</t>
  </si>
  <si>
    <t>C-21526</t>
  </si>
  <si>
    <t>C-21527</t>
  </si>
  <si>
    <t>C-21528</t>
  </si>
  <si>
    <t>C-21529</t>
  </si>
  <si>
    <t>C-21530</t>
  </si>
  <si>
    <t>C-21531</t>
  </si>
  <si>
    <t>C-21532</t>
  </si>
  <si>
    <t>C-21533</t>
  </si>
  <si>
    <t>C-21534</t>
  </si>
  <si>
    <t>C-21535</t>
  </si>
  <si>
    <t>C-21536</t>
  </si>
  <si>
    <t>C-21537</t>
  </si>
  <si>
    <t>C-21538</t>
  </si>
  <si>
    <t>C-21539</t>
  </si>
  <si>
    <t>C-21540</t>
  </si>
  <si>
    <t>C-21541</t>
  </si>
  <si>
    <t>C-21542</t>
  </si>
  <si>
    <t>C-21543</t>
  </si>
  <si>
    <t>C-21544</t>
  </si>
  <si>
    <t>C-21545</t>
  </si>
  <si>
    <t>C-21546</t>
  </si>
  <si>
    <t>C-21547</t>
  </si>
  <si>
    <t>C-21548</t>
  </si>
  <si>
    <t>C-21549</t>
  </si>
  <si>
    <t>C-21550</t>
  </si>
  <si>
    <t>C-21551</t>
  </si>
  <si>
    <t>C-21552</t>
  </si>
  <si>
    <t>C-21553</t>
  </si>
  <si>
    <t>C-21554</t>
  </si>
  <si>
    <t>C-21555</t>
  </si>
  <si>
    <t>C-21556</t>
  </si>
  <si>
    <t>C-21557</t>
  </si>
  <si>
    <t>C-21558</t>
  </si>
  <si>
    <t>C-21559</t>
  </si>
  <si>
    <t>C-21560</t>
  </si>
  <si>
    <t>C-21561</t>
  </si>
  <si>
    <t>C-21562</t>
  </si>
  <si>
    <t>C-21563</t>
  </si>
  <si>
    <t>C-21564</t>
  </si>
  <si>
    <t>C-21565</t>
  </si>
  <si>
    <t>C-21566</t>
  </si>
  <si>
    <t>C-21567</t>
  </si>
  <si>
    <t>C-21568</t>
  </si>
  <si>
    <t>C-21569</t>
  </si>
  <si>
    <t>C-21570</t>
  </si>
  <si>
    <t>C-21571</t>
  </si>
  <si>
    <t>C-21572</t>
  </si>
  <si>
    <t>C-21573</t>
  </si>
  <si>
    <t>C-21574</t>
  </si>
  <si>
    <t>C-21575</t>
  </si>
  <si>
    <t>C-21576</t>
  </si>
  <si>
    <t>C-21577</t>
  </si>
  <si>
    <t>C-21578</t>
  </si>
  <si>
    <t>C-21579</t>
  </si>
  <si>
    <t>C-21580</t>
  </si>
  <si>
    <t>C-21581</t>
  </si>
  <si>
    <t>C-21582</t>
  </si>
  <si>
    <t>C-21583</t>
  </si>
  <si>
    <t>C-21584</t>
  </si>
  <si>
    <t>C-21585</t>
  </si>
  <si>
    <t>C-21586</t>
  </si>
  <si>
    <t>C-21587</t>
  </si>
  <si>
    <t>C-21588</t>
  </si>
  <si>
    <t>C-21589</t>
  </si>
  <si>
    <t>C-21590</t>
  </si>
  <si>
    <t>C-21591</t>
  </si>
  <si>
    <t>C-21592</t>
  </si>
  <si>
    <t>C-21593</t>
  </si>
  <si>
    <t>C-21594</t>
  </si>
  <si>
    <t>C-21595</t>
  </si>
  <si>
    <t>C-21596</t>
  </si>
  <si>
    <t>C-21597</t>
  </si>
  <si>
    <t>C-21598</t>
  </si>
  <si>
    <t>C-21599</t>
  </si>
  <si>
    <t>C-21600</t>
  </si>
  <si>
    <t>C-21601</t>
  </si>
  <si>
    <t>C-21602</t>
  </si>
  <si>
    <t>C-21603</t>
  </si>
  <si>
    <t>C-21604</t>
  </si>
  <si>
    <t>C-21605</t>
  </si>
  <si>
    <t>C-21606</t>
  </si>
  <si>
    <t>C-21607</t>
  </si>
  <si>
    <t>C-21608</t>
  </si>
  <si>
    <t>C-21609</t>
  </si>
  <si>
    <t>C-21610</t>
  </si>
  <si>
    <t>C-21611</t>
  </si>
  <si>
    <t>C-21612</t>
  </si>
  <si>
    <t>C-21613</t>
  </si>
  <si>
    <t>C-21614</t>
  </si>
  <si>
    <t>C-21615</t>
  </si>
  <si>
    <t>C-21616</t>
  </si>
  <si>
    <t>C-21617</t>
  </si>
  <si>
    <t>C-21618</t>
  </si>
  <si>
    <t>C-21619</t>
  </si>
  <si>
    <t>C-21620</t>
  </si>
  <si>
    <t>C-21621</t>
  </si>
  <si>
    <t>C-21622</t>
  </si>
  <si>
    <t>C-21623</t>
  </si>
  <si>
    <t>C-21624</t>
  </si>
  <si>
    <t>C-21625</t>
  </si>
  <si>
    <t>C-21626</t>
  </si>
  <si>
    <t>C-21627</t>
  </si>
  <si>
    <t>C-21628</t>
  </si>
  <si>
    <t>C-21629</t>
  </si>
  <si>
    <t>C-21630</t>
  </si>
  <si>
    <t>C-21631</t>
  </si>
  <si>
    <t>C-21632</t>
  </si>
  <si>
    <t>C-21633</t>
  </si>
  <si>
    <t>C-21634</t>
  </si>
  <si>
    <t>C-21635</t>
  </si>
  <si>
    <t>C-21636</t>
  </si>
  <si>
    <t>C-21637</t>
  </si>
  <si>
    <t>C-21638</t>
  </si>
  <si>
    <t>C-21639</t>
  </si>
  <si>
    <t>C-21640</t>
  </si>
  <si>
    <t>C-21641</t>
  </si>
  <si>
    <t>C-21642</t>
  </si>
  <si>
    <t>C-21643</t>
  </si>
  <si>
    <t>C-21644</t>
  </si>
  <si>
    <t>C-21645</t>
  </si>
  <si>
    <t>C-21646</t>
  </si>
  <si>
    <t>C-21647</t>
  </si>
  <si>
    <t>C-21648</t>
  </si>
  <si>
    <t>C-21649</t>
  </si>
  <si>
    <t>C-21650</t>
  </si>
  <si>
    <t>C-21651</t>
  </si>
  <si>
    <t>C-21652</t>
  </si>
  <si>
    <t>C-21653</t>
  </si>
  <si>
    <t>C-21654</t>
  </si>
  <si>
    <t>C-21655</t>
  </si>
  <si>
    <t>C-21656</t>
  </si>
  <si>
    <t>C-21657</t>
  </si>
  <si>
    <t>C-21658</t>
  </si>
  <si>
    <t>C-21659</t>
  </si>
  <si>
    <t>C-21660</t>
  </si>
  <si>
    <t>C-21661</t>
  </si>
  <si>
    <t>C-21662</t>
  </si>
  <si>
    <t>C-21663</t>
  </si>
  <si>
    <t>C-21664</t>
  </si>
  <si>
    <t>C-21665</t>
  </si>
  <si>
    <t>C-21666</t>
  </si>
  <si>
    <t>C-21667</t>
  </si>
  <si>
    <t>C-21668</t>
  </si>
  <si>
    <t>C-21669</t>
  </si>
  <si>
    <t>C-21670</t>
  </si>
  <si>
    <t>C-21671</t>
  </si>
  <si>
    <t>C-21672</t>
  </si>
  <si>
    <t>C-21673</t>
  </si>
  <si>
    <t>C-21674</t>
  </si>
  <si>
    <t>C-21675</t>
  </si>
  <si>
    <t>C-21676</t>
  </si>
  <si>
    <t>C-21677</t>
  </si>
  <si>
    <t>C-21678</t>
  </si>
  <si>
    <t>C-21679</t>
  </si>
  <si>
    <t>C-21680</t>
  </si>
  <si>
    <t>C-21681</t>
  </si>
  <si>
    <t>C-21682</t>
  </si>
  <si>
    <t>C-21683</t>
  </si>
  <si>
    <t>C-21684</t>
  </si>
  <si>
    <t>C-21685</t>
  </si>
  <si>
    <t>C-21686</t>
  </si>
  <si>
    <t>C-21687</t>
  </si>
  <si>
    <t>C-21688</t>
  </si>
  <si>
    <t>C-21689</t>
  </si>
  <si>
    <t>C-21690</t>
  </si>
  <si>
    <t>C-21691</t>
  </si>
  <si>
    <t>C-21692</t>
  </si>
  <si>
    <t>C-21693</t>
  </si>
  <si>
    <t>C-21694</t>
  </si>
  <si>
    <t>C-21695</t>
  </si>
  <si>
    <t>C-21696</t>
  </si>
  <si>
    <t>C-21697</t>
  </si>
  <si>
    <t>C-21698</t>
  </si>
  <si>
    <t>C-21699</t>
  </si>
  <si>
    <t>C-21700</t>
  </si>
  <si>
    <t>C-21701</t>
  </si>
  <si>
    <t>C-21702</t>
  </si>
  <si>
    <t>C-21703</t>
  </si>
  <si>
    <t>C-21704</t>
  </si>
  <si>
    <t>C-21705</t>
  </si>
  <si>
    <t>C-21706</t>
  </si>
  <si>
    <t>C-21707</t>
  </si>
  <si>
    <t>C-21708</t>
  </si>
  <si>
    <t>C-21709</t>
  </si>
  <si>
    <t>C-21710</t>
  </si>
  <si>
    <t>C-21711</t>
  </si>
  <si>
    <t>C-21712</t>
  </si>
  <si>
    <t>C-21713</t>
  </si>
  <si>
    <t>C-21714</t>
  </si>
  <si>
    <t>C-21715</t>
  </si>
  <si>
    <t>C-21716</t>
  </si>
  <si>
    <t>C-21717</t>
  </si>
  <si>
    <t>C-21718</t>
  </si>
  <si>
    <t>C-21719</t>
  </si>
  <si>
    <t>C-21720</t>
  </si>
  <si>
    <t>C-21721</t>
  </si>
  <si>
    <t>C-21722</t>
  </si>
  <si>
    <t>C-21723</t>
  </si>
  <si>
    <t>C-21724</t>
  </si>
  <si>
    <t>C-21725</t>
  </si>
  <si>
    <t>C-21726</t>
  </si>
  <si>
    <t>C-21727</t>
  </si>
  <si>
    <t>C-21728</t>
  </si>
  <si>
    <t>C-21729</t>
  </si>
  <si>
    <t>C-21730</t>
  </si>
  <si>
    <t>C-21731</t>
  </si>
  <si>
    <t>C-21732</t>
  </si>
  <si>
    <t>C-21733</t>
  </si>
  <si>
    <t>C-21734</t>
  </si>
  <si>
    <t>C-21735</t>
  </si>
  <si>
    <t>C-21736</t>
  </si>
  <si>
    <t>C-21737</t>
  </si>
  <si>
    <t>C-21738</t>
  </si>
  <si>
    <t>C-21739</t>
  </si>
  <si>
    <t>C-21740</t>
  </si>
  <si>
    <t>C-21741</t>
  </si>
  <si>
    <t>C-21742</t>
  </si>
  <si>
    <t>C-21743</t>
  </si>
  <si>
    <t>C-21744</t>
  </si>
  <si>
    <t>C-21745</t>
  </si>
  <si>
    <t>C-21746</t>
  </si>
  <si>
    <t>C-21747</t>
  </si>
  <si>
    <t>C-21748</t>
  </si>
  <si>
    <t>C-21749</t>
  </si>
  <si>
    <t>C-21750</t>
  </si>
  <si>
    <t>C-21751</t>
  </si>
  <si>
    <t>C-21752</t>
  </si>
  <si>
    <t>C-21753</t>
  </si>
  <si>
    <t>C-21754</t>
  </si>
  <si>
    <t>C-21755</t>
  </si>
  <si>
    <t>C-21756</t>
  </si>
  <si>
    <t>C-21757</t>
  </si>
  <si>
    <t>C-21758</t>
  </si>
  <si>
    <t>C-21759</t>
  </si>
  <si>
    <t>C-21760</t>
  </si>
  <si>
    <t>C-21761</t>
  </si>
  <si>
    <t>C-21762</t>
  </si>
  <si>
    <t>C-21763</t>
  </si>
  <si>
    <t>C-21764</t>
  </si>
  <si>
    <t>C-21765</t>
  </si>
  <si>
    <t>C-21766</t>
  </si>
  <si>
    <t>C-21767</t>
  </si>
  <si>
    <t>C-21768</t>
  </si>
  <si>
    <t>C-21769</t>
  </si>
  <si>
    <t>C-21770</t>
  </si>
  <si>
    <t>C-21771</t>
  </si>
  <si>
    <t>C-21772</t>
  </si>
  <si>
    <t>C-21773</t>
  </si>
  <si>
    <t>C-21774</t>
  </si>
  <si>
    <t>C-21775</t>
  </si>
  <si>
    <t>C-21776</t>
  </si>
  <si>
    <t>C-21777</t>
  </si>
  <si>
    <t>C-21778</t>
  </si>
  <si>
    <t>C-21779</t>
  </si>
  <si>
    <t>C-21780</t>
  </si>
  <si>
    <t>C-21781</t>
  </si>
  <si>
    <t>C-21782</t>
  </si>
  <si>
    <t>C-21783</t>
  </si>
  <si>
    <t>C-21784</t>
  </si>
  <si>
    <t>C-21785</t>
  </si>
  <si>
    <t>C-21786</t>
  </si>
  <si>
    <t>C-21787</t>
  </si>
  <si>
    <t>C-21788</t>
  </si>
  <si>
    <t>C-21789</t>
  </si>
  <si>
    <t>C-21790</t>
  </si>
  <si>
    <t>C-21791</t>
  </si>
  <si>
    <t>C-21792</t>
  </si>
  <si>
    <t>C-21793</t>
  </si>
  <si>
    <t>C-21794</t>
  </si>
  <si>
    <t>C-21795</t>
  </si>
  <si>
    <t>C-21796</t>
  </si>
  <si>
    <t>C-21797</t>
  </si>
  <si>
    <t>C-21798</t>
  </si>
  <si>
    <t>C-21799</t>
  </si>
  <si>
    <t>C-21800</t>
  </si>
  <si>
    <t>C-21801</t>
  </si>
  <si>
    <t>C-21802</t>
  </si>
  <si>
    <t>C-21803</t>
  </si>
  <si>
    <t>C-21804</t>
  </si>
  <si>
    <t>C-21805</t>
  </si>
  <si>
    <t>C-21806</t>
  </si>
  <si>
    <t>C-21807</t>
  </si>
  <si>
    <t>C-21808</t>
  </si>
  <si>
    <t>C-21809</t>
  </si>
  <si>
    <t>C-21810</t>
  </si>
  <si>
    <t>C-21811</t>
  </si>
  <si>
    <t>C-21812</t>
  </si>
  <si>
    <t>C-21813</t>
  </si>
  <si>
    <t>C-21814</t>
  </si>
  <si>
    <t>C-21815</t>
  </si>
  <si>
    <t>C-21816</t>
  </si>
  <si>
    <t>C-21817</t>
  </si>
  <si>
    <t>C-21818</t>
  </si>
  <si>
    <t>C-21819</t>
  </si>
  <si>
    <t>C-21820</t>
  </si>
  <si>
    <t>C-21821</t>
  </si>
  <si>
    <t>C-21822</t>
  </si>
  <si>
    <t>C-21823</t>
  </si>
  <si>
    <t>C-21824</t>
  </si>
  <si>
    <t>C-21825</t>
  </si>
  <si>
    <t>C-21826</t>
  </si>
  <si>
    <t>C-21827</t>
  </si>
  <si>
    <t>C-21828</t>
  </si>
  <si>
    <t>C-21829</t>
  </si>
  <si>
    <t>C-21830</t>
  </si>
  <si>
    <t>C-21831</t>
  </si>
  <si>
    <t>C-21832</t>
  </si>
  <si>
    <t>C-21833</t>
  </si>
  <si>
    <t>C-21834</t>
  </si>
  <si>
    <t>C-21835</t>
  </si>
  <si>
    <t>C-21836</t>
  </si>
  <si>
    <t>C-21837</t>
  </si>
  <si>
    <t>C-21838</t>
  </si>
  <si>
    <t>C-21839</t>
  </si>
  <si>
    <t>C-21840</t>
  </si>
  <si>
    <t>C-21841</t>
  </si>
  <si>
    <t>C-21842</t>
  </si>
  <si>
    <t>C-21843</t>
  </si>
  <si>
    <t>C-21844</t>
  </si>
  <si>
    <t>C-21845</t>
  </si>
  <si>
    <t>C-21846</t>
  </si>
  <si>
    <t>C-21847</t>
  </si>
  <si>
    <t>C-21848</t>
  </si>
  <si>
    <t>C-21849</t>
  </si>
  <si>
    <t>C-21850</t>
  </si>
  <si>
    <t>C-21851</t>
  </si>
  <si>
    <t>C-21852</t>
  </si>
  <si>
    <t>C-21853</t>
  </si>
  <si>
    <t>C-21854</t>
  </si>
  <si>
    <t>C-21855</t>
  </si>
  <si>
    <t>C-21856</t>
  </si>
  <si>
    <t>C-21857</t>
  </si>
  <si>
    <t>C-21858</t>
  </si>
  <si>
    <t>C-21859</t>
  </si>
  <si>
    <t>C-21860</t>
  </si>
  <si>
    <t>C-21861</t>
  </si>
  <si>
    <t>C-21862</t>
  </si>
  <si>
    <t>C-21863</t>
  </si>
  <si>
    <t>C-21864</t>
  </si>
  <si>
    <t>C-21865</t>
  </si>
  <si>
    <t>C-21866</t>
  </si>
  <si>
    <t>C-21867</t>
  </si>
  <si>
    <t>C-21868</t>
  </si>
  <si>
    <t>C-21869</t>
  </si>
  <si>
    <t>C-21870</t>
  </si>
  <si>
    <t>C-21871</t>
  </si>
  <si>
    <t>C-21872</t>
  </si>
  <si>
    <t>C-21873</t>
  </si>
  <si>
    <t>C-21874</t>
  </si>
  <si>
    <t>C-21875</t>
  </si>
  <si>
    <t>C-21876</t>
  </si>
  <si>
    <t>C-21877</t>
  </si>
  <si>
    <t>C-21878</t>
  </si>
  <si>
    <t>C-21879</t>
  </si>
  <si>
    <t>C-21880</t>
  </si>
  <si>
    <t>C-21881</t>
  </si>
  <si>
    <t>C-21882</t>
  </si>
  <si>
    <t>C-21883</t>
  </si>
  <si>
    <t>C-21884</t>
  </si>
  <si>
    <t>C-21885</t>
  </si>
  <si>
    <t>C-21886</t>
  </si>
  <si>
    <t>C-21887</t>
  </si>
  <si>
    <t>C-21888</t>
  </si>
  <si>
    <t>C-21889</t>
  </si>
  <si>
    <t>C-21890</t>
  </si>
  <si>
    <t>C-21891</t>
  </si>
  <si>
    <t>C-21892</t>
  </si>
  <si>
    <t>C-21893</t>
  </si>
  <si>
    <t>C-21894</t>
  </si>
  <si>
    <t>C-21895</t>
  </si>
  <si>
    <t>C-21896</t>
  </si>
  <si>
    <t>C-21897</t>
  </si>
  <si>
    <t>C-21898</t>
  </si>
  <si>
    <t>C-21899</t>
  </si>
  <si>
    <t>C-21900</t>
  </si>
  <si>
    <t>C-21901</t>
  </si>
  <si>
    <t>C-21902</t>
  </si>
  <si>
    <t>C-21903</t>
  </si>
  <si>
    <t>C-21904</t>
  </si>
  <si>
    <t>C-21905</t>
  </si>
  <si>
    <t>C-21906</t>
  </si>
  <si>
    <t>C-21907</t>
  </si>
  <si>
    <t>C-21908</t>
  </si>
  <si>
    <t>C-21909</t>
  </si>
  <si>
    <t>C-21910</t>
  </si>
  <si>
    <t>C-21911</t>
  </si>
  <si>
    <t>C-21912</t>
  </si>
  <si>
    <t>C-21913</t>
  </si>
  <si>
    <t>C-21914</t>
  </si>
  <si>
    <t>C-21915</t>
  </si>
  <si>
    <t>C-21916</t>
  </si>
  <si>
    <t>C-21917</t>
  </si>
  <si>
    <t>C-21918</t>
  </si>
  <si>
    <t>C-21919</t>
  </si>
  <si>
    <t>C-21920</t>
  </si>
  <si>
    <t>C-21921</t>
  </si>
  <si>
    <t>C-21922</t>
  </si>
  <si>
    <t>C-21923</t>
  </si>
  <si>
    <t>C-21924</t>
  </si>
  <si>
    <t>C-21925</t>
  </si>
  <si>
    <t>C-21926</t>
  </si>
  <si>
    <t>C-21927</t>
  </si>
  <si>
    <t>C-21928</t>
  </si>
  <si>
    <t>C-21929</t>
  </si>
  <si>
    <t>C-21930</t>
  </si>
  <si>
    <t>C-21931</t>
  </si>
  <si>
    <t>C-21932</t>
  </si>
  <si>
    <t>C-21933</t>
  </si>
  <si>
    <t>C-21934</t>
  </si>
  <si>
    <t>C-21935</t>
  </si>
  <si>
    <t>C-21936</t>
  </si>
  <si>
    <t>C-21937</t>
  </si>
  <si>
    <t>C-21938</t>
  </si>
  <si>
    <t>C-21939</t>
  </si>
  <si>
    <t>C-21940</t>
  </si>
  <si>
    <t>C-21941</t>
  </si>
  <si>
    <t>C-21942</t>
  </si>
  <si>
    <t>C-21943</t>
  </si>
  <si>
    <t>C-21944</t>
  </si>
  <si>
    <t>C-21945</t>
  </si>
  <si>
    <t>C-21946</t>
  </si>
  <si>
    <t>C-21947</t>
  </si>
  <si>
    <t>C-21948</t>
  </si>
  <si>
    <t>C-21949</t>
  </si>
  <si>
    <t>C-21950</t>
  </si>
  <si>
    <t>C-21951</t>
  </si>
  <si>
    <t>C-21952</t>
  </si>
  <si>
    <t>C-21953</t>
  </si>
  <si>
    <t>C-21954</t>
  </si>
  <si>
    <t>C-21955</t>
  </si>
  <si>
    <t>C-21956</t>
  </si>
  <si>
    <t>C-21957</t>
  </si>
  <si>
    <t>C-21958</t>
  </si>
  <si>
    <t>C-21959</t>
  </si>
  <si>
    <t>C-21960</t>
  </si>
  <si>
    <t>C-21961</t>
  </si>
  <si>
    <t>C-21962</t>
  </si>
  <si>
    <t>C-21963</t>
  </si>
  <si>
    <t>C-21964</t>
  </si>
  <si>
    <t>C-21965</t>
  </si>
  <si>
    <t>C-21966</t>
  </si>
  <si>
    <t>C-21967</t>
  </si>
  <si>
    <t>C-21968</t>
  </si>
  <si>
    <t>C-21969</t>
  </si>
  <si>
    <t>C-21970</t>
  </si>
  <si>
    <t>C-21971</t>
  </si>
  <si>
    <t>C-21972</t>
  </si>
  <si>
    <t>C-21973</t>
  </si>
  <si>
    <t>C-21974</t>
  </si>
  <si>
    <t>C-21975</t>
  </si>
  <si>
    <t>C-21976</t>
  </si>
  <si>
    <t>C-21977</t>
  </si>
  <si>
    <t>C-21978</t>
  </si>
  <si>
    <t>C-21979</t>
  </si>
  <si>
    <t>C-21980</t>
  </si>
  <si>
    <t>C-21981</t>
  </si>
  <si>
    <t>C-21982</t>
  </si>
  <si>
    <t>C-21983</t>
  </si>
  <si>
    <t>C-21984</t>
  </si>
  <si>
    <t>C-21985</t>
  </si>
  <si>
    <t>C-21986</t>
  </si>
  <si>
    <t>C-21987</t>
  </si>
  <si>
    <t>C-21988</t>
  </si>
  <si>
    <t>C-21989</t>
  </si>
  <si>
    <t>C-21990</t>
  </si>
  <si>
    <t>C-21991</t>
  </si>
  <si>
    <t>C-21992</t>
  </si>
  <si>
    <t>C-21993</t>
  </si>
  <si>
    <t>C-21994</t>
  </si>
  <si>
    <t>C-21995</t>
  </si>
  <si>
    <t>C-21996</t>
  </si>
  <si>
    <t>C-21997</t>
  </si>
  <si>
    <t>C-21998</t>
  </si>
  <si>
    <t>C-21999</t>
  </si>
  <si>
    <t>C-22000</t>
  </si>
  <si>
    <t>C-22001</t>
  </si>
  <si>
    <t>C-22002</t>
  </si>
  <si>
    <t>C-22003</t>
  </si>
  <si>
    <t>C-22004</t>
  </si>
  <si>
    <t>C-22005</t>
  </si>
  <si>
    <t>C-22006</t>
  </si>
  <si>
    <t>C-22007</t>
  </si>
  <si>
    <t>C-22008</t>
  </si>
  <si>
    <t>C-22009</t>
  </si>
  <si>
    <t>C-22010</t>
  </si>
  <si>
    <t>C-22011</t>
  </si>
  <si>
    <t>C-22012</t>
  </si>
  <si>
    <t>C-22013</t>
  </si>
  <si>
    <t>C-22014</t>
  </si>
  <si>
    <t>C-22015</t>
  </si>
  <si>
    <t>C-22016</t>
  </si>
  <si>
    <t>C-22017</t>
  </si>
  <si>
    <t>C-22018</t>
  </si>
  <si>
    <t>C-22019</t>
  </si>
  <si>
    <t>C-22020</t>
  </si>
  <si>
    <t>C-22021</t>
  </si>
  <si>
    <t>C-22022</t>
  </si>
  <si>
    <t>C-22023</t>
  </si>
  <si>
    <t>C-22024</t>
  </si>
  <si>
    <t>C-22025</t>
  </si>
  <si>
    <t>C-22026</t>
  </si>
  <si>
    <t>C-22027</t>
  </si>
  <si>
    <t>C-22028</t>
  </si>
  <si>
    <t>C-22029</t>
  </si>
  <si>
    <t>C-22030</t>
  </si>
  <si>
    <t>C-22031</t>
  </si>
  <si>
    <t>C-22032</t>
  </si>
  <si>
    <t>C-22033</t>
  </si>
  <si>
    <t>C-22034</t>
  </si>
  <si>
    <t>C-22035</t>
  </si>
  <si>
    <t>C-22036</t>
  </si>
  <si>
    <t>C-22037</t>
  </si>
  <si>
    <t>C-22038</t>
  </si>
  <si>
    <t>C-22039</t>
  </si>
  <si>
    <t>C-22040</t>
  </si>
  <si>
    <t>C-22041</t>
  </si>
  <si>
    <t>C-22042</t>
  </si>
  <si>
    <t>C-22043</t>
  </si>
  <si>
    <t>C-22044</t>
  </si>
  <si>
    <t>C-22045</t>
  </si>
  <si>
    <t>C-22046</t>
  </si>
  <si>
    <t>C-22047</t>
  </si>
  <si>
    <t>C-22048</t>
  </si>
  <si>
    <t>C-22049</t>
  </si>
  <si>
    <t>C-22050</t>
  </si>
  <si>
    <t>C-22051</t>
  </si>
  <si>
    <t>C-22052</t>
  </si>
  <si>
    <t>C-22053</t>
  </si>
  <si>
    <t>C-22054</t>
  </si>
  <si>
    <t>C-22055</t>
  </si>
  <si>
    <t>C-22056</t>
  </si>
  <si>
    <t>C-22057</t>
  </si>
  <si>
    <t>C-22058</t>
  </si>
  <si>
    <t>C-22059</t>
  </si>
  <si>
    <t>C-22060</t>
  </si>
  <si>
    <t>C-22061</t>
  </si>
  <si>
    <t>C-22062</t>
  </si>
  <si>
    <t>C-22063</t>
  </si>
  <si>
    <t>C-22064</t>
  </si>
  <si>
    <t>C-22065</t>
  </si>
  <si>
    <t>C-22066</t>
  </si>
  <si>
    <t>C-22067</t>
  </si>
  <si>
    <t>C-22068</t>
  </si>
  <si>
    <t>C-22069</t>
  </si>
  <si>
    <t>C-22070</t>
  </si>
  <si>
    <t>C-22071</t>
  </si>
  <si>
    <t>C-22072</t>
  </si>
  <si>
    <t>C-22073</t>
  </si>
  <si>
    <t>C-22074</t>
  </si>
  <si>
    <t>C-22075</t>
  </si>
  <si>
    <t>C-22076</t>
  </si>
  <si>
    <t>C-22077</t>
  </si>
  <si>
    <t>C-22078</t>
  </si>
  <si>
    <t>C-22079</t>
  </si>
  <si>
    <t>C-22080</t>
  </si>
  <si>
    <t>C-22081</t>
  </si>
  <si>
    <t>C-22082</t>
  </si>
  <si>
    <t>C-22083</t>
  </si>
  <si>
    <t>C-22084</t>
  </si>
  <si>
    <t>C-22085</t>
  </si>
  <si>
    <t>C-22086</t>
  </si>
  <si>
    <t>C-22087</t>
  </si>
  <si>
    <t>C-22088</t>
  </si>
  <si>
    <t>C-22089</t>
  </si>
  <si>
    <t>C-22090</t>
  </si>
  <si>
    <t>C-22091</t>
  </si>
  <si>
    <t>C-22092</t>
  </si>
  <si>
    <t>C-22093</t>
  </si>
  <si>
    <t>C-22094</t>
  </si>
  <si>
    <t>C-22095</t>
  </si>
  <si>
    <t>C-22096</t>
  </si>
  <si>
    <t>C-22097</t>
  </si>
  <si>
    <t>C-22098</t>
  </si>
  <si>
    <t>C-22099</t>
  </si>
  <si>
    <t>C-22100</t>
  </si>
  <si>
    <t>C-22101</t>
  </si>
  <si>
    <t>C-22102</t>
  </si>
  <si>
    <t>C-22103</t>
  </si>
  <si>
    <t>C-22104</t>
  </si>
  <si>
    <t>C-22105</t>
  </si>
  <si>
    <t>C-22106</t>
  </si>
  <si>
    <t>C-22107</t>
  </si>
  <si>
    <t>C-22108</t>
  </si>
  <si>
    <t>C-22109</t>
  </si>
  <si>
    <t>C-22110</t>
  </si>
  <si>
    <t>C-22111</t>
  </si>
  <si>
    <t>C-22112</t>
  </si>
  <si>
    <t>C-22113</t>
  </si>
  <si>
    <t>C-22114</t>
  </si>
  <si>
    <t>C-22115</t>
  </si>
  <si>
    <t>C-22116</t>
  </si>
  <si>
    <t>C-22117</t>
  </si>
  <si>
    <t>C-22118</t>
  </si>
  <si>
    <t>C-22119</t>
  </si>
  <si>
    <t>C-22120</t>
  </si>
  <si>
    <t>C-22121</t>
  </si>
  <si>
    <t>C-22122</t>
  </si>
  <si>
    <t>C-22123</t>
  </si>
  <si>
    <t>C-22124</t>
  </si>
  <si>
    <t>C-22125</t>
  </si>
  <si>
    <t>C-22126</t>
  </si>
  <si>
    <t>C-22127</t>
  </si>
  <si>
    <t>C-22128</t>
  </si>
  <si>
    <t>C-22129</t>
  </si>
  <si>
    <t>C-22130</t>
  </si>
  <si>
    <t>C-22131</t>
  </si>
  <si>
    <t>C-22132</t>
  </si>
  <si>
    <t>C-22133</t>
  </si>
  <si>
    <t>C-22134</t>
  </si>
  <si>
    <t>C-22135</t>
  </si>
  <si>
    <t>C-22136</t>
  </si>
  <si>
    <t>C-22137</t>
  </si>
  <si>
    <t>C-22138</t>
  </si>
  <si>
    <t>C-22139</t>
  </si>
  <si>
    <t>C-22140</t>
  </si>
  <si>
    <t>C-22141</t>
  </si>
  <si>
    <t>C-22142</t>
  </si>
  <si>
    <t>C-22143</t>
  </si>
  <si>
    <t>C-22144</t>
  </si>
  <si>
    <t>C-22145</t>
  </si>
  <si>
    <t>C-22146</t>
  </si>
  <si>
    <t>C-22147</t>
  </si>
  <si>
    <t>C-22148</t>
  </si>
  <si>
    <t>C-22149</t>
  </si>
  <si>
    <t>C-22150</t>
  </si>
  <si>
    <t>C-22151</t>
  </si>
  <si>
    <t>C-22152</t>
  </si>
  <si>
    <t>C-22153</t>
  </si>
  <si>
    <t>C-22154</t>
  </si>
  <si>
    <t>C-22155</t>
  </si>
  <si>
    <t>C-22156</t>
  </si>
  <si>
    <t>C-22157</t>
  </si>
  <si>
    <t>C-22158</t>
  </si>
  <si>
    <t>C-22159</t>
  </si>
  <si>
    <t>C-22160</t>
  </si>
  <si>
    <t>C-22161</t>
  </si>
  <si>
    <t>C-22162</t>
  </si>
  <si>
    <t>C-22163</t>
  </si>
  <si>
    <t>C-22164</t>
  </si>
  <si>
    <t>C-22165</t>
  </si>
  <si>
    <t>C-22166</t>
  </si>
  <si>
    <t>C-22167</t>
  </si>
  <si>
    <t>C-22168</t>
  </si>
  <si>
    <t>C-22169</t>
  </si>
  <si>
    <t>C-22170</t>
  </si>
  <si>
    <t>C-22171</t>
  </si>
  <si>
    <t>C-22172</t>
  </si>
  <si>
    <t>C-22173</t>
  </si>
  <si>
    <t>C-22174</t>
  </si>
  <si>
    <t>C-22175</t>
  </si>
  <si>
    <t>C-22176</t>
  </si>
  <si>
    <t>C-22177</t>
  </si>
  <si>
    <t>C-22178</t>
  </si>
  <si>
    <t>C-22179</t>
  </si>
  <si>
    <t>C-22180</t>
  </si>
  <si>
    <t>C-22181</t>
  </si>
  <si>
    <t>C-22182</t>
  </si>
  <si>
    <t>C-22183</t>
  </si>
  <si>
    <t>C-22184</t>
  </si>
  <si>
    <t>C-22185</t>
  </si>
  <si>
    <t>C-22186</t>
  </si>
  <si>
    <t>C-22187</t>
  </si>
  <si>
    <t>C-22188</t>
  </si>
  <si>
    <t>C-22189</t>
  </si>
  <si>
    <t>C-22190</t>
  </si>
  <si>
    <t>C-22191</t>
  </si>
  <si>
    <t>C-22192</t>
  </si>
  <si>
    <t>C-22193</t>
  </si>
  <si>
    <t>C-22194</t>
  </si>
  <si>
    <t>C-22195</t>
  </si>
  <si>
    <t>C-22196</t>
  </si>
  <si>
    <t>C-22197</t>
  </si>
  <si>
    <t>C-22198</t>
  </si>
  <si>
    <t>C-22199</t>
  </si>
  <si>
    <t>C-22200</t>
  </si>
  <si>
    <t>C-22201</t>
  </si>
  <si>
    <t>C-22202</t>
  </si>
  <si>
    <t>C-22203</t>
  </si>
  <si>
    <t>C-22204</t>
  </si>
  <si>
    <t>C-22205</t>
  </si>
  <si>
    <t>C-22206</t>
  </si>
  <si>
    <t>C-22207</t>
  </si>
  <si>
    <t>C-22208</t>
  </si>
  <si>
    <t>C-22209</t>
  </si>
  <si>
    <t>C-22210</t>
  </si>
  <si>
    <t>C-22211</t>
  </si>
  <si>
    <t>C-22212</t>
  </si>
  <si>
    <t>C-22213</t>
  </si>
  <si>
    <t>C-22214</t>
  </si>
  <si>
    <t>C-22215</t>
  </si>
  <si>
    <t>C-22216</t>
  </si>
  <si>
    <t>C-22217</t>
  </si>
  <si>
    <t>C-22218</t>
  </si>
  <si>
    <t>C-22219</t>
  </si>
  <si>
    <t>C-22220</t>
  </si>
  <si>
    <t>C-22221</t>
  </si>
  <si>
    <t>C-22222</t>
  </si>
  <si>
    <t>C-22223</t>
  </si>
  <si>
    <t>C-22224</t>
  </si>
  <si>
    <t>C-22225</t>
  </si>
  <si>
    <t>C-22226</t>
  </si>
  <si>
    <t>C-22227</t>
  </si>
  <si>
    <t>C-22228</t>
  </si>
  <si>
    <t>C-22229</t>
  </si>
  <si>
    <t>C-22230</t>
  </si>
  <si>
    <t>C-22231</t>
  </si>
  <si>
    <t>C-22232</t>
  </si>
  <si>
    <t>C-22233</t>
  </si>
  <si>
    <t>C-22234</t>
  </si>
  <si>
    <t>C-22235</t>
  </si>
  <si>
    <t>C-22236</t>
  </si>
  <si>
    <t>C-22237</t>
  </si>
  <si>
    <t>C-22238</t>
  </si>
  <si>
    <t>C-22239</t>
  </si>
  <si>
    <t>C-22240</t>
  </si>
  <si>
    <t>C-22241</t>
  </si>
  <si>
    <t>C-22242</t>
  </si>
  <si>
    <t>C-22243</t>
  </si>
  <si>
    <t>C-22244</t>
  </si>
  <si>
    <t>C-22245</t>
  </si>
  <si>
    <t>C-22246</t>
  </si>
  <si>
    <t>C-22247</t>
  </si>
  <si>
    <t>C-22248</t>
  </si>
  <si>
    <t>C-22249</t>
  </si>
  <si>
    <t>C-22250</t>
  </si>
  <si>
    <t>C-22251</t>
  </si>
  <si>
    <t>C-22252</t>
  </si>
  <si>
    <t>C-22253</t>
  </si>
  <si>
    <t>C-22254</t>
  </si>
  <si>
    <t>C-22255</t>
  </si>
  <si>
    <t>C-22256</t>
  </si>
  <si>
    <t>C-22257</t>
  </si>
  <si>
    <t>C-22258</t>
  </si>
  <si>
    <t>C-22259</t>
  </si>
  <si>
    <t>C-22260</t>
  </si>
  <si>
    <t>C-22261</t>
  </si>
  <si>
    <t>C-22262</t>
  </si>
  <si>
    <t>C-22263</t>
  </si>
  <si>
    <t>C-22264</t>
  </si>
  <si>
    <t>C-22265</t>
  </si>
  <si>
    <t>C-22266</t>
  </si>
  <si>
    <t>C-22267</t>
  </si>
  <si>
    <t>C-22268</t>
  </si>
  <si>
    <t>C-22269</t>
  </si>
  <si>
    <t>C-22270</t>
  </si>
  <si>
    <t>C-22271</t>
  </si>
  <si>
    <t>C-22272</t>
  </si>
  <si>
    <t>C-22273</t>
  </si>
  <si>
    <t>C-22274</t>
  </si>
  <si>
    <t>C-22275</t>
  </si>
  <si>
    <t>C-22276</t>
  </si>
  <si>
    <t>C-22277</t>
  </si>
  <si>
    <t>C-22278</t>
  </si>
  <si>
    <t>C-22279</t>
  </si>
  <si>
    <t>C-22280</t>
  </si>
  <si>
    <t>C-22281</t>
  </si>
  <si>
    <t>C-22282</t>
  </si>
  <si>
    <t>C-22283</t>
  </si>
  <si>
    <t>C-22284</t>
  </si>
  <si>
    <t>C-22285</t>
  </si>
  <si>
    <t>C-22286</t>
  </si>
  <si>
    <t>C-22287</t>
  </si>
  <si>
    <t>C-22288</t>
  </si>
  <si>
    <t>C-22289</t>
  </si>
  <si>
    <t>C-22290</t>
  </si>
  <si>
    <t>C-22291</t>
  </si>
  <si>
    <t>C-22292</t>
  </si>
  <si>
    <t>C-22293</t>
  </si>
  <si>
    <t>C-22294</t>
  </si>
  <si>
    <t>C-22295</t>
  </si>
  <si>
    <t>C-22296</t>
  </si>
  <si>
    <t>C-22297</t>
  </si>
  <si>
    <t>C-22298</t>
  </si>
  <si>
    <t>C-22299</t>
  </si>
  <si>
    <t>C-22300</t>
  </si>
  <si>
    <t>C-22301</t>
  </si>
  <si>
    <t>C-22302</t>
  </si>
  <si>
    <t>C-22303</t>
  </si>
  <si>
    <t>C-22304</t>
  </si>
  <si>
    <t>C-22305</t>
  </si>
  <si>
    <t>C-22306</t>
  </si>
  <si>
    <t>C-22307</t>
  </si>
  <si>
    <t>C-22308</t>
  </si>
  <si>
    <t>C-22309</t>
  </si>
  <si>
    <t>C-22310</t>
  </si>
  <si>
    <t>C-22311</t>
  </si>
  <si>
    <t>C-22312</t>
  </si>
  <si>
    <t>C-22313</t>
  </si>
  <si>
    <t>C-22314</t>
  </si>
  <si>
    <t>C-22315</t>
  </si>
  <si>
    <t>C-22316</t>
  </si>
  <si>
    <t>C-22317</t>
  </si>
  <si>
    <t>C-22318</t>
  </si>
  <si>
    <t>C-22319</t>
  </si>
  <si>
    <t>C-22320</t>
  </si>
  <si>
    <t>C-22321</t>
  </si>
  <si>
    <t>C-22322</t>
  </si>
  <si>
    <t>C-22323</t>
  </si>
  <si>
    <t>C-22324</t>
  </si>
  <si>
    <t>C-22325</t>
  </si>
  <si>
    <t>C-22326</t>
  </si>
  <si>
    <t>C-22327</t>
  </si>
  <si>
    <t>C-22328</t>
  </si>
  <si>
    <t>C-22329</t>
  </si>
  <si>
    <t>C-22330</t>
  </si>
  <si>
    <t>C-22331</t>
  </si>
  <si>
    <t>C-22332</t>
  </si>
  <si>
    <t>C-22333</t>
  </si>
  <si>
    <t>C-22334</t>
  </si>
  <si>
    <t>C-22335</t>
  </si>
  <si>
    <t>C-22336</t>
  </si>
  <si>
    <t>C-22337</t>
  </si>
  <si>
    <t>C-22338</t>
  </si>
  <si>
    <t>C-22339</t>
  </si>
  <si>
    <t>C-22340</t>
  </si>
  <si>
    <t>C-22341</t>
  </si>
  <si>
    <t>C-22342</t>
  </si>
  <si>
    <t>C-22343</t>
  </si>
  <si>
    <t>C-22344</t>
  </si>
  <si>
    <t>C-22345</t>
  </si>
  <si>
    <t>C-22346</t>
  </si>
  <si>
    <t>C-22347</t>
  </si>
  <si>
    <t>C-22348</t>
  </si>
  <si>
    <t>C-22349</t>
  </si>
  <si>
    <t>C-22350</t>
  </si>
  <si>
    <t>C-22351</t>
  </si>
  <si>
    <t>C-22352</t>
  </si>
  <si>
    <t>C-22353</t>
  </si>
  <si>
    <t>C-22354</t>
  </si>
  <si>
    <t>C-22355</t>
  </si>
  <si>
    <t>C-22356</t>
  </si>
  <si>
    <t>C-22357</t>
  </si>
  <si>
    <t>C-22358</t>
  </si>
  <si>
    <t>C-22359</t>
  </si>
  <si>
    <t>C-22360</t>
  </si>
  <si>
    <t>C-22361</t>
  </si>
  <si>
    <t>C-22362</t>
  </si>
  <si>
    <t>C-22363</t>
  </si>
  <si>
    <t>C-22364</t>
  </si>
  <si>
    <t>C-22365</t>
  </si>
  <si>
    <t>C-22366</t>
  </si>
  <si>
    <t>C-22367</t>
  </si>
  <si>
    <t>C-22368</t>
  </si>
  <si>
    <t>C-22369</t>
  </si>
  <si>
    <t>C-22370</t>
  </si>
  <si>
    <t>C-22371</t>
  </si>
  <si>
    <t>C-22372</t>
  </si>
  <si>
    <t>C-22373</t>
  </si>
  <si>
    <t>C-22374</t>
  </si>
  <si>
    <t>C-22375</t>
  </si>
  <si>
    <t>C-22376</t>
  </si>
  <si>
    <t>C-22377</t>
  </si>
  <si>
    <t>C-22378</t>
  </si>
  <si>
    <t>C-22379</t>
  </si>
  <si>
    <t>C-22380</t>
  </si>
  <si>
    <t>C-22381</t>
  </si>
  <si>
    <t>C-22382</t>
  </si>
  <si>
    <t>C-22383</t>
  </si>
  <si>
    <t>C-22384</t>
  </si>
  <si>
    <t>C-22385</t>
  </si>
  <si>
    <t>C-22386</t>
  </si>
  <si>
    <t>C-22387</t>
  </si>
  <si>
    <t>C-22388</t>
  </si>
  <si>
    <t>C-22389</t>
  </si>
  <si>
    <t>C-22390</t>
  </si>
  <si>
    <t>C-22391</t>
  </si>
  <si>
    <t>C-22392</t>
  </si>
  <si>
    <t>C-22393</t>
  </si>
  <si>
    <t>C-22394</t>
  </si>
  <si>
    <t>C-22395</t>
  </si>
  <si>
    <t>C-22396</t>
  </si>
  <si>
    <t>C-22397</t>
  </si>
  <si>
    <t>C-22398</t>
  </si>
  <si>
    <t>C-22399</t>
  </si>
  <si>
    <t>C-22400</t>
  </si>
  <si>
    <t>C-22401</t>
  </si>
  <si>
    <t>C-22402</t>
  </si>
  <si>
    <t>C-22403</t>
  </si>
  <si>
    <t>C-22404</t>
  </si>
  <si>
    <t>C-22405</t>
  </si>
  <si>
    <t>C-22406</t>
  </si>
  <si>
    <t>C-22407</t>
  </si>
  <si>
    <t>C-22408</t>
  </si>
  <si>
    <t>C-22409</t>
  </si>
  <si>
    <t>C-22410</t>
  </si>
  <si>
    <t>C-22411</t>
  </si>
  <si>
    <t>C-22412</t>
  </si>
  <si>
    <t>C-22413</t>
  </si>
  <si>
    <t>C-22414</t>
  </si>
  <si>
    <t>C-22415</t>
  </si>
  <si>
    <t>C-22416</t>
  </si>
  <si>
    <t>C-22417</t>
  </si>
  <si>
    <t>C-22418</t>
  </si>
  <si>
    <t>C-22419</t>
  </si>
  <si>
    <t>C-22420</t>
  </si>
  <si>
    <t>C-22421</t>
  </si>
  <si>
    <t>C-22422</t>
  </si>
  <si>
    <t>C-22423</t>
  </si>
  <si>
    <t>C-22424</t>
  </si>
  <si>
    <t>C-22425</t>
  </si>
  <si>
    <t>C-22426</t>
  </si>
  <si>
    <t>C-22427</t>
  </si>
  <si>
    <t>C-22428</t>
  </si>
  <si>
    <t>C-22429</t>
  </si>
  <si>
    <t>C-22430</t>
  </si>
  <si>
    <t>C-22431</t>
  </si>
  <si>
    <t>C-22432</t>
  </si>
  <si>
    <t>C-22433</t>
  </si>
  <si>
    <t>C-22434</t>
  </si>
  <si>
    <t>C-22435</t>
  </si>
  <si>
    <t>C-22436</t>
  </si>
  <si>
    <t>C-22437</t>
  </si>
  <si>
    <t>C-22438</t>
  </si>
  <si>
    <t>C-22439</t>
  </si>
  <si>
    <t>C-22440</t>
  </si>
  <si>
    <t>C-22441</t>
  </si>
  <si>
    <t>C-22442</t>
  </si>
  <si>
    <t>C-22443</t>
  </si>
  <si>
    <t>C-22444</t>
  </si>
  <si>
    <t>C-22445</t>
  </si>
  <si>
    <t>C-22446</t>
  </si>
  <si>
    <t>C-22447</t>
  </si>
  <si>
    <t>C-22448</t>
  </si>
  <si>
    <t>C-22449</t>
  </si>
  <si>
    <t>C-22450</t>
  </si>
  <si>
    <t>C-22451</t>
  </si>
  <si>
    <t>C-22452</t>
  </si>
  <si>
    <t>C-22453</t>
  </si>
  <si>
    <t>C-22454</t>
  </si>
  <si>
    <t>C-22455</t>
  </si>
  <si>
    <t>C-22456</t>
  </si>
  <si>
    <t>C-22457</t>
  </si>
  <si>
    <t>C-22458</t>
  </si>
  <si>
    <t>C-22459</t>
  </si>
  <si>
    <t>C-22460</t>
  </si>
  <si>
    <t>C-22461</t>
  </si>
  <si>
    <t>C-22462</t>
  </si>
  <si>
    <t>C-22463</t>
  </si>
  <si>
    <t>C-22464</t>
  </si>
  <si>
    <t>C-22465</t>
  </si>
  <si>
    <t>C-22466</t>
  </si>
  <si>
    <t>C-22467</t>
  </si>
  <si>
    <t>C-22468</t>
  </si>
  <si>
    <t>C-22469</t>
  </si>
  <si>
    <t>C-22470</t>
  </si>
  <si>
    <t>C-22471</t>
  </si>
  <si>
    <t>C-22472</t>
  </si>
  <si>
    <t>C-22473</t>
  </si>
  <si>
    <t>C-22474</t>
  </si>
  <si>
    <t>C-22475</t>
  </si>
  <si>
    <t>C-22476</t>
  </si>
  <si>
    <t>C-22477</t>
  </si>
  <si>
    <t>C-22478</t>
  </si>
  <si>
    <t>C-22479</t>
  </si>
  <si>
    <t>C-22480</t>
  </si>
  <si>
    <t>C-22481</t>
  </si>
  <si>
    <t>C-22482</t>
  </si>
  <si>
    <t>C-22483</t>
  </si>
  <si>
    <t>C-22484</t>
  </si>
  <si>
    <t>C-22485</t>
  </si>
  <si>
    <t>C-22486</t>
  </si>
  <si>
    <t>C-22487</t>
  </si>
  <si>
    <t>C-22488</t>
  </si>
  <si>
    <t>C-22489</t>
  </si>
  <si>
    <t>C-22490</t>
  </si>
  <si>
    <t>C-22491</t>
  </si>
  <si>
    <t>C-22492</t>
  </si>
  <si>
    <t>C-22493</t>
  </si>
  <si>
    <t>C-22494</t>
  </si>
  <si>
    <t>C-22495</t>
  </si>
  <si>
    <t>C-22496</t>
  </si>
  <si>
    <t>C-22497</t>
  </si>
  <si>
    <t>C-22498</t>
  </si>
  <si>
    <t>C-22499</t>
  </si>
  <si>
    <t>C-22500</t>
  </si>
  <si>
    <t>C-22501</t>
  </si>
  <si>
    <t>C-22502</t>
  </si>
  <si>
    <t>C-22503</t>
  </si>
  <si>
    <t>C-22504</t>
  </si>
  <si>
    <t>C-22505</t>
  </si>
  <si>
    <t>C-22506</t>
  </si>
  <si>
    <t>C-22507</t>
  </si>
  <si>
    <t>C-22508</t>
  </si>
  <si>
    <t>C-22509</t>
  </si>
  <si>
    <t>C-22510</t>
  </si>
  <si>
    <t>C-22511</t>
  </si>
  <si>
    <t>C-22512</t>
  </si>
  <si>
    <t>C-22513</t>
  </si>
  <si>
    <t>C-22514</t>
  </si>
  <si>
    <t>C-22515</t>
  </si>
  <si>
    <t>C-22516</t>
  </si>
  <si>
    <t>C-22517</t>
  </si>
  <si>
    <t>C-22518</t>
  </si>
  <si>
    <t>C-22519</t>
  </si>
  <si>
    <t>C-22520</t>
  </si>
  <si>
    <t>C-22521</t>
  </si>
  <si>
    <t>C-22522</t>
  </si>
  <si>
    <t>C-22523</t>
  </si>
  <si>
    <t>C-22524</t>
  </si>
  <si>
    <t>C-22525</t>
  </si>
  <si>
    <t>C-22526</t>
  </si>
  <si>
    <t>C-22527</t>
  </si>
  <si>
    <t>C-22528</t>
  </si>
  <si>
    <t>C-22529</t>
  </si>
  <si>
    <t>C-22530</t>
  </si>
  <si>
    <t>C-22531</t>
  </si>
  <si>
    <t>C-22532</t>
  </si>
  <si>
    <t>C-22533</t>
  </si>
  <si>
    <t>C-22534</t>
  </si>
  <si>
    <t>C-22535</t>
  </si>
  <si>
    <t>C-22536</t>
  </si>
  <si>
    <t>C-22537</t>
  </si>
  <si>
    <t>C-22538</t>
  </si>
  <si>
    <t>C-22539</t>
  </si>
  <si>
    <t>C-22540</t>
  </si>
  <si>
    <t>C-22541</t>
  </si>
  <si>
    <t>C-22542</t>
  </si>
  <si>
    <t>C-22543</t>
  </si>
  <si>
    <t>C-22544</t>
  </si>
  <si>
    <t>C-22545</t>
  </si>
  <si>
    <t>C-22546</t>
  </si>
  <si>
    <t>C-22547</t>
  </si>
  <si>
    <t>C-22548</t>
  </si>
  <si>
    <t>C-22549</t>
  </si>
  <si>
    <t>C-22550</t>
  </si>
  <si>
    <t>C-22551</t>
  </si>
  <si>
    <t>C-22552</t>
  </si>
  <si>
    <t>C-22553</t>
  </si>
  <si>
    <t>C-22554</t>
  </si>
  <si>
    <t>C-22555</t>
  </si>
  <si>
    <t>C-22556</t>
  </si>
  <si>
    <t>C-22557</t>
  </si>
  <si>
    <t>C-22558</t>
  </si>
  <si>
    <t>C-22559</t>
  </si>
  <si>
    <t>C-22560</t>
  </si>
  <si>
    <t>C-22561</t>
  </si>
  <si>
    <t>C-22562</t>
  </si>
  <si>
    <t>C-22563</t>
  </si>
  <si>
    <t>C-22564</t>
  </si>
  <si>
    <t>C-22565</t>
  </si>
  <si>
    <t>C-22566</t>
  </si>
  <si>
    <t>C-22567</t>
  </si>
  <si>
    <t>C-22568</t>
  </si>
  <si>
    <t>C-22569</t>
  </si>
  <si>
    <t>C-22570</t>
  </si>
  <si>
    <t>C-22571</t>
  </si>
  <si>
    <t>C-22572</t>
  </si>
  <si>
    <t>C-22573</t>
  </si>
  <si>
    <t>C-22574</t>
  </si>
  <si>
    <t>C-22575</t>
  </si>
  <si>
    <t>C-22576</t>
  </si>
  <si>
    <t>C-22577</t>
  </si>
  <si>
    <t>C-22578</t>
  </si>
  <si>
    <t>C-22579</t>
  </si>
  <si>
    <t>C-22580</t>
  </si>
  <si>
    <t>C-22581</t>
  </si>
  <si>
    <t>C-22582</t>
  </si>
  <si>
    <t>C-22583</t>
  </si>
  <si>
    <t>C-22584</t>
  </si>
  <si>
    <t>C-22585</t>
  </si>
  <si>
    <t>C-22586</t>
  </si>
  <si>
    <t>C-22587</t>
  </si>
  <si>
    <t>C-22588</t>
  </si>
  <si>
    <t>C-22589</t>
  </si>
  <si>
    <t>C-22590</t>
  </si>
  <si>
    <t>C-22591</t>
  </si>
  <si>
    <t>C-22592</t>
  </si>
  <si>
    <t>C-22593</t>
  </si>
  <si>
    <t>C-22594</t>
  </si>
  <si>
    <t>C-22595</t>
  </si>
  <si>
    <t>C-22596</t>
  </si>
  <si>
    <t>C-22597</t>
  </si>
  <si>
    <t>C-22598</t>
  </si>
  <si>
    <t>C-22599</t>
  </si>
  <si>
    <t>C-22600</t>
  </si>
  <si>
    <t>C-22601</t>
  </si>
  <si>
    <t>C-22602</t>
  </si>
  <si>
    <t>C-22603</t>
  </si>
  <si>
    <t>C-22604</t>
  </si>
  <si>
    <t>C-22605</t>
  </si>
  <si>
    <t>C-22606</t>
  </si>
  <si>
    <t>C-22607</t>
  </si>
  <si>
    <t>C-22608</t>
  </si>
  <si>
    <t>C-22609</t>
  </si>
  <si>
    <t>C-22610</t>
  </si>
  <si>
    <t>C-22611</t>
  </si>
  <si>
    <t>C-22612</t>
  </si>
  <si>
    <t>C-22613</t>
  </si>
  <si>
    <t>C-22614</t>
  </si>
  <si>
    <t>C-22615</t>
  </si>
  <si>
    <t>C-22616</t>
  </si>
  <si>
    <t>C-22617</t>
  </si>
  <si>
    <t>C-22618</t>
  </si>
  <si>
    <t>C-22619</t>
  </si>
  <si>
    <t>C-22620</t>
  </si>
  <si>
    <t>C-22621</t>
  </si>
  <si>
    <t>C-22622</t>
  </si>
  <si>
    <t>C-22623</t>
  </si>
  <si>
    <t>C-22624</t>
  </si>
  <si>
    <t>C-22625</t>
  </si>
  <si>
    <t>C-22626</t>
  </si>
  <si>
    <t>C-22627</t>
  </si>
  <si>
    <t>C-22628</t>
  </si>
  <si>
    <t>C-22629</t>
  </si>
  <si>
    <t>C-22630</t>
  </si>
  <si>
    <t>C-22631</t>
  </si>
  <si>
    <t>C-22632</t>
  </si>
  <si>
    <t>C-22633</t>
  </si>
  <si>
    <t>C-22634</t>
  </si>
  <si>
    <t>C-22635</t>
  </si>
  <si>
    <t>C-22636</t>
  </si>
  <si>
    <t>C-22637</t>
  </si>
  <si>
    <t>C-22638</t>
  </si>
  <si>
    <t>C-22639</t>
  </si>
  <si>
    <t>C-22640</t>
  </si>
  <si>
    <t>C-22641</t>
  </si>
  <si>
    <t>C-22642</t>
  </si>
  <si>
    <t>C-22643</t>
  </si>
  <si>
    <t>C-22644</t>
  </si>
  <si>
    <t>C-22645</t>
  </si>
  <si>
    <t>C-22646</t>
  </si>
  <si>
    <t>C-22647</t>
  </si>
  <si>
    <t>C-22648</t>
  </si>
  <si>
    <t>C-22649</t>
  </si>
  <si>
    <t>C-22650</t>
  </si>
  <si>
    <t>C-22651</t>
  </si>
  <si>
    <t>C-22652</t>
  </si>
  <si>
    <t>C-22653</t>
  </si>
  <si>
    <t>C-22654</t>
  </si>
  <si>
    <t>C-22655</t>
  </si>
  <si>
    <t>C-22656</t>
  </si>
  <si>
    <t>C-22657</t>
  </si>
  <si>
    <t>C-22658</t>
  </si>
  <si>
    <t>C-22659</t>
  </si>
  <si>
    <t>C-22660</t>
  </si>
  <si>
    <t>C-22661</t>
  </si>
  <si>
    <t>C-22662</t>
  </si>
  <si>
    <t>C-22663</t>
  </si>
  <si>
    <t>C-22664</t>
  </si>
  <si>
    <t>C-22665</t>
  </si>
  <si>
    <t>C-22666</t>
  </si>
  <si>
    <t>C-22667</t>
  </si>
  <si>
    <t>C-22668</t>
  </si>
  <si>
    <t>C-22669</t>
  </si>
  <si>
    <t>C-22670</t>
  </si>
  <si>
    <t>C-22671</t>
  </si>
  <si>
    <t>C-22672</t>
  </si>
  <si>
    <t>C-22673</t>
  </si>
  <si>
    <t>C-22674</t>
  </si>
  <si>
    <t>C-22675</t>
  </si>
  <si>
    <t>C-22676</t>
  </si>
  <si>
    <t>C-22677</t>
  </si>
  <si>
    <t>C-22678</t>
  </si>
  <si>
    <t>C-22679</t>
  </si>
  <si>
    <t>C-22680</t>
  </si>
  <si>
    <t>C-22681</t>
  </si>
  <si>
    <t>C-22682</t>
  </si>
  <si>
    <t>C-22683</t>
  </si>
  <si>
    <t>C-22684</t>
  </si>
  <si>
    <t>C-22685</t>
  </si>
  <si>
    <t>C-22686</t>
  </si>
  <si>
    <t>C-22687</t>
  </si>
  <si>
    <t>C-22688</t>
  </si>
  <si>
    <t>C-22689</t>
  </si>
  <si>
    <t>C-22690</t>
  </si>
  <si>
    <t>C-22691</t>
  </si>
  <si>
    <t>C-22692</t>
  </si>
  <si>
    <t>C-22693</t>
  </si>
  <si>
    <t>C-22694</t>
  </si>
  <si>
    <t>C-22695</t>
  </si>
  <si>
    <t>C-22696</t>
  </si>
  <si>
    <t>C-22697</t>
  </si>
  <si>
    <t>C-22698</t>
  </si>
  <si>
    <t>C-22699</t>
  </si>
  <si>
    <t>C-22700</t>
  </si>
  <si>
    <t>C-22701</t>
  </si>
  <si>
    <t>C-22702</t>
  </si>
  <si>
    <t>C-22703</t>
  </si>
  <si>
    <t>C-22704</t>
  </si>
  <si>
    <t>C-22705</t>
  </si>
  <si>
    <t>C-22706</t>
  </si>
  <si>
    <t>C-22707</t>
  </si>
  <si>
    <t>C-22708</t>
  </si>
  <si>
    <t>C-22709</t>
  </si>
  <si>
    <t>C-22710</t>
  </si>
  <si>
    <t>C-22711</t>
  </si>
  <si>
    <t>C-22712</t>
  </si>
  <si>
    <t>C-22713</t>
  </si>
  <si>
    <t>C-22714</t>
  </si>
  <si>
    <t>C-22715</t>
  </si>
  <si>
    <t>C-22716</t>
  </si>
  <si>
    <t>C-22717</t>
  </si>
  <si>
    <t>C-22718</t>
  </si>
  <si>
    <t>C-22719</t>
  </si>
  <si>
    <t>C-22720</t>
  </si>
  <si>
    <t>C-22721</t>
  </si>
  <si>
    <t>C-22722</t>
  </si>
  <si>
    <t>C-22723</t>
  </si>
  <si>
    <t>C-22724</t>
  </si>
  <si>
    <t>C-22725</t>
  </si>
  <si>
    <t>C-22726</t>
  </si>
  <si>
    <t>C-22727</t>
  </si>
  <si>
    <t>C-22728</t>
  </si>
  <si>
    <t>C-22729</t>
  </si>
  <si>
    <t>C-22730</t>
  </si>
  <si>
    <t>C-22731</t>
  </si>
  <si>
    <t>C-22732</t>
  </si>
  <si>
    <t>C-22733</t>
  </si>
  <si>
    <t>C-22734</t>
  </si>
  <si>
    <t>C-22735</t>
  </si>
  <si>
    <t>C-22736</t>
  </si>
  <si>
    <t>C-22737</t>
  </si>
  <si>
    <t>C-22738</t>
  </si>
  <si>
    <t>C-22739</t>
  </si>
  <si>
    <t>C-22740</t>
  </si>
  <si>
    <t>C-22741</t>
  </si>
  <si>
    <t>C-22742</t>
  </si>
  <si>
    <t>C-22743</t>
  </si>
  <si>
    <t>C-22744</t>
  </si>
  <si>
    <t>C-22745</t>
  </si>
  <si>
    <t>C-22746</t>
  </si>
  <si>
    <t>C-22747</t>
  </si>
  <si>
    <t>C-22748</t>
  </si>
  <si>
    <t>C-22749</t>
  </si>
  <si>
    <t>C-22750</t>
  </si>
  <si>
    <t>C-22751</t>
  </si>
  <si>
    <t>C-22752</t>
  </si>
  <si>
    <t>C-22753</t>
  </si>
  <si>
    <t>C-22754</t>
  </si>
  <si>
    <t>C-22755</t>
  </si>
  <si>
    <t>C-22756</t>
  </si>
  <si>
    <t>C-22757</t>
  </si>
  <si>
    <t>C-22758</t>
  </si>
  <si>
    <t>C-22759</t>
  </si>
  <si>
    <t>C-22760</t>
  </si>
  <si>
    <t>C-22761</t>
  </si>
  <si>
    <t>C-22762</t>
  </si>
  <si>
    <t>C-22763</t>
  </si>
  <si>
    <t>C-22764</t>
  </si>
  <si>
    <t>C-22765</t>
  </si>
  <si>
    <t>C-22766</t>
  </si>
  <si>
    <t>C-22767</t>
  </si>
  <si>
    <t>C-22768</t>
  </si>
  <si>
    <t>C-22769</t>
  </si>
  <si>
    <t>C-22770</t>
  </si>
  <si>
    <t>C-22771</t>
  </si>
  <si>
    <t>C-22772</t>
  </si>
  <si>
    <t>C-22773</t>
  </si>
  <si>
    <t>C-22774</t>
  </si>
  <si>
    <t>C-22775</t>
  </si>
  <si>
    <t>C-22776</t>
  </si>
  <si>
    <t>C-22777</t>
  </si>
  <si>
    <t>C-22778</t>
  </si>
  <si>
    <t>C-22779</t>
  </si>
  <si>
    <t>C-22780</t>
  </si>
  <si>
    <t>C-22781</t>
  </si>
  <si>
    <t>C-22782</t>
  </si>
  <si>
    <t>C-22783</t>
  </si>
  <si>
    <t>C-22784</t>
  </si>
  <si>
    <t>C-22785</t>
  </si>
  <si>
    <t>C-22786</t>
  </si>
  <si>
    <t>C-22787</t>
  </si>
  <si>
    <t>C-22788</t>
  </si>
  <si>
    <t>C-22789</t>
  </si>
  <si>
    <t>C-22790</t>
  </si>
  <si>
    <t>C-22791</t>
  </si>
  <si>
    <t>C-22792</t>
  </si>
  <si>
    <t>C-22793</t>
  </si>
  <si>
    <t>C-22794</t>
  </si>
  <si>
    <t>C-22795</t>
  </si>
  <si>
    <t>C-22796</t>
  </si>
  <si>
    <t>C-22797</t>
  </si>
  <si>
    <t>C-22798</t>
  </si>
  <si>
    <t>C-22799</t>
  </si>
  <si>
    <t>C-22800</t>
  </si>
  <si>
    <t>C-22801</t>
  </si>
  <si>
    <t>C-22802</t>
  </si>
  <si>
    <t>C-22803</t>
  </si>
  <si>
    <t>C-22804</t>
  </si>
  <si>
    <t>C-22805</t>
  </si>
  <si>
    <t>C-22806</t>
  </si>
  <si>
    <t>C-22807</t>
  </si>
  <si>
    <t>C-22808</t>
  </si>
  <si>
    <t>C-22809</t>
  </si>
  <si>
    <t>C-22810</t>
  </si>
  <si>
    <t>C-22811</t>
  </si>
  <si>
    <t>C-22812</t>
  </si>
  <si>
    <t>C-22813</t>
  </si>
  <si>
    <t>C-22814</t>
  </si>
  <si>
    <t>C-22815</t>
  </si>
  <si>
    <t>C-22816</t>
  </si>
  <si>
    <t>C-22817</t>
  </si>
  <si>
    <t>C-22818</t>
  </si>
  <si>
    <t>C-22819</t>
  </si>
  <si>
    <t>C-22820</t>
  </si>
  <si>
    <t>C-22821</t>
  </si>
  <si>
    <t>C-22822</t>
  </si>
  <si>
    <t>C-22823</t>
  </si>
  <si>
    <t>C-22824</t>
  </si>
  <si>
    <t>C-22825</t>
  </si>
  <si>
    <t>C-22826</t>
  </si>
  <si>
    <t>C-22827</t>
  </si>
  <si>
    <t>C-22828</t>
  </si>
  <si>
    <t>C-22829</t>
  </si>
  <si>
    <t>C-22830</t>
  </si>
  <si>
    <t>C-22831</t>
  </si>
  <si>
    <t>C-22832</t>
  </si>
  <si>
    <t>C-22833</t>
  </si>
  <si>
    <t>C-22834</t>
  </si>
  <si>
    <t>C-22835</t>
  </si>
  <si>
    <t>C-22836</t>
  </si>
  <si>
    <t>C-22837</t>
  </si>
  <si>
    <t>C-22838</t>
  </si>
  <si>
    <t>C-22839</t>
  </si>
  <si>
    <t>C-22840</t>
  </si>
  <si>
    <t>C-22841</t>
  </si>
  <si>
    <t>C-22842</t>
  </si>
  <si>
    <t>C-22843</t>
  </si>
  <si>
    <t>C-22844</t>
  </si>
  <si>
    <t>C-22845</t>
  </si>
  <si>
    <t>C-22846</t>
  </si>
  <si>
    <t>C-22847</t>
  </si>
  <si>
    <t>C-22848</t>
  </si>
  <si>
    <t>C-22849</t>
  </si>
  <si>
    <t>C-22850</t>
  </si>
  <si>
    <t>C-22851</t>
  </si>
  <si>
    <t>C-22852</t>
  </si>
  <si>
    <t>C-22853</t>
  </si>
  <si>
    <t>C-22854</t>
  </si>
  <si>
    <t>C-22855</t>
  </si>
  <si>
    <t>C-22856</t>
  </si>
  <si>
    <t>C-22857</t>
  </si>
  <si>
    <t>C-22858</t>
  </si>
  <si>
    <t>C-22859</t>
  </si>
  <si>
    <t>C-22860</t>
  </si>
  <si>
    <t>C-22861</t>
  </si>
  <si>
    <t>C-22862</t>
  </si>
  <si>
    <t>C-22863</t>
  </si>
  <si>
    <t>C-22864</t>
  </si>
  <si>
    <t>C-22865</t>
  </si>
  <si>
    <t>C-22866</t>
  </si>
  <si>
    <t>C-22867</t>
  </si>
  <si>
    <t>C-22868</t>
  </si>
  <si>
    <t>C-22869</t>
  </si>
  <si>
    <t>C-22870</t>
  </si>
  <si>
    <t>C-22871</t>
  </si>
  <si>
    <t>C-22872</t>
  </si>
  <si>
    <t>C-22873</t>
  </si>
  <si>
    <t>C-22874</t>
  </si>
  <si>
    <t>C-22875</t>
  </si>
  <si>
    <t>C-22876</t>
  </si>
  <si>
    <t>C-22877</t>
  </si>
  <si>
    <t>C-22878</t>
  </si>
  <si>
    <t>C-22879</t>
  </si>
  <si>
    <t>C-22880</t>
  </si>
  <si>
    <t>C-22881</t>
  </si>
  <si>
    <t>C-22882</t>
  </si>
  <si>
    <t>C-22883</t>
  </si>
  <si>
    <t>C-22884</t>
  </si>
  <si>
    <t>C-22885</t>
  </si>
  <si>
    <t>C-22886</t>
  </si>
  <si>
    <t>C-22887</t>
  </si>
  <si>
    <t>C-22888</t>
  </si>
  <si>
    <t>C-22889</t>
  </si>
  <si>
    <t>C-22890</t>
  </si>
  <si>
    <t>C-22891</t>
  </si>
  <si>
    <t>C-22892</t>
  </si>
  <si>
    <t>C-22893</t>
  </si>
  <si>
    <t>C-22894</t>
  </si>
  <si>
    <t>C-22895</t>
  </si>
  <si>
    <t>C-22896</t>
  </si>
  <si>
    <t>C-22897</t>
  </si>
  <si>
    <t>C-22898</t>
  </si>
  <si>
    <t>C-22899</t>
  </si>
  <si>
    <t>C-22900</t>
  </si>
  <si>
    <t>C-22901</t>
  </si>
  <si>
    <t>C-22902</t>
  </si>
  <si>
    <t>C-22903</t>
  </si>
  <si>
    <t>C-22904</t>
  </si>
  <si>
    <t>C-22905</t>
  </si>
  <si>
    <t>C-22906</t>
  </si>
  <si>
    <t>C-22907</t>
  </si>
  <si>
    <t>C-22908</t>
  </si>
  <si>
    <t>C-22909</t>
  </si>
  <si>
    <t>C-22910</t>
  </si>
  <si>
    <t>C-22911</t>
  </si>
  <si>
    <t>C-22912</t>
  </si>
  <si>
    <t>C-22913</t>
  </si>
  <si>
    <t>C-22914</t>
  </si>
  <si>
    <t>C-22915</t>
  </si>
  <si>
    <t>C-22916</t>
  </si>
  <si>
    <t>C-22917</t>
  </si>
  <si>
    <t>C-22918</t>
  </si>
  <si>
    <t>C-22919</t>
  </si>
  <si>
    <t>C-22920</t>
  </si>
  <si>
    <t>C-22921</t>
  </si>
  <si>
    <t>C-22922</t>
  </si>
  <si>
    <t>C-22923</t>
  </si>
  <si>
    <t>C-22924</t>
  </si>
  <si>
    <t>C-22925</t>
  </si>
  <si>
    <t>C-22926</t>
  </si>
  <si>
    <t>C-22927</t>
  </si>
  <si>
    <t>C-22928</t>
  </si>
  <si>
    <t>C-22929</t>
  </si>
  <si>
    <t>C-22930</t>
  </si>
  <si>
    <t>C-22931</t>
  </si>
  <si>
    <t>C-22932</t>
  </si>
  <si>
    <t>C-22933</t>
  </si>
  <si>
    <t>C-22934</t>
  </si>
  <si>
    <t>C-22935</t>
  </si>
  <si>
    <t>C-22936</t>
  </si>
  <si>
    <t>C-22937</t>
  </si>
  <si>
    <t>C-22938</t>
  </si>
  <si>
    <t>C-22939</t>
  </si>
  <si>
    <t>C-22940</t>
  </si>
  <si>
    <t>C-22941</t>
  </si>
  <si>
    <t>C-22942</t>
  </si>
  <si>
    <t>C-22943</t>
  </si>
  <si>
    <t>C-22944</t>
  </si>
  <si>
    <t>C-22945</t>
  </si>
  <si>
    <t>C-22946</t>
  </si>
  <si>
    <t>C-22947</t>
  </si>
  <si>
    <t>C-22948</t>
  </si>
  <si>
    <t>C-22949</t>
  </si>
  <si>
    <t>C-22950</t>
  </si>
  <si>
    <t>C-22951</t>
  </si>
  <si>
    <t>C-22952</t>
  </si>
  <si>
    <t>C-22953</t>
  </si>
  <si>
    <t>C-22954</t>
  </si>
  <si>
    <t>C-22955</t>
  </si>
  <si>
    <t>C-22956</t>
  </si>
  <si>
    <t>C-22957</t>
  </si>
  <si>
    <t>C-22958</t>
  </si>
  <si>
    <t>C-22959</t>
  </si>
  <si>
    <t>C-22960</t>
  </si>
  <si>
    <t>C-22961</t>
  </si>
  <si>
    <t>C-22962</t>
  </si>
  <si>
    <t>C-22963</t>
  </si>
  <si>
    <t>C-22964</t>
  </si>
  <si>
    <t>C-22965</t>
  </si>
  <si>
    <t>C-22966</t>
  </si>
  <si>
    <t>C-22967</t>
  </si>
  <si>
    <t>C-22968</t>
  </si>
  <si>
    <t>C-22969</t>
  </si>
  <si>
    <t>C-22970</t>
  </si>
  <si>
    <t>C-22971</t>
  </si>
  <si>
    <t>C-22972</t>
  </si>
  <si>
    <t>C-22973</t>
  </si>
  <si>
    <t>C-22974</t>
  </si>
  <si>
    <t>C-22975</t>
  </si>
  <si>
    <t>C-22976</t>
  </si>
  <si>
    <t>C-22977</t>
  </si>
  <si>
    <t>C-22978</t>
  </si>
  <si>
    <t>C-22979</t>
  </si>
  <si>
    <t>C-22980</t>
  </si>
  <si>
    <t>C-22981</t>
  </si>
  <si>
    <t>C-22982</t>
  </si>
  <si>
    <t>C-22983</t>
  </si>
  <si>
    <t>C-22984</t>
  </si>
  <si>
    <t>C-22985</t>
  </si>
  <si>
    <t>C-22986</t>
  </si>
  <si>
    <t>C-22987</t>
  </si>
  <si>
    <t>C-22988</t>
  </si>
  <si>
    <t>C-22989</t>
  </si>
  <si>
    <t>C-22990</t>
  </si>
  <si>
    <t>C-22991</t>
  </si>
  <si>
    <t>C-22992</t>
  </si>
  <si>
    <t>C-22993</t>
  </si>
  <si>
    <t>C-22994</t>
  </si>
  <si>
    <t>C-22995</t>
  </si>
  <si>
    <t>C-22996</t>
  </si>
  <si>
    <t>C-22997</t>
  </si>
  <si>
    <t>C-22998</t>
  </si>
  <si>
    <t>C-22999</t>
  </si>
  <si>
    <t>C-23000</t>
  </si>
  <si>
    <t>C-23001</t>
  </si>
  <si>
    <t>C-23002</t>
  </si>
  <si>
    <t>C-23003</t>
  </si>
  <si>
    <t>C-23004</t>
  </si>
  <si>
    <t>C-23005</t>
  </si>
  <si>
    <t>C-23006</t>
  </si>
  <si>
    <t>C-23007</t>
  </si>
  <si>
    <t>C-23008</t>
  </si>
  <si>
    <t>C-23009</t>
  </si>
  <si>
    <t>C-23010</t>
  </si>
  <si>
    <t>C-23011</t>
  </si>
  <si>
    <t>C-23012</t>
  </si>
  <si>
    <t>C-23013</t>
  </si>
  <si>
    <t>C-23014</t>
  </si>
  <si>
    <t>C-23015</t>
  </si>
  <si>
    <t>C-23016</t>
  </si>
  <si>
    <t>C-23017</t>
  </si>
  <si>
    <t>C-23018</t>
  </si>
  <si>
    <t>C-23019</t>
  </si>
  <si>
    <t>C-23020</t>
  </si>
  <si>
    <t>C-23021</t>
  </si>
  <si>
    <t>C-23022</t>
  </si>
  <si>
    <t>C-23023</t>
  </si>
  <si>
    <t>C-23024</t>
  </si>
  <si>
    <t>C-23025</t>
  </si>
  <si>
    <t>C-23026</t>
  </si>
  <si>
    <t>C-23027</t>
  </si>
  <si>
    <t>C-23028</t>
  </si>
  <si>
    <t>C-23029</t>
  </si>
  <si>
    <t>C-23030</t>
  </si>
  <si>
    <t>C-23031</t>
  </si>
  <si>
    <t>C-23032</t>
  </si>
  <si>
    <t>C-23033</t>
  </si>
  <si>
    <t>C-23034</t>
  </si>
  <si>
    <t>C-23035</t>
  </si>
  <si>
    <t>C-23036</t>
  </si>
  <si>
    <t>C-23037</t>
  </si>
  <si>
    <t>C-23038</t>
  </si>
  <si>
    <t>C-23039</t>
  </si>
  <si>
    <t>C-23040</t>
  </si>
  <si>
    <t>C-23041</t>
  </si>
  <si>
    <t>C-23042</t>
  </si>
  <si>
    <t>C-23043</t>
  </si>
  <si>
    <t>C-23044</t>
  </si>
  <si>
    <t>C-23045</t>
  </si>
  <si>
    <t>C-23046</t>
  </si>
  <si>
    <t>C-23047</t>
  </si>
  <si>
    <t>C-23048</t>
  </si>
  <si>
    <t>C-23049</t>
  </si>
  <si>
    <t>C-23050</t>
  </si>
  <si>
    <t>C-23051</t>
  </si>
  <si>
    <t>C-23052</t>
  </si>
  <si>
    <t>C-23053</t>
  </si>
  <si>
    <t>C-23054</t>
  </si>
  <si>
    <t>C-23055</t>
  </si>
  <si>
    <t>C-23056</t>
  </si>
  <si>
    <t>C-23057</t>
  </si>
  <si>
    <t>C-23058</t>
  </si>
  <si>
    <t>C-23059</t>
  </si>
  <si>
    <t>C-23060</t>
  </si>
  <si>
    <t>C-23061</t>
  </si>
  <si>
    <t>C-23062</t>
  </si>
  <si>
    <t>C-23063</t>
  </si>
  <si>
    <t>C-23064</t>
  </si>
  <si>
    <t>C-23065</t>
  </si>
  <si>
    <t>C-23066</t>
  </si>
  <si>
    <t>C-23067</t>
  </si>
  <si>
    <t>C-23068</t>
  </si>
  <si>
    <t>C-23069</t>
  </si>
  <si>
    <t>C-23070</t>
  </si>
  <si>
    <t>C-23071</t>
  </si>
  <si>
    <t>C-23072</t>
  </si>
  <si>
    <t>C-23073</t>
  </si>
  <si>
    <t>C-23074</t>
  </si>
  <si>
    <t>C-23075</t>
  </si>
  <si>
    <t>C-23076</t>
  </si>
  <si>
    <t>C-23077</t>
  </si>
  <si>
    <t>C-23078</t>
  </si>
  <si>
    <t>C-23079</t>
  </si>
  <si>
    <t>C-23080</t>
  </si>
  <si>
    <t>C-23081</t>
  </si>
  <si>
    <t>C-23082</t>
  </si>
  <si>
    <t>C-23083</t>
  </si>
  <si>
    <t>C-23084</t>
  </si>
  <si>
    <t>C-23085</t>
  </si>
  <si>
    <t>C-23086</t>
  </si>
  <si>
    <t>C-23087</t>
  </si>
  <si>
    <t>C-23088</t>
  </si>
  <si>
    <t>C-23089</t>
  </si>
  <si>
    <t>C-23090</t>
  </si>
  <si>
    <t>C-23091</t>
  </si>
  <si>
    <t>C-23092</t>
  </si>
  <si>
    <t>C-23093</t>
  </si>
  <si>
    <t>C-23094</t>
  </si>
  <si>
    <t>C-23095</t>
  </si>
  <si>
    <t>C-23096</t>
  </si>
  <si>
    <t>C-23097</t>
  </si>
  <si>
    <t>C-23098</t>
  </si>
  <si>
    <t>C-23099</t>
  </si>
  <si>
    <t>C-23100</t>
  </si>
  <si>
    <t>C-23101</t>
  </si>
  <si>
    <t>C-23102</t>
  </si>
  <si>
    <t>C-23103</t>
  </si>
  <si>
    <t>C-23104</t>
  </si>
  <si>
    <t>C-23105</t>
  </si>
  <si>
    <t>C-23106</t>
  </si>
  <si>
    <t>C-23107</t>
  </si>
  <si>
    <t>C-23108</t>
  </si>
  <si>
    <t>C-23109</t>
  </si>
  <si>
    <t>C-23110</t>
  </si>
  <si>
    <t>C-23111</t>
  </si>
  <si>
    <t>C-23112</t>
  </si>
  <si>
    <t>C-23113</t>
  </si>
  <si>
    <t>C-23114</t>
  </si>
  <si>
    <t>C-23115</t>
  </si>
  <si>
    <t>C-23116</t>
  </si>
  <si>
    <t>C-23117</t>
  </si>
  <si>
    <t>C-23118</t>
  </si>
  <si>
    <t>C-23119</t>
  </si>
  <si>
    <t>C-23120</t>
  </si>
  <si>
    <t>C-23121</t>
  </si>
  <si>
    <t>C-23122</t>
  </si>
  <si>
    <t>C-23123</t>
  </si>
  <si>
    <t>C-23124</t>
  </si>
  <si>
    <t>C-23125</t>
  </si>
  <si>
    <t>C-23126</t>
  </si>
  <si>
    <t>C-23127</t>
  </si>
  <si>
    <t>C-23128</t>
  </si>
  <si>
    <t>C-23129</t>
  </si>
  <si>
    <t>C-23130</t>
  </si>
  <si>
    <t>C-23131</t>
  </si>
  <si>
    <t>C-23132</t>
  </si>
  <si>
    <t>C-23133</t>
  </si>
  <si>
    <t>C-23134</t>
  </si>
  <si>
    <t>C-23135</t>
  </si>
  <si>
    <t>C-23136</t>
  </si>
  <si>
    <t>C-23137</t>
  </si>
  <si>
    <t>C-23138</t>
  </si>
  <si>
    <t>C-23139</t>
  </si>
  <si>
    <t>C-23140</t>
  </si>
  <si>
    <t>C-23141</t>
  </si>
  <si>
    <t>C-23142</t>
  </si>
  <si>
    <t>C-23143</t>
  </si>
  <si>
    <t>C-23144</t>
  </si>
  <si>
    <t>C-23145</t>
  </si>
  <si>
    <t>C-23146</t>
  </si>
  <si>
    <t>C-23147</t>
  </si>
  <si>
    <t>C-23148</t>
  </si>
  <si>
    <t>C-23149</t>
  </si>
  <si>
    <t>C-23150</t>
  </si>
  <si>
    <t>C-23151</t>
  </si>
  <si>
    <t>C-23152</t>
  </si>
  <si>
    <t>C-23153</t>
  </si>
  <si>
    <t>C-23154</t>
  </si>
  <si>
    <t>C-23155</t>
  </si>
  <si>
    <t>C-23156</t>
  </si>
  <si>
    <t>C-23157</t>
  </si>
  <si>
    <t>C-23158</t>
  </si>
  <si>
    <t>C-23159</t>
  </si>
  <si>
    <t>C-23160</t>
  </si>
  <si>
    <t>C-23161</t>
  </si>
  <si>
    <t>C-23162</t>
  </si>
  <si>
    <t>C-23163</t>
  </si>
  <si>
    <t>C-23164</t>
  </si>
  <si>
    <t>C-23165</t>
  </si>
  <si>
    <t>C-23166</t>
  </si>
  <si>
    <t>C-23167</t>
  </si>
  <si>
    <t>C-23168</t>
  </si>
  <si>
    <t>C-23169</t>
  </si>
  <si>
    <t>C-23170</t>
  </si>
  <si>
    <t>C-23171</t>
  </si>
  <si>
    <t>C-23172</t>
  </si>
  <si>
    <t>C-23173</t>
  </si>
  <si>
    <t>C-23174</t>
  </si>
  <si>
    <t>C-23175</t>
  </si>
  <si>
    <t>C-23176</t>
  </si>
  <si>
    <t>C-23177</t>
  </si>
  <si>
    <t>C-23178</t>
  </si>
  <si>
    <t>C-23179</t>
  </si>
  <si>
    <t>C-23180</t>
  </si>
  <si>
    <t>C-23181</t>
  </si>
  <si>
    <t>C-23182</t>
  </si>
  <si>
    <t>C-23183</t>
  </si>
  <si>
    <t>C-23184</t>
  </si>
  <si>
    <t>C-23185</t>
  </si>
  <si>
    <t>C-23186</t>
  </si>
  <si>
    <t>C-23187</t>
  </si>
  <si>
    <t>C-23188</t>
  </si>
  <si>
    <t>C-23189</t>
  </si>
  <si>
    <t>C-23190</t>
  </si>
  <si>
    <t>C-23191</t>
  </si>
  <si>
    <t>C-23192</t>
  </si>
  <si>
    <t>C-23193</t>
  </si>
  <si>
    <t>C-23194</t>
  </si>
  <si>
    <t>C-23195</t>
  </si>
  <si>
    <t>C-23196</t>
  </si>
  <si>
    <t>C-23197</t>
  </si>
  <si>
    <t>C-23198</t>
  </si>
  <si>
    <t>C-23199</t>
  </si>
  <si>
    <t>C-23200</t>
  </si>
  <si>
    <t>C-23201</t>
  </si>
  <si>
    <t>C-23202</t>
  </si>
  <si>
    <t>C-23203</t>
  </si>
  <si>
    <t>C-23204</t>
  </si>
  <si>
    <t>C-23205</t>
  </si>
  <si>
    <t>C-23206</t>
  </si>
  <si>
    <t>C-23207</t>
  </si>
  <si>
    <t>C-23208</t>
  </si>
  <si>
    <t>C-23209</t>
  </si>
  <si>
    <t>C-23210</t>
  </si>
  <si>
    <t>C-23211</t>
  </si>
  <si>
    <t>C-23212</t>
  </si>
  <si>
    <t>C-23213</t>
  </si>
  <si>
    <t>C-23214</t>
  </si>
  <si>
    <t>C-23215</t>
  </si>
  <si>
    <t>C-23216</t>
  </si>
  <si>
    <t>C-23217</t>
  </si>
  <si>
    <t>C-23218</t>
  </si>
  <si>
    <t>C-23219</t>
  </si>
  <si>
    <t>C-23220</t>
  </si>
  <si>
    <t>C-23221</t>
  </si>
  <si>
    <t>C-23222</t>
  </si>
  <si>
    <t>C-23223</t>
  </si>
  <si>
    <t>C-23224</t>
  </si>
  <si>
    <t>C-23225</t>
  </si>
  <si>
    <t>C-23226</t>
  </si>
  <si>
    <t>C-23227</t>
  </si>
  <si>
    <t>C-23228</t>
  </si>
  <si>
    <t>C-23229</t>
  </si>
  <si>
    <t>C-23230</t>
  </si>
  <si>
    <t>C-23231</t>
  </si>
  <si>
    <t>C-23232</t>
  </si>
  <si>
    <t>C-23233</t>
  </si>
  <si>
    <t>C-23234</t>
  </si>
  <si>
    <t>C-23235</t>
  </si>
  <si>
    <t>C-23236</t>
  </si>
  <si>
    <t>C-23237</t>
  </si>
  <si>
    <t>C-23238</t>
  </si>
  <si>
    <t>C-23239</t>
  </si>
  <si>
    <t>C-23240</t>
  </si>
  <si>
    <t>C-23241</t>
  </si>
  <si>
    <t>C-23242</t>
  </si>
  <si>
    <t>C-23243</t>
  </si>
  <si>
    <t>C-23244</t>
  </si>
  <si>
    <t>C-23245</t>
  </si>
  <si>
    <t>C-23246</t>
  </si>
  <si>
    <t>C-23247</t>
  </si>
  <si>
    <t>C-23248</t>
  </si>
  <si>
    <t>C-23249</t>
  </si>
  <si>
    <t>C-23250</t>
  </si>
  <si>
    <t>C-23251</t>
  </si>
  <si>
    <t>C-23252</t>
  </si>
  <si>
    <t>C-23253</t>
  </si>
  <si>
    <t>C-23254</t>
  </si>
  <si>
    <t>C-23255</t>
  </si>
  <si>
    <t>C-23256</t>
  </si>
  <si>
    <t>C-23257</t>
  </si>
  <si>
    <t>C-23258</t>
  </si>
  <si>
    <t>C-23259</t>
  </si>
  <si>
    <t>C-23260</t>
  </si>
  <si>
    <t>C-23261</t>
  </si>
  <si>
    <t>C-23262</t>
  </si>
  <si>
    <t>C-23263</t>
  </si>
  <si>
    <t>C-23264</t>
  </si>
  <si>
    <t>C-23265</t>
  </si>
  <si>
    <t>C-23266</t>
  </si>
  <si>
    <t>C-23267</t>
  </si>
  <si>
    <t>C-23268</t>
  </si>
  <si>
    <t>C-23269</t>
  </si>
  <si>
    <t>C-23270</t>
  </si>
  <si>
    <t>C-23271</t>
  </si>
  <si>
    <t>C-23272</t>
  </si>
  <si>
    <t>C-23273</t>
  </si>
  <si>
    <t>C-23274</t>
  </si>
  <si>
    <t>C-23275</t>
  </si>
  <si>
    <t>C-23276</t>
  </si>
  <si>
    <t>C-23277</t>
  </si>
  <si>
    <t>C-23278</t>
  </si>
  <si>
    <t>C-23279</t>
  </si>
  <si>
    <t>C-23280</t>
  </si>
  <si>
    <t>C-23281</t>
  </si>
  <si>
    <t>C-23282</t>
  </si>
  <si>
    <t>C-23283</t>
  </si>
  <si>
    <t>C-23284</t>
  </si>
  <si>
    <t>C-23285</t>
  </si>
  <si>
    <t>C-23286</t>
  </si>
  <si>
    <t>C-23287</t>
  </si>
  <si>
    <t>C-23288</t>
  </si>
  <si>
    <t>C-23289</t>
  </si>
  <si>
    <t>C-23290</t>
  </si>
  <si>
    <t>C-23291</t>
  </si>
  <si>
    <t>C-23292</t>
  </si>
  <si>
    <t>C-23293</t>
  </si>
  <si>
    <t>C-23294</t>
  </si>
  <si>
    <t>C-23295</t>
  </si>
  <si>
    <t>C-23296</t>
  </si>
  <si>
    <t>C-23297</t>
  </si>
  <si>
    <t>C-23298</t>
  </si>
  <si>
    <t>C-23299</t>
  </si>
  <si>
    <t>C-23300</t>
  </si>
  <si>
    <t>C-23301</t>
  </si>
  <si>
    <t>C-23302</t>
  </si>
  <si>
    <t>C-23303</t>
  </si>
  <si>
    <t>C-23304</t>
  </si>
  <si>
    <t>C-23305</t>
  </si>
  <si>
    <t>C-23306</t>
  </si>
  <si>
    <t>C-23307</t>
  </si>
  <si>
    <t>C-23308</t>
  </si>
  <si>
    <t>C-23309</t>
  </si>
  <si>
    <t>C-23310</t>
  </si>
  <si>
    <t>C-23311</t>
  </si>
  <si>
    <t>C-23312</t>
  </si>
  <si>
    <t>C-23313</t>
  </si>
  <si>
    <t>C-23314</t>
  </si>
  <si>
    <t>C-23315</t>
  </si>
  <si>
    <t>C-23316</t>
  </si>
  <si>
    <t>C-23317</t>
  </si>
  <si>
    <t>C-23318</t>
  </si>
  <si>
    <t>C-23319</t>
  </si>
  <si>
    <t>C-23320</t>
  </si>
  <si>
    <t>C-23321</t>
  </si>
  <si>
    <t>C-23322</t>
  </si>
  <si>
    <t>C-23323</t>
  </si>
  <si>
    <t>C-23324</t>
  </si>
  <si>
    <t>C-23325</t>
  </si>
  <si>
    <t>C-23326</t>
  </si>
  <si>
    <t>C-23327</t>
  </si>
  <si>
    <t>C-23328</t>
  </si>
  <si>
    <t>C-23329</t>
  </si>
  <si>
    <t>C-23330</t>
  </si>
  <si>
    <t>C-23331</t>
  </si>
  <si>
    <t>C-23332</t>
  </si>
  <si>
    <t>C-23333</t>
  </si>
  <si>
    <t>C-23334</t>
  </si>
  <si>
    <t>C-23335</t>
  </si>
  <si>
    <t>C-23336</t>
  </si>
  <si>
    <t>C-23337</t>
  </si>
  <si>
    <t>C-23338</t>
  </si>
  <si>
    <t>C-23339</t>
  </si>
  <si>
    <t>C-23340</t>
  </si>
  <si>
    <t>C-23341</t>
  </si>
  <si>
    <t>C-23342</t>
  </si>
  <si>
    <t>C-23343</t>
  </si>
  <si>
    <t>C-23344</t>
  </si>
  <si>
    <t>C-23345</t>
  </si>
  <si>
    <t>C-23346</t>
  </si>
  <si>
    <t>C-23347</t>
  </si>
  <si>
    <t>C-23348</t>
  </si>
  <si>
    <t>C-23349</t>
  </si>
  <si>
    <t>C-23350</t>
  </si>
  <si>
    <t>C-23351</t>
  </si>
  <si>
    <t>C-23352</t>
  </si>
  <si>
    <t>C-23353</t>
  </si>
  <si>
    <t>C-23354</t>
  </si>
  <si>
    <t>C-23355</t>
  </si>
  <si>
    <t>C-23356</t>
  </si>
  <si>
    <t>C-23357</t>
  </si>
  <si>
    <t>C-23358</t>
  </si>
  <si>
    <t>C-23359</t>
  </si>
  <si>
    <t>C-23360</t>
  </si>
  <si>
    <t>C-23361</t>
  </si>
  <si>
    <t>C-23362</t>
  </si>
  <si>
    <t>C-23363</t>
  </si>
  <si>
    <t>C-23364</t>
  </si>
  <si>
    <t>C-23365</t>
  </si>
  <si>
    <t>C-23366</t>
  </si>
  <si>
    <t>C-23367</t>
  </si>
  <si>
    <t>C-23368</t>
  </si>
  <si>
    <t>C-23369</t>
  </si>
  <si>
    <t>C-23370</t>
  </si>
  <si>
    <t>C-23371</t>
  </si>
  <si>
    <t>C-23372</t>
  </si>
  <si>
    <t>C-23373</t>
  </si>
  <si>
    <t>C-23374</t>
  </si>
  <si>
    <t>C-23375</t>
  </si>
  <si>
    <t>C-23376</t>
  </si>
  <si>
    <t>C-23377</t>
  </si>
  <si>
    <t>C-23378</t>
  </si>
  <si>
    <t>C-23379</t>
  </si>
  <si>
    <t>C-23380</t>
  </si>
  <si>
    <t>C-23381</t>
  </si>
  <si>
    <t>C-23382</t>
  </si>
  <si>
    <t>C-23383</t>
  </si>
  <si>
    <t>C-23384</t>
  </si>
  <si>
    <t>C-23385</t>
  </si>
  <si>
    <t>C-23386</t>
  </si>
  <si>
    <t>C-23387</t>
  </si>
  <si>
    <t>C-23388</t>
  </si>
  <si>
    <t>C-23389</t>
  </si>
  <si>
    <t>C-23390</t>
  </si>
  <si>
    <t>C-23391</t>
  </si>
  <si>
    <t>C-23392</t>
  </si>
  <si>
    <t>C-23393</t>
  </si>
  <si>
    <t>C-23394</t>
  </si>
  <si>
    <t>C-23395</t>
  </si>
  <si>
    <t>C-23396</t>
  </si>
  <si>
    <t>C-23397</t>
  </si>
  <si>
    <t>C-23398</t>
  </si>
  <si>
    <t>C-23399</t>
  </si>
  <si>
    <t>C-23400</t>
  </si>
  <si>
    <t>C-23401</t>
  </si>
  <si>
    <t>C-23402</t>
  </si>
  <si>
    <t>C-23403</t>
  </si>
  <si>
    <t>C-23404</t>
  </si>
  <si>
    <t>C-23405</t>
  </si>
  <si>
    <t>C-23406</t>
  </si>
  <si>
    <t>C-23407</t>
  </si>
  <si>
    <t>C-23408</t>
  </si>
  <si>
    <t>C-23409</t>
  </si>
  <si>
    <t>C-23410</t>
  </si>
  <si>
    <t>C-23411</t>
  </si>
  <si>
    <t>C-23412</t>
  </si>
  <si>
    <t>C-23413</t>
  </si>
  <si>
    <t>C-23414</t>
  </si>
  <si>
    <t>C-23415</t>
  </si>
  <si>
    <t>C-23416</t>
  </si>
  <si>
    <t>C-23417</t>
  </si>
  <si>
    <t>C-23418</t>
  </si>
  <si>
    <t>C-23419</t>
  </si>
  <si>
    <t>C-23420</t>
  </si>
  <si>
    <t>C-23421</t>
  </si>
  <si>
    <t>C-23422</t>
  </si>
  <si>
    <t>C-23423</t>
  </si>
  <si>
    <t>C-23424</t>
  </si>
  <si>
    <t>C-23425</t>
  </si>
  <si>
    <t>C-23426</t>
  </si>
  <si>
    <t>C-23427</t>
  </si>
  <si>
    <t>C-23428</t>
  </si>
  <si>
    <t>C-23429</t>
  </si>
  <si>
    <t>C-23430</t>
  </si>
  <si>
    <t>C-23431</t>
  </si>
  <si>
    <t>C-23432</t>
  </si>
  <si>
    <t>C-23433</t>
  </si>
  <si>
    <t>C-23434</t>
  </si>
  <si>
    <t>C-23435</t>
  </si>
  <si>
    <t>C-23436</t>
  </si>
  <si>
    <t>C-23437</t>
  </si>
  <si>
    <t>C-23438</t>
  </si>
  <si>
    <t>C-23439</t>
  </si>
  <si>
    <t>C-23440</t>
  </si>
  <si>
    <t>C-23441</t>
  </si>
  <si>
    <t>C-23442</t>
  </si>
  <si>
    <t>C-23443</t>
  </si>
  <si>
    <t>C-23444</t>
  </si>
  <si>
    <t>C-23445</t>
  </si>
  <si>
    <t>C-23446</t>
  </si>
  <si>
    <t>C-23447</t>
  </si>
  <si>
    <t>C-23448</t>
  </si>
  <si>
    <t>C-23449</t>
  </si>
  <si>
    <t>C-23450</t>
  </si>
  <si>
    <t>C-23451</t>
  </si>
  <si>
    <t>C-23452</t>
  </si>
  <si>
    <t>C-23453</t>
  </si>
  <si>
    <t>C-23454</t>
  </si>
  <si>
    <t>C-23455</t>
  </si>
  <si>
    <t>C-23456</t>
  </si>
  <si>
    <t>C-23457</t>
  </si>
  <si>
    <t>C-23458</t>
  </si>
  <si>
    <t>C-23459</t>
  </si>
  <si>
    <t>C-23460</t>
  </si>
  <si>
    <t>C-23461</t>
  </si>
  <si>
    <t>C-23462</t>
  </si>
  <si>
    <t>C-23463</t>
  </si>
  <si>
    <t>C-23464</t>
  </si>
  <si>
    <t>C-23465</t>
  </si>
  <si>
    <t>C-23466</t>
  </si>
  <si>
    <t>C-23467</t>
  </si>
  <si>
    <t>C-23468</t>
  </si>
  <si>
    <t>C-23469</t>
  </si>
  <si>
    <t>C-23470</t>
  </si>
  <si>
    <t>C-23471</t>
  </si>
  <si>
    <t>C-23472</t>
  </si>
  <si>
    <t>C-23473</t>
  </si>
  <si>
    <t>C-23474</t>
  </si>
  <si>
    <t>C-23475</t>
  </si>
  <si>
    <t>C-23476</t>
  </si>
  <si>
    <t>C-23477</t>
  </si>
  <si>
    <t>C-23478</t>
  </si>
  <si>
    <t>C-23479</t>
  </si>
  <si>
    <t>C-23480</t>
  </si>
  <si>
    <t>C-23481</t>
  </si>
  <si>
    <t>C-23482</t>
  </si>
  <si>
    <t>C-23483</t>
  </si>
  <si>
    <t>C-23484</t>
  </si>
  <si>
    <t>C-23485</t>
  </si>
  <si>
    <t>C-23486</t>
  </si>
  <si>
    <t>C-23487</t>
  </si>
  <si>
    <t>C-23488</t>
  </si>
  <si>
    <t>C-23489</t>
  </si>
  <si>
    <t>C-23490</t>
  </si>
  <si>
    <t>C-23491</t>
  </si>
  <si>
    <t>C-23492</t>
  </si>
  <si>
    <t>C-23493</t>
  </si>
  <si>
    <t>C-23494</t>
  </si>
  <si>
    <t>C-23495</t>
  </si>
  <si>
    <t>C-23496</t>
  </si>
  <si>
    <t>C-23497</t>
  </si>
  <si>
    <t>C-23498</t>
  </si>
  <si>
    <t>C-23499</t>
  </si>
  <si>
    <t>C-23500</t>
  </si>
  <si>
    <t>C-23501</t>
  </si>
  <si>
    <t>C-23502</t>
  </si>
  <si>
    <t>C-23503</t>
  </si>
  <si>
    <t>C-23504</t>
  </si>
  <si>
    <t>C-23505</t>
  </si>
  <si>
    <t>C-23506</t>
  </si>
  <si>
    <t>C-23507</t>
  </si>
  <si>
    <t>C-23508</t>
  </si>
  <si>
    <t>C-23509</t>
  </si>
  <si>
    <t>C-23510</t>
  </si>
  <si>
    <t>C-23511</t>
  </si>
  <si>
    <t>C-23512</t>
  </si>
  <si>
    <t>C-23513</t>
  </si>
  <si>
    <t>C-23514</t>
  </si>
  <si>
    <t>C-23515</t>
  </si>
  <si>
    <t>C-23516</t>
  </si>
  <si>
    <t>C-23517</t>
  </si>
  <si>
    <t>C-23518</t>
  </si>
  <si>
    <t>C-23519</t>
  </si>
  <si>
    <t>C-23520</t>
  </si>
  <si>
    <t>C-23521</t>
  </si>
  <si>
    <t>C-23522</t>
  </si>
  <si>
    <t>C-23523</t>
  </si>
  <si>
    <t>C-23524</t>
  </si>
  <si>
    <t>C-23525</t>
  </si>
  <si>
    <t>C-23526</t>
  </si>
  <si>
    <t>C-23527</t>
  </si>
  <si>
    <t>C-23528</t>
  </si>
  <si>
    <t>C-23529</t>
  </si>
  <si>
    <t>C-23530</t>
  </si>
  <si>
    <t>C-23531</t>
  </si>
  <si>
    <t>C-23532</t>
  </si>
  <si>
    <t>C-23533</t>
  </si>
  <si>
    <t>C-23534</t>
  </si>
  <si>
    <t>C-23535</t>
  </si>
  <si>
    <t>C-23536</t>
  </si>
  <si>
    <t>C-23537</t>
  </si>
  <si>
    <t>C-23538</t>
  </si>
  <si>
    <t>C-23539</t>
  </si>
  <si>
    <t>C-23540</t>
  </si>
  <si>
    <t>C-23541</t>
  </si>
  <si>
    <t>C-23542</t>
  </si>
  <si>
    <t>C-23543</t>
  </si>
  <si>
    <t>C-23544</t>
  </si>
  <si>
    <t>C-23545</t>
  </si>
  <si>
    <t>C-23546</t>
  </si>
  <si>
    <t>C-23547</t>
  </si>
  <si>
    <t>C-23548</t>
  </si>
  <si>
    <t>C-23549</t>
  </si>
  <si>
    <t>C-23550</t>
  </si>
  <si>
    <t>C-23551</t>
  </si>
  <si>
    <t>C-23552</t>
  </si>
  <si>
    <t>C-23553</t>
  </si>
  <si>
    <t>C-23554</t>
  </si>
  <si>
    <t>C-23555</t>
  </si>
  <si>
    <t>C-23556</t>
  </si>
  <si>
    <t>C-23557</t>
  </si>
  <si>
    <t>C-23558</t>
  </si>
  <si>
    <t>C-23559</t>
  </si>
  <si>
    <t>C-23560</t>
  </si>
  <si>
    <t>C-23561</t>
  </si>
  <si>
    <t>C-23562</t>
  </si>
  <si>
    <t>C-23563</t>
  </si>
  <si>
    <t>C-23564</t>
  </si>
  <si>
    <t>C-23565</t>
  </si>
  <si>
    <t>C-23566</t>
  </si>
  <si>
    <t>C-23567</t>
  </si>
  <si>
    <t>C-23568</t>
  </si>
  <si>
    <t>C-23569</t>
  </si>
  <si>
    <t>C-23570</t>
  </si>
  <si>
    <t>C-23571</t>
  </si>
  <si>
    <t>C-23572</t>
  </si>
  <si>
    <t>C-23573</t>
  </si>
  <si>
    <t>C-23574</t>
  </si>
  <si>
    <t>C-23575</t>
  </si>
  <si>
    <t>C-23576</t>
  </si>
  <si>
    <t>C-23577</t>
  </si>
  <si>
    <t>C-23578</t>
  </si>
  <si>
    <t>C-23579</t>
  </si>
  <si>
    <t>C-23580</t>
  </si>
  <si>
    <t>C-23581</t>
  </si>
  <si>
    <t>C-23582</t>
  </si>
  <si>
    <t>C-23583</t>
  </si>
  <si>
    <t>C-23584</t>
  </si>
  <si>
    <t>C-23585</t>
  </si>
  <si>
    <t>C-23586</t>
  </si>
  <si>
    <t>C-23587</t>
  </si>
  <si>
    <t>C-23588</t>
  </si>
  <si>
    <t>C-23589</t>
  </si>
  <si>
    <t>C-23590</t>
  </si>
  <si>
    <t>C-23591</t>
  </si>
  <si>
    <t>C-23592</t>
  </si>
  <si>
    <t>C-23593</t>
  </si>
  <si>
    <t>C-23594</t>
  </si>
  <si>
    <t>C-23595</t>
  </si>
  <si>
    <t>C-23596</t>
  </si>
  <si>
    <t>C-23597</t>
  </si>
  <si>
    <t>C-23598</t>
  </si>
  <si>
    <t>C-23599</t>
  </si>
  <si>
    <t>C-23600</t>
  </si>
  <si>
    <t>C-23601</t>
  </si>
  <si>
    <t>C-23602</t>
  </si>
  <si>
    <t>C-23603</t>
  </si>
  <si>
    <t>C-23604</t>
  </si>
  <si>
    <t>C-23605</t>
  </si>
  <si>
    <t>C-23606</t>
  </si>
  <si>
    <t>C-23607</t>
  </si>
  <si>
    <t>C-23608</t>
  </si>
  <si>
    <t>C-23609</t>
  </si>
  <si>
    <t>C-23610</t>
  </si>
  <si>
    <t>C-23611</t>
  </si>
  <si>
    <t>C-23612</t>
  </si>
  <si>
    <t>C-23613</t>
  </si>
  <si>
    <t>C-23614</t>
  </si>
  <si>
    <t>C-23615</t>
  </si>
  <si>
    <t>C-23616</t>
  </si>
  <si>
    <t>C-23617</t>
  </si>
  <si>
    <t>C-23618</t>
  </si>
  <si>
    <t>C-23619</t>
  </si>
  <si>
    <t>C-23620</t>
  </si>
  <si>
    <t>C-23621</t>
  </si>
  <si>
    <t>C-23622</t>
  </si>
  <si>
    <t>C-23623</t>
  </si>
  <si>
    <t>C-23624</t>
  </si>
  <si>
    <t>C-23625</t>
  </si>
  <si>
    <t>C-23626</t>
  </si>
  <si>
    <t>C-23627</t>
  </si>
  <si>
    <t>C-23628</t>
  </si>
  <si>
    <t>C-23629</t>
  </si>
  <si>
    <t>C-23630</t>
  </si>
  <si>
    <t>C-23631</t>
  </si>
  <si>
    <t>C-23632</t>
  </si>
  <si>
    <t>C-23633</t>
  </si>
  <si>
    <t>C-23634</t>
  </si>
  <si>
    <t>C-23635</t>
  </si>
  <si>
    <t>C-23636</t>
  </si>
  <si>
    <t>C-23637</t>
  </si>
  <si>
    <t>C-23638</t>
  </si>
  <si>
    <t>C-23639</t>
  </si>
  <si>
    <t>C-23640</t>
  </si>
  <si>
    <t>C-23641</t>
  </si>
  <si>
    <t>C-23642</t>
  </si>
  <si>
    <t>C-23643</t>
  </si>
  <si>
    <t>C-23644</t>
  </si>
  <si>
    <t>C-23645</t>
  </si>
  <si>
    <t>C-23646</t>
  </si>
  <si>
    <t>C-23647</t>
  </si>
  <si>
    <t>C-23648</t>
  </si>
  <si>
    <t>C-23649</t>
  </si>
  <si>
    <t>C-23650</t>
  </si>
  <si>
    <t>C-23651</t>
  </si>
  <si>
    <t>C-23652</t>
  </si>
  <si>
    <t>C-23653</t>
  </si>
  <si>
    <t>C-23654</t>
  </si>
  <si>
    <t>C-23655</t>
  </si>
  <si>
    <t>C-23656</t>
  </si>
  <si>
    <t>C-23657</t>
  </si>
  <si>
    <t>C-23658</t>
  </si>
  <si>
    <t>C-23659</t>
  </si>
  <si>
    <t>C-23660</t>
  </si>
  <si>
    <t>C-23661</t>
  </si>
  <si>
    <t>C-23662</t>
  </si>
  <si>
    <t>C-23663</t>
  </si>
  <si>
    <t>C-23664</t>
  </si>
  <si>
    <t>C-23665</t>
  </si>
  <si>
    <t>C-23666</t>
  </si>
  <si>
    <t>C-23667</t>
  </si>
  <si>
    <t>C-23668</t>
  </si>
  <si>
    <t>C-23669</t>
  </si>
  <si>
    <t>C-23670</t>
  </si>
  <si>
    <t>C-23671</t>
  </si>
  <si>
    <t>C-23672</t>
  </si>
  <si>
    <t>C-23673</t>
  </si>
  <si>
    <t>C-23674</t>
  </si>
  <si>
    <t>C-23675</t>
  </si>
  <si>
    <t>C-23676</t>
  </si>
  <si>
    <t>C-23677</t>
  </si>
  <si>
    <t>C-23678</t>
  </si>
  <si>
    <t>C-23679</t>
  </si>
  <si>
    <t>C-23680</t>
  </si>
  <si>
    <t>C-23681</t>
  </si>
  <si>
    <t>C-23682</t>
  </si>
  <si>
    <t>C-23683</t>
  </si>
  <si>
    <t>C-23684</t>
  </si>
  <si>
    <t>C-23685</t>
  </si>
  <si>
    <t>C-23686</t>
  </si>
  <si>
    <t>C-23687</t>
  </si>
  <si>
    <t>C-23688</t>
  </si>
  <si>
    <t>C-23689</t>
  </si>
  <si>
    <t>C-23690</t>
  </si>
  <si>
    <t>C-23691</t>
  </si>
  <si>
    <t>C-23692</t>
  </si>
  <si>
    <t>C-23693</t>
  </si>
  <si>
    <t>C-23694</t>
  </si>
  <si>
    <t>C-23695</t>
  </si>
  <si>
    <t>C-23696</t>
  </si>
  <si>
    <t>C-23697</t>
  </si>
  <si>
    <t>C-23698</t>
  </si>
  <si>
    <t>C-23699</t>
  </si>
  <si>
    <t>C-23700</t>
  </si>
  <si>
    <t>C-23701</t>
  </si>
  <si>
    <t>C-23702</t>
  </si>
  <si>
    <t>C-23703</t>
  </si>
  <si>
    <t>C-23704</t>
  </si>
  <si>
    <t>C-23705</t>
  </si>
  <si>
    <t>C-23706</t>
  </si>
  <si>
    <t>C-23707</t>
  </si>
  <si>
    <t>C-23708</t>
  </si>
  <si>
    <t>C-23709</t>
  </si>
  <si>
    <t>C-23710</t>
  </si>
  <si>
    <t>C-23711</t>
  </si>
  <si>
    <t>C-23712</t>
  </si>
  <si>
    <t>C-23713</t>
  </si>
  <si>
    <t>C-23714</t>
  </si>
  <si>
    <t>C-23715</t>
  </si>
  <si>
    <t>C-23716</t>
  </si>
  <si>
    <t>C-23717</t>
  </si>
  <si>
    <t>C-23718</t>
  </si>
  <si>
    <t>C-23719</t>
  </si>
  <si>
    <t>C-23720</t>
  </si>
  <si>
    <t>C-23721</t>
  </si>
  <si>
    <t>C-23722</t>
  </si>
  <si>
    <t>C-23723</t>
  </si>
  <si>
    <t>C-23724</t>
  </si>
  <si>
    <t>C-23725</t>
  </si>
  <si>
    <t>C-23726</t>
  </si>
  <si>
    <t>C-23727</t>
  </si>
  <si>
    <t>C-23728</t>
  </si>
  <si>
    <t>C-23729</t>
  </si>
  <si>
    <t>C-23730</t>
  </si>
  <si>
    <t>C-23731</t>
  </si>
  <si>
    <t>C-23732</t>
  </si>
  <si>
    <t>C-23733</t>
  </si>
  <si>
    <t>C-23734</t>
  </si>
  <si>
    <t>C-23735</t>
  </si>
  <si>
    <t>C-23736</t>
  </si>
  <si>
    <t>C-23737</t>
  </si>
  <si>
    <t>C-23738</t>
  </si>
  <si>
    <t>C-23739</t>
  </si>
  <si>
    <t>C-23740</t>
  </si>
  <si>
    <t>C-23741</t>
  </si>
  <si>
    <t>C-23742</t>
  </si>
  <si>
    <t>C-23743</t>
  </si>
  <si>
    <t>C-23744</t>
  </si>
  <si>
    <t>C-23745</t>
  </si>
  <si>
    <t>C-23746</t>
  </si>
  <si>
    <t>C-23747</t>
  </si>
  <si>
    <t>C-23748</t>
  </si>
  <si>
    <t>C-23749</t>
  </si>
  <si>
    <t>C-23750</t>
  </si>
  <si>
    <t>C-23751</t>
  </si>
  <si>
    <t>C-23752</t>
  </si>
  <si>
    <t>C-23753</t>
  </si>
  <si>
    <t>C-23754</t>
  </si>
  <si>
    <t>C-23755</t>
  </si>
  <si>
    <t>C-23756</t>
  </si>
  <si>
    <t>C-23757</t>
  </si>
  <si>
    <t>C-23758</t>
  </si>
  <si>
    <t>C-23759</t>
  </si>
  <si>
    <t>C-23760</t>
  </si>
  <si>
    <t>C-23761</t>
  </si>
  <si>
    <t>C-23762</t>
  </si>
  <si>
    <t>C-23763</t>
  </si>
  <si>
    <t>C-23764</t>
  </si>
  <si>
    <t>C-23765</t>
  </si>
  <si>
    <t>C-23766</t>
  </si>
  <si>
    <t>C-23767</t>
  </si>
  <si>
    <t>C-23768</t>
  </si>
  <si>
    <t>C-23769</t>
  </si>
  <si>
    <t>C-23770</t>
  </si>
  <si>
    <t>C-23771</t>
  </si>
  <si>
    <t>C-23772</t>
  </si>
  <si>
    <t>C-23773</t>
  </si>
  <si>
    <t>C-23774</t>
  </si>
  <si>
    <t>C-23775</t>
  </si>
  <si>
    <t>C-23776</t>
  </si>
  <si>
    <t>C-23777</t>
  </si>
  <si>
    <t>C-23778</t>
  </si>
  <si>
    <t>C-23779</t>
  </si>
  <si>
    <t>C-23780</t>
  </si>
  <si>
    <t>C-23781</t>
  </si>
  <si>
    <t>C-23782</t>
  </si>
  <si>
    <t>C-23783</t>
  </si>
  <si>
    <t>C-23784</t>
  </si>
  <si>
    <t>C-23785</t>
  </si>
  <si>
    <t>C-23786</t>
  </si>
  <si>
    <t>C-23787</t>
  </si>
  <si>
    <t>C-23788</t>
  </si>
  <si>
    <t>C-23789</t>
  </si>
  <si>
    <t>C-23790</t>
  </si>
  <si>
    <t>C-23791</t>
  </si>
  <si>
    <t>C-23792</t>
  </si>
  <si>
    <t>C-23793</t>
  </si>
  <si>
    <t>C-23794</t>
  </si>
  <si>
    <t>C-23795</t>
  </si>
  <si>
    <t>C-23796</t>
  </si>
  <si>
    <t>C-23797</t>
  </si>
  <si>
    <t>C-23798</t>
  </si>
  <si>
    <t>C-23799</t>
  </si>
  <si>
    <t>C-23800</t>
  </si>
  <si>
    <t>C-23801</t>
  </si>
  <si>
    <t>C-23802</t>
  </si>
  <si>
    <t>C-23803</t>
  </si>
  <si>
    <t>C-23804</t>
  </si>
  <si>
    <t>C-23805</t>
  </si>
  <si>
    <t>C-23806</t>
  </si>
  <si>
    <t>C-23807</t>
  </si>
  <si>
    <t>C-23808</t>
  </si>
  <si>
    <t>C-23809</t>
  </si>
  <si>
    <t>C-23810</t>
  </si>
  <si>
    <t>C-23811</t>
  </si>
  <si>
    <t>C-23812</t>
  </si>
  <si>
    <t>C-23813</t>
  </si>
  <si>
    <t>C-23814</t>
  </si>
  <si>
    <t>C-23815</t>
  </si>
  <si>
    <t>C-23816</t>
  </si>
  <si>
    <t>C-23817</t>
  </si>
  <si>
    <t>C-23818</t>
  </si>
  <si>
    <t>C-23819</t>
  </si>
  <si>
    <t>C-23820</t>
  </si>
  <si>
    <t>C-23821</t>
  </si>
  <si>
    <t>C-23822</t>
  </si>
  <si>
    <t>C-23823</t>
  </si>
  <si>
    <t>C-23824</t>
  </si>
  <si>
    <t>C-23825</t>
  </si>
  <si>
    <t>C-23826</t>
  </si>
  <si>
    <t>C-23827</t>
  </si>
  <si>
    <t>C-23828</t>
  </si>
  <si>
    <t>C-23829</t>
  </si>
  <si>
    <t>C-23830</t>
  </si>
  <si>
    <t>C-23831</t>
  </si>
  <si>
    <t>C-23832</t>
  </si>
  <si>
    <t>C-23833</t>
  </si>
  <si>
    <t>C-23834</t>
  </si>
  <si>
    <t>C-23835</t>
  </si>
  <si>
    <t>C-23836</t>
  </si>
  <si>
    <t>C-23837</t>
  </si>
  <si>
    <t>C-23838</t>
  </si>
  <si>
    <t>C-23839</t>
  </si>
  <si>
    <t>C-23840</t>
  </si>
  <si>
    <t>C-23841</t>
  </si>
  <si>
    <t>C-23842</t>
  </si>
  <si>
    <t>C-23843</t>
  </si>
  <si>
    <t>C-23844</t>
  </si>
  <si>
    <t>C-23845</t>
  </si>
  <si>
    <t>C-23846</t>
  </si>
  <si>
    <t>C-23847</t>
  </si>
  <si>
    <t>C-23848</t>
  </si>
  <si>
    <t>C-23849</t>
  </si>
  <si>
    <t>C-23850</t>
  </si>
  <si>
    <t>C-23851</t>
  </si>
  <si>
    <t>C-23852</t>
  </si>
  <si>
    <t>C-23853</t>
  </si>
  <si>
    <t>C-23854</t>
  </si>
  <si>
    <t>C-23855</t>
  </si>
  <si>
    <t>C-23856</t>
  </si>
  <si>
    <t>C-23857</t>
  </si>
  <si>
    <t>C-23858</t>
  </si>
  <si>
    <t>C-23859</t>
  </si>
  <si>
    <t>C-23860</t>
  </si>
  <si>
    <t>C-23861</t>
  </si>
  <si>
    <t>C-23862</t>
  </si>
  <si>
    <t>C-23863</t>
  </si>
  <si>
    <t>C-23864</t>
  </si>
  <si>
    <t>C-23865</t>
  </si>
  <si>
    <t>C-23866</t>
  </si>
  <si>
    <t>C-23867</t>
  </si>
  <si>
    <t>C-23868</t>
  </si>
  <si>
    <t>C-23869</t>
  </si>
  <si>
    <t>C-23870</t>
  </si>
  <si>
    <t>C-23871</t>
  </si>
  <si>
    <t>C-23872</t>
  </si>
  <si>
    <t>C-23873</t>
  </si>
  <si>
    <t>C-23874</t>
  </si>
  <si>
    <t>C-23875</t>
  </si>
  <si>
    <t>C-23876</t>
  </si>
  <si>
    <t>C-23877</t>
  </si>
  <si>
    <t>C-23878</t>
  </si>
  <si>
    <t>C-23879</t>
  </si>
  <si>
    <t>C-23880</t>
  </si>
  <si>
    <t>C-23881</t>
  </si>
  <si>
    <t>C-23882</t>
  </si>
  <si>
    <t>C-23883</t>
  </si>
  <si>
    <t>C-23884</t>
  </si>
  <si>
    <t>C-23885</t>
  </si>
  <si>
    <t>C-23886</t>
  </si>
  <si>
    <t>C-23887</t>
  </si>
  <si>
    <t>C-23888</t>
  </si>
  <si>
    <t>C-23889</t>
  </si>
  <si>
    <t>C-23890</t>
  </si>
  <si>
    <t>C-23891</t>
  </si>
  <si>
    <t>C-23892</t>
  </si>
  <si>
    <t>C-23893</t>
  </si>
  <si>
    <t>C-23894</t>
  </si>
  <si>
    <t>C-23895</t>
  </si>
  <si>
    <t>C-23896</t>
  </si>
  <si>
    <t>C-23897</t>
  </si>
  <si>
    <t>C-23898</t>
  </si>
  <si>
    <t>C-23899</t>
  </si>
  <si>
    <t>C-23900</t>
  </si>
  <si>
    <t>C-23901</t>
  </si>
  <si>
    <t>C-23902</t>
  </si>
  <si>
    <t>C-23903</t>
  </si>
  <si>
    <t>C-23904</t>
  </si>
  <si>
    <t>C-23905</t>
  </si>
  <si>
    <t>C-23906</t>
  </si>
  <si>
    <t>C-23907</t>
  </si>
  <si>
    <t>C-23908</t>
  </si>
  <si>
    <t>C-23909</t>
  </si>
  <si>
    <t>C-23910</t>
  </si>
  <si>
    <t>C-23911</t>
  </si>
  <si>
    <t>C-23912</t>
  </si>
  <si>
    <t>C-23913</t>
  </si>
  <si>
    <t>C-23914</t>
  </si>
  <si>
    <t>C-23915</t>
  </si>
  <si>
    <t>C-23916</t>
  </si>
  <si>
    <t>C-23917</t>
  </si>
  <si>
    <t>C-23918</t>
  </si>
  <si>
    <t>C-23919</t>
  </si>
  <si>
    <t>C-23920</t>
  </si>
  <si>
    <t>C-23921</t>
  </si>
  <si>
    <t>C-23922</t>
  </si>
  <si>
    <t>C-23923</t>
  </si>
  <si>
    <t>C-23924</t>
  </si>
  <si>
    <t>C-23925</t>
  </si>
  <si>
    <t>C-23926</t>
  </si>
  <si>
    <t>C-23927</t>
  </si>
  <si>
    <t>C-23928</t>
  </si>
  <si>
    <t>C-23929</t>
  </si>
  <si>
    <t>C-23930</t>
  </si>
  <si>
    <t>C-23931</t>
  </si>
  <si>
    <t>C-23932</t>
  </si>
  <si>
    <t>C-23933</t>
  </si>
  <si>
    <t>C-23934</t>
  </si>
  <si>
    <t>C-23935</t>
  </si>
  <si>
    <t>C-23936</t>
  </si>
  <si>
    <t>C-23937</t>
  </si>
  <si>
    <t>C-23938</t>
  </si>
  <si>
    <t>C-23939</t>
  </si>
  <si>
    <t>C-23940</t>
  </si>
  <si>
    <t>C-23941</t>
  </si>
  <si>
    <t>C-23942</t>
  </si>
  <si>
    <t>C-23943</t>
  </si>
  <si>
    <t>C-23944</t>
  </si>
  <si>
    <t>C-23945</t>
  </si>
  <si>
    <t>C-23946</t>
  </si>
  <si>
    <t>C-23947</t>
  </si>
  <si>
    <t>C-23948</t>
  </si>
  <si>
    <t>C-23949</t>
  </si>
  <si>
    <t>C-23950</t>
  </si>
  <si>
    <t>C-23951</t>
  </si>
  <si>
    <t>C-23952</t>
  </si>
  <si>
    <t>C-23953</t>
  </si>
  <si>
    <t>C-23954</t>
  </si>
  <si>
    <t>C-23955</t>
  </si>
  <si>
    <t>C-23956</t>
  </si>
  <si>
    <t>C-23957</t>
  </si>
  <si>
    <t>C-23958</t>
  </si>
  <si>
    <t>C-23959</t>
  </si>
  <si>
    <t>C-23960</t>
  </si>
  <si>
    <t>C-23961</t>
  </si>
  <si>
    <t>C-23962</t>
  </si>
  <si>
    <t>C-23963</t>
  </si>
  <si>
    <t>C-23964</t>
  </si>
  <si>
    <t>C-23965</t>
  </si>
  <si>
    <t>C-23966</t>
  </si>
  <si>
    <t>C-23967</t>
  </si>
  <si>
    <t>C-23968</t>
  </si>
  <si>
    <t>C-23969</t>
  </si>
  <si>
    <t>C-23970</t>
  </si>
  <si>
    <t>C-23971</t>
  </si>
  <si>
    <t>C-23972</t>
  </si>
  <si>
    <t>C-23973</t>
  </si>
  <si>
    <t>C-23974</t>
  </si>
  <si>
    <t>C-23975</t>
  </si>
  <si>
    <t>C-23976</t>
  </si>
  <si>
    <t>C-23977</t>
  </si>
  <si>
    <t>C-23978</t>
  </si>
  <si>
    <t>C-23979</t>
  </si>
  <si>
    <t>C-23980</t>
  </si>
  <si>
    <t>C-23981</t>
  </si>
  <si>
    <t>C-23982</t>
  </si>
  <si>
    <t>C-23983</t>
  </si>
  <si>
    <t>C-23984</t>
  </si>
  <si>
    <t>C-23985</t>
  </si>
  <si>
    <t>C-23986</t>
  </si>
  <si>
    <t>C-23987</t>
  </si>
  <si>
    <t>C-23988</t>
  </si>
  <si>
    <t>C-23989</t>
  </si>
  <si>
    <t>C-23990</t>
  </si>
  <si>
    <t>C-23991</t>
  </si>
  <si>
    <t>C-23992</t>
  </si>
  <si>
    <t>C-23993</t>
  </si>
  <si>
    <t>C-23994</t>
  </si>
  <si>
    <t>C-23995</t>
  </si>
  <si>
    <t>C-23996</t>
  </si>
  <si>
    <t>C-23997</t>
  </si>
  <si>
    <t>C-23998</t>
  </si>
  <si>
    <t>C-23999</t>
  </si>
  <si>
    <t>C-24000</t>
  </si>
  <si>
    <t>C-24001</t>
  </si>
  <si>
    <t>C-24002</t>
  </si>
  <si>
    <t>C-24003</t>
  </si>
  <si>
    <t>C-24004</t>
  </si>
  <si>
    <t>C-24005</t>
  </si>
  <si>
    <t>C-24006</t>
  </si>
  <si>
    <t>C-24007</t>
  </si>
  <si>
    <t>C-24008</t>
  </si>
  <si>
    <t>C-24009</t>
  </si>
  <si>
    <t>C-24010</t>
  </si>
  <si>
    <t>C-24011</t>
  </si>
  <si>
    <t>C-24012</t>
  </si>
  <si>
    <t>C-24013</t>
  </si>
  <si>
    <t>C-24014</t>
  </si>
  <si>
    <t>C-24015</t>
  </si>
  <si>
    <t>C-24016</t>
  </si>
  <si>
    <t>C-24017</t>
  </si>
  <si>
    <t>C-24018</t>
  </si>
  <si>
    <t>C-24019</t>
  </si>
  <si>
    <t>C-24020</t>
  </si>
  <si>
    <t>C-24021</t>
  </si>
  <si>
    <t>C-24022</t>
  </si>
  <si>
    <t>C-24023</t>
  </si>
  <si>
    <t>C-24024</t>
  </si>
  <si>
    <t>C-24025</t>
  </si>
  <si>
    <t>C-24026</t>
  </si>
  <si>
    <t>C-24027</t>
  </si>
  <si>
    <t>C-24028</t>
  </si>
  <si>
    <t>C-24029</t>
  </si>
  <si>
    <t>C-24030</t>
  </si>
  <si>
    <t>C-24031</t>
  </si>
  <si>
    <t>C-24032</t>
  </si>
  <si>
    <t>C-24033</t>
  </si>
  <si>
    <t>C-24034</t>
  </si>
  <si>
    <t>C-24035</t>
  </si>
  <si>
    <t>C-24036</t>
  </si>
  <si>
    <t>C-24037</t>
  </si>
  <si>
    <t>C-24038</t>
  </si>
  <si>
    <t>C-24039</t>
  </si>
  <si>
    <t>C-24040</t>
  </si>
  <si>
    <t>C-24041</t>
  </si>
  <si>
    <t>C-24042</t>
  </si>
  <si>
    <t>C-24043</t>
  </si>
  <si>
    <t>C-24044</t>
  </si>
  <si>
    <t>C-24045</t>
  </si>
  <si>
    <t>C-24046</t>
  </si>
  <si>
    <t>C-24047</t>
  </si>
  <si>
    <t>C-24048</t>
  </si>
  <si>
    <t>C-24049</t>
  </si>
  <si>
    <t>C-24050</t>
  </si>
  <si>
    <t>C-24051</t>
  </si>
  <si>
    <t>C-24052</t>
  </si>
  <si>
    <t>C-24053</t>
  </si>
  <si>
    <t>C-24054</t>
  </si>
  <si>
    <t>C-24055</t>
  </si>
  <si>
    <t>C-24056</t>
  </si>
  <si>
    <t>C-24057</t>
  </si>
  <si>
    <t>C-24058</t>
  </si>
  <si>
    <t>C-24059</t>
  </si>
  <si>
    <t>C-24060</t>
  </si>
  <si>
    <t>C-24061</t>
  </si>
  <si>
    <t>C-24062</t>
  </si>
  <si>
    <t>C-24063</t>
  </si>
  <si>
    <t>C-24064</t>
  </si>
  <si>
    <t>C-24065</t>
  </si>
  <si>
    <t>C-24066</t>
  </si>
  <si>
    <t>C-24067</t>
  </si>
  <si>
    <t>C-24068</t>
  </si>
  <si>
    <t>C-24069</t>
  </si>
  <si>
    <t>C-24070</t>
  </si>
  <si>
    <t>C-24071</t>
  </si>
  <si>
    <t>C-24072</t>
  </si>
  <si>
    <t>C-24073</t>
  </si>
  <si>
    <t>C-24074</t>
  </si>
  <si>
    <t>C-24075</t>
  </si>
  <si>
    <t>C-24076</t>
  </si>
  <si>
    <t>C-24077</t>
  </si>
  <si>
    <t>C-24078</t>
  </si>
  <si>
    <t>C-24079</t>
  </si>
  <si>
    <t>C-24080</t>
  </si>
  <si>
    <t>C-24081</t>
  </si>
  <si>
    <t>C-24082</t>
  </si>
  <si>
    <t>C-24083</t>
  </si>
  <si>
    <t>C-24084</t>
  </si>
  <si>
    <t>C-24085</t>
  </si>
  <si>
    <t>C-24086</t>
  </si>
  <si>
    <t>C-24087</t>
  </si>
  <si>
    <t>C-24088</t>
  </si>
  <si>
    <t>C-24089</t>
  </si>
  <si>
    <t>C-24090</t>
  </si>
  <si>
    <t>C-24091</t>
  </si>
  <si>
    <t>C-24092</t>
  </si>
  <si>
    <t>C-24093</t>
  </si>
  <si>
    <t>C-24094</t>
  </si>
  <si>
    <t>C-24095</t>
  </si>
  <si>
    <t>C-24096</t>
  </si>
  <si>
    <t>C-24097</t>
  </si>
  <si>
    <t>C-24098</t>
  </si>
  <si>
    <t>C-24099</t>
  </si>
  <si>
    <t>C-24100</t>
  </si>
  <si>
    <t>C-24101</t>
  </si>
  <si>
    <t>C-24102</t>
  </si>
  <si>
    <t>C-24103</t>
  </si>
  <si>
    <t>C-24104</t>
  </si>
  <si>
    <t>C-24105</t>
  </si>
  <si>
    <t>C-24106</t>
  </si>
  <si>
    <t>C-24107</t>
  </si>
  <si>
    <t>C-24108</t>
  </si>
  <si>
    <t>C-24109</t>
  </si>
  <si>
    <t>C-24110</t>
  </si>
  <si>
    <t>C-24111</t>
  </si>
  <si>
    <t>C-24112</t>
  </si>
  <si>
    <t>C-24113</t>
  </si>
  <si>
    <t>C-24114</t>
  </si>
  <si>
    <t>C-24115</t>
  </si>
  <si>
    <t>C-24116</t>
  </si>
  <si>
    <t>C-24117</t>
  </si>
  <si>
    <t>C-24118</t>
  </si>
  <si>
    <t>C-24119</t>
  </si>
  <si>
    <t>C-24120</t>
  </si>
  <si>
    <t>C-24121</t>
  </si>
  <si>
    <t>C-24122</t>
  </si>
  <si>
    <t>C-24123</t>
  </si>
  <si>
    <t>C-24124</t>
  </si>
  <si>
    <t>C-24125</t>
  </si>
  <si>
    <t>C-24126</t>
  </si>
  <si>
    <t>C-24127</t>
  </si>
  <si>
    <t>C-24128</t>
  </si>
  <si>
    <t>C-24129</t>
  </si>
  <si>
    <t>C-24130</t>
  </si>
  <si>
    <t>C-24131</t>
  </si>
  <si>
    <t>C-24132</t>
  </si>
  <si>
    <t>C-24133</t>
  </si>
  <si>
    <t>(728)MANUEL MOTA</t>
  </si>
  <si>
    <t>(863)JAIRO</t>
  </si>
  <si>
    <t>(780)JAVIER MARTINEZ SANCHEZ</t>
  </si>
  <si>
    <t>(592)RENE</t>
  </si>
  <si>
    <t>(493)GIL 5 MAYO</t>
  </si>
  <si>
    <t>(153)JUAN APANGO</t>
  </si>
  <si>
    <t>(803)ISRAEL CORONA</t>
  </si>
  <si>
    <t>(366)SALVADOR PAZ</t>
  </si>
  <si>
    <t>(710)ERIK</t>
  </si>
  <si>
    <t>(292)NERY</t>
  </si>
  <si>
    <t>(844)ABRAHAM PALALIA</t>
  </si>
  <si>
    <t>(254)IRENE CASTILLO</t>
  </si>
  <si>
    <t>(494)OMAR REYES</t>
  </si>
  <si>
    <t>(450)FOX</t>
  </si>
  <si>
    <t>(491)ANGEL FLORES</t>
  </si>
  <si>
    <t>(833)MARCIAL ZEPEDA</t>
  </si>
  <si>
    <t>(117)NARCISO ROMERO CAMALEON</t>
  </si>
  <si>
    <t>(816)ISRAEL HERNANDEZ MORENO</t>
  </si>
  <si>
    <t>(804)ALDAIR CASTRO</t>
  </si>
  <si>
    <t>(533)VENTA DE MOSTRADOR</t>
  </si>
  <si>
    <t>(106)ISRAEL TORRES</t>
  </si>
  <si>
    <t>(130)JUAN DE LA ROSA</t>
  </si>
  <si>
    <t>(180)FELIX CEREZO</t>
  </si>
  <si>
    <t>(303)SRA CORONA</t>
  </si>
  <si>
    <t>(556)BRAZILIAN BUFFET</t>
  </si>
  <si>
    <t>(646)SANTIAGO HERRADURA</t>
  </si>
  <si>
    <t>(179)CARMEN FILOMENO ROJAS</t>
  </si>
  <si>
    <t>(282)EDGAR PALMA</t>
  </si>
  <si>
    <t>(638)EDGAR JIMENEZ</t>
  </si>
  <si>
    <t>(687)OMAR HERNANDEZ</t>
  </si>
  <si>
    <t>(851)ALEJANDRO RAMIREZ</t>
  </si>
  <si>
    <t>(360)MANUEL REYES</t>
  </si>
  <si>
    <t>(306)JAVIER HERRERA</t>
  </si>
  <si>
    <t>(218)PROSUBCA S.A DE C.V</t>
  </si>
  <si>
    <t>(649)VICTOR LOPEZ</t>
  </si>
  <si>
    <t>(698)LA PRINCESITA DE CHOLULA</t>
  </si>
  <si>
    <t>(120)MIGUEL ANGEL MORENO</t>
  </si>
  <si>
    <t>(501)ESTELA GONZALEZ</t>
  </si>
  <si>
    <t>(691)ISMAEL MARTINEZ HERNANDEZ</t>
  </si>
  <si>
    <t>(551)MARIO VILLA POSADAS</t>
  </si>
  <si>
    <t>(186)SR MARIO</t>
  </si>
  <si>
    <t>(775)ANDRES AVILA</t>
  </si>
  <si>
    <t>(273)EMANUEL CABALLO</t>
  </si>
  <si>
    <t>(268)BURRO NORTEÑO</t>
  </si>
  <si>
    <t>(771)SALVADOR 5 MAYO</t>
  </si>
  <si>
    <t>(472)GUILLERMINA ZOQUIAPAN</t>
  </si>
  <si>
    <t>(662)ROJO CENTENO</t>
  </si>
  <si>
    <t>(451)SERGIO LEDO</t>
  </si>
  <si>
    <t>(660)JOSE JUQUILA</t>
  </si>
  <si>
    <t>(741)TOÑO MACHORRO</t>
  </si>
  <si>
    <t>(431)ADRIAN</t>
  </si>
  <si>
    <t>(110)SAGRADO CORAZON CENTRO</t>
  </si>
  <si>
    <t>(36)PEDRO 5 MAYO</t>
  </si>
  <si>
    <t>(480)BENITO FOX</t>
  </si>
  <si>
    <t>(520)SERGIO JUQUILITA</t>
  </si>
  <si>
    <t>(702)SEBASTIAN</t>
  </si>
  <si>
    <t>(633)DOÑA LETY</t>
  </si>
  <si>
    <t>(686)RICARDO MACHORRO</t>
  </si>
  <si>
    <t>(138)FERNANDO DEL 5 DE MAYO</t>
  </si>
  <si>
    <t>(856)MIGUEL 5 MAYO</t>
  </si>
  <si>
    <t>(699)ISRAEL PADILLA  HABANA</t>
  </si>
  <si>
    <t>(38)SUPER SERVICIO</t>
  </si>
  <si>
    <t>(246)MARIBEL MEZA</t>
  </si>
  <si>
    <t>(88)CENTRO COMERCIAL ALATRISTE</t>
  </si>
  <si>
    <t>(713)LIBRADO DE JESUS</t>
  </si>
  <si>
    <t>(423)SUPER DESCUENTO VICTORINO</t>
  </si>
  <si>
    <t>(363)ADRIAN JUAREZ</t>
  </si>
  <si>
    <t>(136)RICARDO DELEITA</t>
  </si>
  <si>
    <t>(208)SUPER DE LAS LOMAS VITORINO</t>
  </si>
  <si>
    <t>(384)MARIO MASTRANZO</t>
  </si>
  <si>
    <t>(114)SAGRADO CORAZON ZAVALETA</t>
  </si>
  <si>
    <t>(896)SUPER AHORROS VICTORINO S.A DE C.V</t>
  </si>
  <si>
    <t>(527)EDGAR ZOQUIAPA</t>
  </si>
  <si>
    <t>(831)SUPER OFERTAS VICTORINO</t>
  </si>
  <si>
    <t>(868)SAGRADO GRANJAS</t>
  </si>
  <si>
    <t>(144)SAGRADO 14 SUR</t>
  </si>
  <si>
    <t>(113)SAGRADO CORAZON HEROES</t>
  </si>
  <si>
    <t>(290)GABRIEL TUXPAN</t>
  </si>
  <si>
    <t>(325)CARLOS TEHUACAN</t>
  </si>
  <si>
    <t>(708)EL SAGRARIO</t>
  </si>
  <si>
    <t>(826)LUIS ALBERTO SERRANO</t>
  </si>
  <si>
    <t>(565)SAGRADO DE LAS TORRES</t>
  </si>
  <si>
    <t>(87)EMMANUEL ALFONSO SALAZAR</t>
  </si>
  <si>
    <t>(458)SAGRADO 3 CRUCES</t>
  </si>
  <si>
    <t>(122)PATY FLORES</t>
  </si>
  <si>
    <t>(158)MINERVA  PEREZ HERNANDEZ</t>
  </si>
  <si>
    <t>(297)ZAPATA  JUQUILA</t>
  </si>
  <si>
    <t>(415)VIKI</t>
  </si>
  <si>
    <t>(832)RUBEN PEREZ CHABACANO</t>
  </si>
  <si>
    <t>(48)PORFIRIO CRUZ</t>
  </si>
  <si>
    <t>(549) JAIME ESPINOZA</t>
  </si>
  <si>
    <t>(204)ABASTO DE 4 CARNES SUC.  ZAVALETA</t>
  </si>
  <si>
    <t>(449)MOISES ARCE</t>
  </si>
  <si>
    <t>(276)LEONARDO LINARES</t>
  </si>
  <si>
    <t>(219)GIOVANNI RIOS</t>
  </si>
  <si>
    <t>(225)ABASTOS DE 4 CARNES SA DE CV SUC. HERRADURA</t>
  </si>
  <si>
    <t>(281)JUAN ZAMBRANO</t>
  </si>
  <si>
    <t>(311)ALBERTO ARROYO</t>
  </si>
  <si>
    <t>(157)CARNITAS DON TOÑO DE CLAVIJERO</t>
  </si>
  <si>
    <t>(678)MAURO LOPEZ XIMELLO</t>
  </si>
  <si>
    <t>(845)YOSHIO LARA</t>
  </si>
  <si>
    <t>(717)ALFREDO RAMIREZ</t>
  </si>
  <si>
    <t>(504)ROEL</t>
  </si>
  <si>
    <t>(375)JAIME HERNANDEZ</t>
  </si>
  <si>
    <t>(41)ALBERTO LOPEZ</t>
  </si>
  <si>
    <t>(725)ABASTO DE 4 CARNES SA DE CV 11 SUR</t>
  </si>
  <si>
    <t>(749)TEODORO GAMEZ</t>
  </si>
  <si>
    <t>(800)CAMERINO  GONZALEZ</t>
  </si>
  <si>
    <t>(781)GIOVANY TITLA</t>
  </si>
  <si>
    <t>(131)VERO</t>
  </si>
  <si>
    <t>(367)MARIO GUTIERREZ</t>
  </si>
  <si>
    <t>(842)DELFINA COLOHUA CONTRERAS</t>
  </si>
  <si>
    <t>(293)JUDITH URBY</t>
  </si>
  <si>
    <t>(177)PRODUCTO PARA AVES Y ANIMALES SA DE CV</t>
  </si>
  <si>
    <t>(10)EL PASTORCITO II</t>
  </si>
  <si>
    <t>(9)EL PASTORCITO I</t>
  </si>
  <si>
    <t>(886)PASTORCITO 1 NUEVO</t>
  </si>
  <si>
    <t>(188)EL POBLANITO</t>
  </si>
  <si>
    <t>(64)CARBONCITO</t>
  </si>
  <si>
    <t>(137)HARBANO</t>
  </si>
  <si>
    <t>(853)JOSE LUIS</t>
  </si>
  <si>
    <t>(152)PEDRO RAMIRO</t>
  </si>
  <si>
    <t>(359)CATALINA IRMA DOMINGUEZ</t>
  </si>
  <si>
    <t>(701)JULIO CESAR  GONZALEZ</t>
  </si>
  <si>
    <t>(653)MOISES GONZALEZ</t>
  </si>
  <si>
    <t>(614)MARTIN BAEZ</t>
  </si>
  <si>
    <t>(682)TAQUERIA HORNITOS</t>
  </si>
  <si>
    <t>(515)RAUL LEDO RAMIREZ</t>
  </si>
  <si>
    <t>(322)JOSE GUILLERMO PEREZ</t>
  </si>
  <si>
    <t>(897)DICARLE</t>
  </si>
  <si>
    <t>(264)CRUZ SANCHEZ FIERRO</t>
  </si>
  <si>
    <t>(879)GUADALUPE VARGAS</t>
  </si>
  <si>
    <t>(315)BERNARDO JIMENEZ MARTINEZ</t>
  </si>
  <si>
    <t>(98)FERNANDO GALICIA</t>
  </si>
  <si>
    <t>(72)JUANITA  LEDO</t>
  </si>
  <si>
    <t>(746)CARLOS CASTRO</t>
  </si>
  <si>
    <t>(250)CORTES FINOS LA MORENA</t>
  </si>
  <si>
    <t>(748)HECTOR HERNANDEZ</t>
  </si>
  <si>
    <t>(899)KUN TACO</t>
  </si>
  <si>
    <t>(694)SONIA</t>
  </si>
  <si>
    <t>(643)LA PRINCESA</t>
  </si>
  <si>
    <t>(745)SAGRADO CORAZON  GAVILANES</t>
  </si>
  <si>
    <t>(711)NACHO</t>
  </si>
  <si>
    <t>(23)ALVARO MEZA</t>
  </si>
  <si>
    <t>(595)LOMA VERDE</t>
  </si>
  <si>
    <t>(373)MARIA LUISA TELLEZ LOMA VERDE</t>
  </si>
  <si>
    <t>(44)JAVIER ROCHA</t>
  </si>
  <si>
    <t>(723)SELECTAS 2 LOMA VERDE</t>
  </si>
  <si>
    <t>(724)CARNICERIA DELI</t>
  </si>
  <si>
    <t>(739)CARNICERIA RASTRO</t>
  </si>
  <si>
    <t>(443)PERLA RIOS</t>
  </si>
  <si>
    <t>(47)NOE COYOTL</t>
  </si>
  <si>
    <t>(788)RUBEN SAUCEDO</t>
  </si>
  <si>
    <t>(517)JESUS POTRERO</t>
  </si>
  <si>
    <t>(83)LOS PRIMOS</t>
  </si>
  <si>
    <t>(111)SAGRADO CORAZON MORILLOTLA</t>
  </si>
  <si>
    <t>(680)TARIMAS</t>
  </si>
  <si>
    <t>(104)ROGELIO  HERRERIAS</t>
  </si>
  <si>
    <t>(412)LUIS LUNA</t>
  </si>
  <si>
    <t>(657)CORAZON DE BRASIL CENTRO</t>
  </si>
  <si>
    <t>(858)CORAZON DE BRASIL LA NORIA</t>
  </si>
  <si>
    <t>(726)GRUPO DISTRIBUIDOR CARHISA SA DE CV</t>
  </si>
  <si>
    <t>(266)CRISTIAN-GRACIELA</t>
  </si>
  <si>
    <t>(700)ESTEBAN AZCATL</t>
  </si>
  <si>
    <t>(895)LUIS ALBERTO MENDEZ</t>
  </si>
  <si>
    <t>(623)COMPAITO</t>
  </si>
  <si>
    <t>(234)ANTONIO JUAREZ</t>
  </si>
  <si>
    <t>(341)JUAN DE LOS SANTOS</t>
  </si>
  <si>
    <t>(836)JACINTO HERNANDEZ</t>
  </si>
  <si>
    <t>(93)ALB&amp;CIA</t>
  </si>
  <si>
    <t>(331)ROBERTO MORALES</t>
  </si>
  <si>
    <t>(330)PANCHO ALTEPEJI</t>
  </si>
  <si>
    <t>(585)AURORA GALAN</t>
  </si>
  <si>
    <t>(730)MATILDE VALENCIA</t>
  </si>
  <si>
    <t>(898)ADRIANA SORIANO</t>
  </si>
  <si>
    <t>(128)HUGO LOPEZ</t>
  </si>
  <si>
    <t>(894)GLORIA</t>
  </si>
  <si>
    <t>(263)LEONARDO SANCHEZ</t>
  </si>
  <si>
    <t>(374)FRANCISCO (ROMERO VARGAS)</t>
  </si>
  <si>
    <t>(546)MAURICIO HERNANDEZ</t>
  </si>
  <si>
    <t>(679)JUANA CASTILLO</t>
  </si>
  <si>
    <t>(703)CARNICERIA  ABRAHAM</t>
  </si>
  <si>
    <t>(829)SAU PAULO</t>
  </si>
  <si>
    <t>(96)ALMA</t>
  </si>
  <si>
    <t>(618)CORAZON DE BRASIL SANTA ANA</t>
  </si>
  <si>
    <t>(591)JULIO</t>
  </si>
  <si>
    <t>(199)ANGEL CRUZ</t>
  </si>
  <si>
    <t>(890)ALFREDO DE LOS SANTOS</t>
  </si>
  <si>
    <t>(222)ARTURO SANCHEZ</t>
  </si>
  <si>
    <t>(684)TLAXCALANCINGO</t>
  </si>
  <si>
    <t>(601)RAUL ROCHA</t>
  </si>
  <si>
    <t>(468)CHINOS</t>
  </si>
  <si>
    <t>(244)MARIA LUISA  AGUILAR</t>
  </si>
  <si>
    <t>(630)GUILLERMO FLORES</t>
  </si>
  <si>
    <t>(108)ARTURO COYOTL</t>
  </si>
  <si>
    <t>(32)ANGEL ALFONSO</t>
  </si>
  <si>
    <t>(31)JAVIER LUNA</t>
  </si>
  <si>
    <t>(247)SALOME</t>
  </si>
  <si>
    <t>(528)EMILIO LOPEZ</t>
  </si>
  <si>
    <t>(610)BRAULIO APANGO</t>
  </si>
  <si>
    <t>(416)JUAN CARLOS CARMONA</t>
  </si>
  <si>
    <t>(140)PEDRO CORDERO</t>
  </si>
  <si>
    <t>(89)MAQUILA DE CHULETA</t>
  </si>
  <si>
    <t>(313)ISMAEL MACHORRO</t>
  </si>
  <si>
    <t>(252)BEATRIZ TECUATH TLACHI</t>
  </si>
  <si>
    <t>(42)JESUS RUIZ</t>
  </si>
  <si>
    <t>(433)FERNANDO ROMERO</t>
  </si>
  <si>
    <t>(349)OSCAR MARTINEZ</t>
  </si>
  <si>
    <t>(884)FERNANDO ROSAS FILOMENO</t>
  </si>
  <si>
    <t>(763)RICHAR 5 MAYO</t>
  </si>
  <si>
    <t>(790)POLLERIA TORRES</t>
  </si>
  <si>
    <t>(299)CHARLY</t>
  </si>
  <si>
    <t>(205)DON JULIO</t>
  </si>
  <si>
    <t>(80)CAMPRA</t>
  </si>
  <si>
    <t>(510)JAVIER APIZACO</t>
  </si>
  <si>
    <t>(344)ALEJANDRO HERNANDEZ PEREZ</t>
  </si>
  <si>
    <t>(839)RESTAURANT EL TEOTON</t>
  </si>
  <si>
    <t>(572)MORALES DIAZ</t>
  </si>
  <si>
    <t>(809)JAIME LOPEZ</t>
  </si>
  <si>
    <t>(860)JORGE ENRIQUE MARTINEZ ALONSO</t>
  </si>
  <si>
    <t>(16)ENRIQUE MARTINEZ</t>
  </si>
  <si>
    <t>(542)HUGO HERNANDEZ BOTELLO</t>
  </si>
  <si>
    <t>(8)CARNICERIA QUETZALCUAPAN</t>
  </si>
  <si>
    <t>(257)ALFONSO RUIZ</t>
  </si>
  <si>
    <t>(873)MAGNIFICA</t>
  </si>
  <si>
    <t>(115)LUIS HERRERA</t>
  </si>
  <si>
    <t>(815)FRANCISCO PRADO</t>
  </si>
  <si>
    <t>(505)ALAN</t>
  </si>
  <si>
    <t>(81)JHONY  IXMATLAHUA</t>
  </si>
  <si>
    <t>(418)ARTURO XIQUE</t>
  </si>
  <si>
    <t>(900)GUADALUPE ANDRADE</t>
  </si>
  <si>
    <t>(71)ARCADIO LEDO RAMIREZ</t>
  </si>
  <si>
    <t>(221)JUANA PORTILLO</t>
  </si>
  <si>
    <t>(539)ALFREDO ZAMBRANO</t>
  </si>
  <si>
    <t>(90)SOLEDAD VAZQUEZ</t>
  </si>
  <si>
    <t>(753)LA PRINCESA DOLAR TLAX</t>
  </si>
  <si>
    <t>(181)DARIO TIRO</t>
  </si>
  <si>
    <t>(883)MEXICAN FOOD</t>
  </si>
  <si>
    <t>(404)JOSE FLORES</t>
  </si>
  <si>
    <t>(328)MARCELINO SANCHEZ</t>
  </si>
  <si>
    <t>(875)JUVE 5 DE MAYO</t>
  </si>
  <si>
    <t>(99)JAVIER ( LA FORTUNA)</t>
  </si>
  <si>
    <t>(92)JOSE LUNA</t>
  </si>
  <si>
    <t>(590)CARNICERIA HUGO´S</t>
  </si>
  <si>
    <t>(164)ALFONSO BONILLA</t>
  </si>
  <si>
    <t>(522)SR CORONA</t>
  </si>
  <si>
    <t>(409)JOVANY CUATEPOTZO</t>
  </si>
  <si>
    <t>(320)IVAN</t>
  </si>
  <si>
    <t>(811)BENJAMIN</t>
  </si>
  <si>
    <t>(742)ZOCALITO</t>
  </si>
  <si>
    <t>(77)GERARDO PULIDO</t>
  </si>
  <si>
    <t>(478)CARNICERIA BARBIE</t>
  </si>
  <si>
    <t>(827)MERCADO GUADALUPE APIZACO</t>
  </si>
  <si>
    <t>(309)JESUS ALFONSO</t>
  </si>
  <si>
    <t>(489)LEONEL PILOTZI</t>
  </si>
  <si>
    <t>(718)VENANCIO EUGENIO SANCHEZ</t>
  </si>
  <si>
    <t>(277)RUBEN GALICIA</t>
  </si>
  <si>
    <t>(317)MAQUILA  TOCINO SALADO</t>
  </si>
  <si>
    <t>(758)RODOLFO BALLINAS</t>
  </si>
  <si>
    <t>(622)TOÑO CHOLULA</t>
  </si>
  <si>
    <t>(124)MIGUEL XOCHIHUATL</t>
  </si>
  <si>
    <t>(789)JAVIER CUAMATZI</t>
  </si>
  <si>
    <t>(901)SOAPAP</t>
  </si>
  <si>
    <t>(838)ANTOJITO POBLANO</t>
  </si>
  <si>
    <t>(141)RODOLFO ZOQUIAPA</t>
  </si>
  <si>
    <t>(147)VALERIO FIGUEROA</t>
  </si>
  <si>
    <t>(685)VERONICA</t>
  </si>
  <si>
    <t>(535)PABLO</t>
  </si>
  <si>
    <t>(902)HIDALGO</t>
  </si>
  <si>
    <t>(86)FLORES</t>
  </si>
  <si>
    <t>(750)CAMILO NEALTICAN</t>
  </si>
  <si>
    <t>(651)NEALTICAN YOLANDA</t>
  </si>
  <si>
    <t>(60)SEBASTIAN NEALTICAN</t>
  </si>
  <si>
    <t>(529)HENRIK  REYES</t>
  </si>
  <si>
    <t>(255)VALENTIN ARCE</t>
  </si>
  <si>
    <t>(100)SILVIA RAMOS MARLEN</t>
  </si>
  <si>
    <t>(783)LUPITA LEDO</t>
  </si>
  <si>
    <t>(362)JESUS ALVAREZ</t>
  </si>
  <si>
    <t>(142)ARMANDO UROZA</t>
  </si>
  <si>
    <t>(891)ADAN</t>
  </si>
  <si>
    <t>(840)JESUS CRUZ RANGEL</t>
  </si>
  <si>
    <t>(82)JULIO MC</t>
  </si>
  <si>
    <t>(289)JORGE</t>
  </si>
  <si>
    <t>(635)GRUPO CARNICO AMERICA SA DE CV</t>
  </si>
  <si>
    <t>/  /</t>
  </si>
  <si>
    <t>10/06/2022</t>
  </si>
  <si>
    <t>06/06/2022</t>
  </si>
  <si>
    <t>04/06/2022</t>
  </si>
  <si>
    <t>03/06/2022</t>
  </si>
  <si>
    <t>01/06/2022</t>
  </si>
  <si>
    <t>09/06/2022</t>
  </si>
  <si>
    <t>02/06/2022</t>
  </si>
  <si>
    <t>11/06/2022</t>
  </si>
  <si>
    <t>08/06/2022</t>
  </si>
  <si>
    <t>07/06/2022</t>
  </si>
  <si>
    <t>PAGADA</t>
  </si>
  <si>
    <t>CANCELADA</t>
  </si>
  <si>
    <t>EN CREDITO</t>
  </si>
  <si>
    <t>PARCIAL</t>
  </si>
  <si>
    <t>COMERCIO INTERNACIONAL</t>
  </si>
  <si>
    <t>BENITO GARCIA MENDEZ</t>
  </si>
  <si>
    <t>CRISTOBAL ALCANTARA</t>
  </si>
  <si>
    <t>OSIRIS</t>
  </si>
  <si>
    <t>GONZALO RAMOS RAMIREZ</t>
  </si>
  <si>
    <t>PABLO BAEZ RAMIREZ</t>
  </si>
  <si>
    <t>FRANCISCO ARMENTA</t>
  </si>
  <si>
    <t>ALBERTO RODRIGUEZ</t>
  </si>
  <si>
    <t>MIGUEL ANGEL MORENO</t>
  </si>
  <si>
    <t>JULIO LOPEZ</t>
  </si>
  <si>
    <t>JESUS PACHECO</t>
  </si>
  <si>
    <t>PONCHITO</t>
  </si>
  <si>
    <t>JUAN</t>
  </si>
  <si>
    <r>
      <t xml:space="preserve">(38)SUPER SERVICIO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</si>
  <si>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(208)SUPER DE LAS LOMAS VITORINO  </t>
    </r>
    <r>
      <rPr>
        <b/>
        <sz val="12"/>
        <color rgb="FFFF0000"/>
        <rFont val="Calibri"/>
        <family val="2"/>
        <scheme val="minor"/>
      </rPr>
      <t>CANCELADA</t>
    </r>
  </si>
  <si>
    <t>2-May-22--3-May-22</t>
  </si>
  <si>
    <r>
      <t xml:space="preserve">(691)ISMAEL MARTINEZ HERNANDEZ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</si>
  <si>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(517)JESUS POTRERO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</si>
  <si>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(897)DICARLE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</si>
  <si>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2-May-22--4-May-22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</si>
  <si>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</si>
  <si>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</si>
  <si>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4-May-22--5-May-22</t>
  </si>
  <si>
    <r>
      <t xml:space="preserve">(832)RUBEN PEREZ CHABACANO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</si>
  <si>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(199)ANGEL CRUZ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</si>
  <si>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(678)MAURO LOPEZ XIMELLO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</si>
  <si>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(266)CRISTIAN-GRACIELA </t>
    </r>
    <r>
      <rPr>
        <b/>
        <sz val="12"/>
        <color rgb="FFFF0000"/>
        <rFont val="Calibri"/>
        <family val="2"/>
        <scheme val="minor"/>
      </rPr>
      <t xml:space="preserve"> CANCELADO</t>
    </r>
  </si>
  <si>
    <t>4-May-22--6-May-22</t>
  </si>
  <si>
    <t>5-May-22--6-May-22</t>
  </si>
  <si>
    <t>Fisicamente esta en la  21184 C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</si>
  <si>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</si>
  <si>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Fisica en la  21183 C</t>
  </si>
  <si>
    <r>
      <t xml:space="preserve">(331)ROBERTO MORALES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</si>
  <si>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(306)JAVIER HERRERA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</si>
  <si>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6-May-22--7-May-22</t>
  </si>
  <si>
    <r>
      <t xml:space="preserve">(725)ABASTO DE 4 CARNES SA DE CV 11 SUR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</si>
  <si>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</si>
  <si>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</si>
  <si>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(595)LOMA VERDE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</si>
  <si>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(273)EMANUEL CABALLO  </t>
    </r>
    <r>
      <rPr>
        <b/>
        <sz val="12"/>
        <color rgb="FFFF0000"/>
        <rFont val="Calibri"/>
        <family val="2"/>
        <scheme val="minor"/>
      </rPr>
      <t>CANCELADA</t>
    </r>
  </si>
  <si>
    <t>7-May-22--8-May-22</t>
  </si>
  <si>
    <t>8-May-22--9-May-22</t>
  </si>
  <si>
    <r>
      <t xml:space="preserve">(896)SUPER AHORROS VICTORINO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</si>
  <si>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(363)ADRIAN JUAREZ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</si>
  <si>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9-May-22--10-May-22</t>
  </si>
  <si>
    <r>
      <t xml:space="preserve">(660)JOSE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</si>
  <si>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(899)KUN TACO   </t>
    </r>
    <r>
      <rPr>
        <b/>
        <sz val="12"/>
        <color rgb="FFFF0000"/>
        <rFont val="Calibri"/>
        <family val="2"/>
        <scheme val="minor"/>
      </rPr>
      <t>CANCELADA</t>
    </r>
  </si>
  <si>
    <t>9-May-22--11-May-22</t>
  </si>
  <si>
    <t>10-May-22--11-May-22</t>
  </si>
  <si>
    <t>11-May-22--12-May-22</t>
  </si>
  <si>
    <t>11-May-22--12-May-22------------</t>
  </si>
  <si>
    <r>
      <t xml:space="preserve">(92)JOSE LUNA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</si>
  <si>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</si>
  <si>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(684)TLAXCALANCINGO   </t>
    </r>
    <r>
      <rPr>
        <b/>
        <sz val="12"/>
        <color rgb="FFFF0000"/>
        <rFont val="Calibri"/>
        <family val="2"/>
        <scheme val="minor"/>
      </rPr>
      <t>CANCELADA</t>
    </r>
  </si>
  <si>
    <t>6-May-22--13-May-22</t>
  </si>
  <si>
    <t>12-May-22--13-May-22</t>
  </si>
  <si>
    <r>
      <t xml:space="preserve">(662)ROJO CENTENO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</si>
  <si>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(373)MARIA LUISA TELLEZ LOMA VERDE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</si>
  <si>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(117)NARCISO ROMERO CAMALEON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</si>
  <si>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(276)LEONARDO LINARES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</si>
  <si>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(180)FELIX CEREZO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</si>
  <si>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21994 C</t>
  </si>
  <si>
    <r>
      <t xml:space="preserve">(449)MOISES ARCE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</si>
  <si>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(811)BENJAMIN  </t>
    </r>
    <r>
      <rPr>
        <b/>
        <sz val="12"/>
        <color rgb="FFFF0000"/>
        <rFont val="Calibri"/>
        <family val="2"/>
        <scheme val="minor"/>
      </rPr>
      <t>CANCELADA</t>
    </r>
  </si>
  <si>
    <t>Se sustituyo x la   22017 C</t>
  </si>
  <si>
    <t>13-May-22--14-May-22</t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</si>
  <si>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>CANCELADA</t>
    </r>
  </si>
  <si>
    <r>
      <t>(44)JAVIER ROCHA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</si>
  <si>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14-May-22--15-May-22</t>
  </si>
  <si>
    <t>Se sustituyo x la   22204 C</t>
  </si>
  <si>
    <t>15-May-22--16-May-22</t>
  </si>
  <si>
    <r>
      <t xml:space="preserve">(741)TOÑO MACHORRO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</si>
  <si>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(831)SUPER OFERTAS VICTORINO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</si>
  <si>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 22297 C</t>
  </si>
  <si>
    <r>
      <t xml:space="preserve">(87)EMMANUEL ALFONSO SALAZAR  </t>
    </r>
    <r>
      <rPr>
        <b/>
        <sz val="12"/>
        <color rgb="FFFF0000"/>
        <rFont val="Calibri"/>
        <family val="2"/>
        <scheme val="minor"/>
      </rPr>
      <t>CANCELADA</t>
    </r>
  </si>
  <si>
    <r>
      <t>(130)JUAN DE LA ROSA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</si>
  <si>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(549) JAIME ESPINOZA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</si>
  <si>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(718)VENANCIO EUGENIO SANCHEZ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</si>
  <si>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16-May-22--17-May-22</t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</si>
  <si>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</si>
  <si>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22474 C</t>
  </si>
  <si>
    <r>
      <t xml:space="preserve">(44)JAVIER ROCHA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</si>
  <si>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22443 C</t>
  </si>
  <si>
    <t>no menciona por cual se cambio</t>
  </si>
  <si>
    <r>
      <t xml:space="preserve">(595)LOMA VERDE  </t>
    </r>
    <r>
      <rPr>
        <b/>
        <sz val="12"/>
        <color rgb="FFFF0000"/>
        <rFont val="Calibri"/>
        <family val="2"/>
        <scheme val="minor"/>
      </rPr>
      <t>CANCELADA</t>
    </r>
  </si>
  <si>
    <t>Se sustituyo x la   22486 C</t>
  </si>
  <si>
    <r>
      <t xml:space="preserve">(653)MOISES GONZALEZ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</si>
  <si>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17-May-22--18-May-22</t>
  </si>
  <si>
    <r>
      <t xml:space="preserve">(899)KUN TACO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</si>
  <si>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(493)GIL 5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</si>
  <si>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(404)JOSE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</si>
  <si>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22552 C</t>
  </si>
  <si>
    <r>
      <t xml:space="preserve">(273)EMANUEL CABALLO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</si>
  <si>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 22587 C</t>
  </si>
  <si>
    <t>se sustituyo x la  22588 C</t>
  </si>
  <si>
    <t>16-May-22--19-May-22</t>
  </si>
  <si>
    <t xml:space="preserve">18-May-22--19-May-22  </t>
  </si>
  <si>
    <t>fisica esta en la 22708C</t>
  </si>
  <si>
    <r>
      <t xml:space="preserve">(363)ADRIAN JUAREZ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</si>
  <si>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fisica esta en la 22710C</t>
  </si>
  <si>
    <t>fisica esta en la 22711C</t>
  </si>
  <si>
    <r>
      <t>(679)JUANA CASTILLO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</si>
  <si>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(443)PERLA RIOS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</si>
  <si>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13-May-22--20-May-22</t>
  </si>
  <si>
    <t>19-May-22--20-May-22</t>
  </si>
  <si>
    <t>18-May-22--19-May-22--20-5</t>
  </si>
  <si>
    <t>14-May-22--20-May-22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</si>
  <si>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</si>
  <si>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(292)NERY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</si>
  <si>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(130)JUAN DE LA ROSA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</si>
  <si>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(48)PORFIRIO CRUZ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</si>
  <si>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(897)DICARLE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</si>
  <si>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20-May-22--21-May-22</t>
  </si>
  <si>
    <t>(533)VENTA DE MOSTRADOR  CANCELADA</t>
  </si>
  <si>
    <r>
      <t xml:space="preserve">(788)RUBEN SAUCEDO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</si>
  <si>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(141)RODOLFO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</si>
  <si>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</si>
  <si>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</si>
  <si>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21-May-22--22-May-22</t>
  </si>
  <si>
    <t>se hizo la 23067C</t>
  </si>
  <si>
    <r>
      <t xml:space="preserve">(592)RENE  </t>
    </r>
    <r>
      <rPr>
        <b/>
        <sz val="12"/>
        <color rgb="FFFF0000"/>
        <rFont val="Calibri"/>
        <family val="2"/>
        <scheme val="minor"/>
      </rPr>
      <t>CANCELADA</t>
    </r>
  </si>
  <si>
    <t>22-May-22--23-May-22</t>
  </si>
  <si>
    <r>
      <t xml:space="preserve">(831)SUPER OFERTAS VICTORINO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</si>
  <si>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(157)CARNITAS DON TOÑO DE CLAVIJERO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</si>
  <si>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(884)FERNANDO ROSAS FILOMENO  </t>
    </r>
    <r>
      <rPr>
        <b/>
        <sz val="12"/>
        <color rgb="FFFF0000"/>
        <rFont val="Calibri"/>
        <family val="2"/>
        <scheme val="minor"/>
      </rPr>
      <t>CANCELADA</t>
    </r>
  </si>
  <si>
    <t>23-May-22--24-May-22</t>
  </si>
  <si>
    <r>
      <t xml:space="preserve">(254)IRENE CASTILLO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</si>
  <si>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25-May-22-------</t>
  </si>
  <si>
    <t>24-May-22--25-May-22</t>
  </si>
  <si>
    <r>
      <t xml:space="preserve">(494)OMAR REYES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</si>
  <si>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 xml:space="preserve"> </t>
  </si>
  <si>
    <r>
      <t>(415)VIKI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</si>
  <si>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(836)JACINTO HERNANDEZ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</si>
  <si>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(788)RUBEN SAUCEDO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</si>
  <si>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</si>
  <si>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24-May-22--26-May-22</t>
  </si>
  <si>
    <t>25-May-22--26-May-22</t>
  </si>
  <si>
    <r>
      <t>(480)BENITO FOX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</si>
  <si>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(746)CARLOS CASTRO  </t>
    </r>
    <r>
      <rPr>
        <b/>
        <sz val="12"/>
        <color rgb="FFFF0000"/>
        <rFont val="Calibri"/>
        <family val="2"/>
        <scheme val="minor"/>
      </rPr>
      <t>CANCELADA</t>
    </r>
  </si>
  <si>
    <t>26-May-22------02/06/2022</t>
  </si>
  <si>
    <r>
      <t xml:space="preserve">(113)SAGRADO CORAZON HEROES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</si>
  <si>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</si>
  <si>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(130)JUAN DE LA ROSA  CANCELADA</t>
  </si>
  <si>
    <t>20-May-22--27-May-22</t>
  </si>
  <si>
    <t>27-May-22-------03/06/2022</t>
  </si>
  <si>
    <t>26-May-22--27-May-22</t>
  </si>
  <si>
    <t>25-May-22--27-May-22</t>
  </si>
  <si>
    <t>fisica en la 23591 C</t>
  </si>
  <si>
    <t>27-May-22--28-May-22</t>
  </si>
  <si>
    <t>28-May-22-------</t>
  </si>
  <si>
    <r>
      <t xml:space="preserve">(472)GUILLERMINA ZOQUIAPAN  </t>
    </r>
    <r>
      <rPr>
        <b/>
        <sz val="12"/>
        <color rgb="FFFF0000"/>
        <rFont val="Calibri"/>
        <family val="2"/>
        <scheme val="minor"/>
      </rPr>
      <t>CANCELADA</t>
    </r>
  </si>
  <si>
    <t>se sustituyo x la 23768 C</t>
  </si>
  <si>
    <r>
      <t xml:space="preserve">(781)GIOVANY TITLA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</si>
  <si>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(9)EL PASTORCITO I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</si>
  <si>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(331)ROBERTO MORALES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</si>
  <si>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</si>
  <si>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 xml:space="preserve">28-May-22--29-May-22  </t>
  </si>
  <si>
    <t>29-May-22--30-May-22</t>
  </si>
  <si>
    <t>30-May-22------01/06/2022</t>
  </si>
  <si>
    <r>
      <t xml:space="preserve">(899)KUN TACO  </t>
    </r>
    <r>
      <rPr>
        <b/>
        <sz val="12"/>
        <color rgb="FFFF0000"/>
        <rFont val="Calibri"/>
        <family val="2"/>
        <scheme val="minor"/>
      </rPr>
      <t>CANCELADA</t>
    </r>
  </si>
  <si>
    <r>
      <t>(309)JESUS ALFONSO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</si>
  <si>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(614)MARTIN BAEZ  </t>
    </r>
    <r>
      <rPr>
        <b/>
        <sz val="12"/>
        <color rgb="FFFF0000"/>
        <rFont val="Calibri"/>
        <family val="2"/>
        <scheme val="minor"/>
      </rPr>
      <t>CANCELADA</t>
    </r>
  </si>
  <si>
    <t>28-May-22--29-May-22--31-May-22</t>
  </si>
  <si>
    <t>30-May-22--31-May-22</t>
  </si>
  <si>
    <t>31-May-22------01/06/2022</t>
  </si>
  <si>
    <t>31-May-22-------01/06/2022</t>
  </si>
  <si>
    <t>31-May-22--------01/06/2022</t>
  </si>
  <si>
    <r>
      <t xml:space="preserve">(450)FOX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</si>
  <si>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(137)HARBANO  </t>
    </r>
    <r>
      <rPr>
        <b/>
        <sz val="12"/>
        <color rgb="FFFF0000"/>
        <rFont val="Calibri"/>
        <family val="2"/>
        <scheme val="minor"/>
      </rPr>
      <t>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</si>
</sst>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2" fillId="0" borderId="0" xfId="0" applyFont="1"/>
    <xf numFmtId="44" fontId="2" fillId="0" borderId="0" xfId="1" applyFont="1"/>
    <xf numFmtId="49" fontId="2" fillId="0" borderId="0" xfId="0" applyNumberFormat="1" applyFont="1"/>
    <xf numFmtId="44" fontId="3" fillId="0" borderId="0" xfId="1" applyFont="1"/>
    <xf numFmtId="44" fontId="2" fillId="0" borderId="0" xfId="1" applyFont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wrapText="1"/>
    </xf>
    <xf numFmtId="15" fontId="4" fillId="0" borderId="0" xfId="0" applyNumberFormat="1" applyFont="1" applyAlignment="1">
      <alignment horizontal="center" wrapText="1"/>
    </xf>
    <xf numFmtId="49" fontId="3" fillId="0" borderId="0" xfId="0" applyNumberFormat="1" applyFont="1"/>
    <xf numFmtId="49" fontId="2" fillId="0" borderId="0" xfId="0" applyNumberFormat="1" applyFont="1" applyAlignment="1">
      <alignment wrapText="1"/>
    </xf>
    <xf numFmtId="15" fontId="3" fillId="0" borderId="0" xfId="0" applyNumberFormat="1" applyFont="1" applyAlignment="1">
      <alignment horizontal="center" wrapText="1"/>
    </xf>
    <xf numFmtId="49" fontId="4" fillId="0" borderId="0" xfId="0" applyNumberFormat="1" applyFont="1"/>
  </cellXfs>
  <cellStyles count="2">
    <cellStyle name="Moneda" xfId="1" builtinId="4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a1" displayName="Tabla1" ref="A1:H3554" tableType="xml" totalsRowShown="0" headerRowDxfId="9" dataDxfId="8" connectionId="1">
  <autoFilter ref="A1:H3554"/>
  <tableColumns count="8">
    <tableColumn id="1" uniqueName="Fecha" name="Fecha" dataDxfId="7">
      <xmlColumnPr mapId="1" xpath="/DATOS/DATOS1/Fecha" xmlDataType="string"/>
    </tableColumn>
    <tableColumn id="2" uniqueName="Folio-Serie" name="Folio-Serie" dataDxfId="6">
      <xmlColumnPr mapId="1" xpath="/DATOS/DATOS1/Folio-Serie" xmlDataType="string"/>
    </tableColumn>
    <tableColumn id="4" uniqueName="Nombre-Cliente" name="Nombre-Cliente" dataDxfId="5">
      <xmlColumnPr mapId="1" xpath="/DATOS/DATOS1/Nombre-Cliente" xmlDataType="string"/>
    </tableColumn>
    <tableColumn id="6" uniqueName="Importe" name="Importe" dataDxfId="4" dataCellStyle="Moneda">
      <xmlColumnPr mapId="1" xpath="/DATOS/DATOS1/Importe" xmlDataType="double"/>
    </tableColumn>
    <tableColumn id="7" uniqueName="Fecha-Pago" name="Fecha-Pago" dataDxfId="3">
      <xmlColumnPr mapId="1" xpath="/DATOS/DATOS1/Fecha-Pago" xmlDataType="string"/>
    </tableColumn>
    <tableColumn id="8" uniqueName="Pagado" name="Pagado" dataDxfId="2" dataCellStyle="Moneda">
      <xmlColumnPr mapId="1" xpath="/DATOS/DATOS1/Pagado" xmlDataType="double"/>
    </tableColumn>
    <tableColumn id="9" uniqueName="Saldo" name="Saldo" dataDxfId="1" dataCellStyle="Moneda">
      <xmlColumnPr mapId="1" xpath="/DATOS/DATOS1/Saldo" xmlDataType="double"/>
    </tableColumn>
    <tableColumn id="10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K3554" totalsRowShown="0">
  <autoFilter ref="A1:K3554"/>
  <tableColumns count="11">
    <tableColumn id="1" name="Fecha"/>
    <tableColumn id="2" name="Folio-Serie"/>
    <tableColumn id="3" name="Folio-Remision"/>
    <tableColumn id="4" name="Nombre-Cliente"/>
    <tableColumn id="5" name="Kilos"/>
    <tableColumn id="6" name="Importe"/>
    <tableColumn id="7" name="Fecha-Pago"/>
    <tableColumn id="8" name="Pagado"/>
    <tableColumn id="9" name="Saldo"/>
    <tableColumn id="10" name="Estado"/>
    <tableColumn id="11" name="Chof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3554"/>
  <sheetViews>
    <sheetView tabSelected="1" zoomScale="115" zoomScaleNormal="115" workbookViewId="0">
      <pane xSplit="2" ySplit="1" topLeftCell="D3534" activePane="bottomRight" state="frozen"/>
      <selection pane="topRight" activeCell="C1" sqref="C1"/>
      <selection pane="bottomLeft" activeCell="A2" sqref="A2"/>
      <selection pane="bottomRight" activeCell="F3541" sqref="F3541"/>
    </sheetView>
  </sheetViews>
  <sheetFormatPr baseColWidth="10" defaultRowHeight="15.75" x14ac:dyDescent="0.25"/>
  <cols>
    <col min="1" max="1" width="14" style="7" customWidth="1"/>
    <col min="2" max="2" width="13" style="2" bestFit="1" customWidth="1"/>
    <col min="3" max="3" width="50.140625" style="2" bestFit="1" customWidth="1"/>
    <col min="4" max="4" width="20.5703125" style="3" customWidth="1"/>
    <col min="5" max="5" width="16.42578125" style="8" customWidth="1"/>
    <col min="6" max="6" width="18.5703125" style="3" customWidth="1"/>
    <col min="7" max="7" width="16.7109375" style="5" customWidth="1"/>
    <col min="8" max="8" width="11.7109375" style="2" bestFit="1" customWidth="1"/>
    <col min="9" max="16384" width="11.42578125" style="2"/>
  </cols>
  <sheetData>
    <row r="1" spans="1:8" x14ac:dyDescent="0.25">
      <c r="A1" s="7" t="s">
        <v>0</v>
      </c>
      <c r="B1" s="2" t="s">
        <v>1</v>
      </c>
      <c r="C1" s="2" t="s">
        <v>3</v>
      </c>
      <c r="D1" s="3" t="s">
        <v>5</v>
      </c>
      <c r="E1" s="8" t="s">
        <v>6</v>
      </c>
      <c r="F1" s="3" t="s">
        <v>7</v>
      </c>
      <c r="G1" s="6" t="s">
        <v>8</v>
      </c>
      <c r="H1" s="2" t="s">
        <v>9</v>
      </c>
    </row>
    <row r="2" spans="1:8" x14ac:dyDescent="0.25">
      <c r="A2" s="7">
        <v>44682</v>
      </c>
      <c r="B2" s="4" t="s">
        <v>42</v>
      </c>
      <c r="C2" s="4" t="s">
        <v>3595</v>
      </c>
      <c r="D2" s="3">
        <v>6840.2</v>
      </c>
      <c r="E2" s="8">
        <v>44682</v>
      </c>
      <c r="F2" s="3">
        <v>6840.2</v>
      </c>
      <c r="G2" s="5">
        <f>Tabla1[[#This Row],[Importe]]-Tabla1[[#This Row],[Pagado]]</f>
        <v>0</v>
      </c>
      <c r="H2" s="4" t="s">
        <v>3890</v>
      </c>
    </row>
    <row r="3" spans="1:8" x14ac:dyDescent="0.25">
      <c r="A3" s="7">
        <v>44682</v>
      </c>
      <c r="B3" s="4" t="s">
        <v>43</v>
      </c>
      <c r="C3" s="4" t="s">
        <v>3596</v>
      </c>
      <c r="D3" s="3">
        <v>4056</v>
      </c>
      <c r="E3" s="8">
        <v>44682</v>
      </c>
      <c r="F3" s="3">
        <v>4056</v>
      </c>
      <c r="G3" s="5">
        <f>Tabla1[[#This Row],[Importe]]-Tabla1[[#This Row],[Pagado]]</f>
        <v>0</v>
      </c>
      <c r="H3" s="4" t="s">
        <v>3890</v>
      </c>
    </row>
    <row r="4" spans="1:8" x14ac:dyDescent="0.25">
      <c r="A4" s="7">
        <v>44682</v>
      </c>
      <c r="B4" s="4" t="s">
        <v>44</v>
      </c>
      <c r="C4" s="4" t="s">
        <v>3597</v>
      </c>
      <c r="D4" s="3">
        <v>65180.65</v>
      </c>
      <c r="E4" s="8">
        <v>44682</v>
      </c>
      <c r="F4" s="3">
        <v>65180.65</v>
      </c>
      <c r="G4" s="5">
        <f>Tabla1[[#This Row],[Importe]]-Tabla1[[#This Row],[Pagado]]</f>
        <v>0</v>
      </c>
      <c r="H4" s="4" t="s">
        <v>3890</v>
      </c>
    </row>
    <row r="5" spans="1:8" ht="31.5" x14ac:dyDescent="0.25">
      <c r="A5" s="7">
        <v>44682</v>
      </c>
      <c r="B5" s="4" t="s">
        <v>45</v>
      </c>
      <c r="C5" s="4" t="s">
        <v>3598</v>
      </c>
      <c r="D5" s="3">
        <v>55729.5</v>
      </c>
      <c r="E5" s="8" t="s">
        <v>3913</v>
      </c>
      <c r="F5" s="3">
        <f>36000+19729.5</f>
        <v>55729.5</v>
      </c>
      <c r="G5" s="5">
        <f>Tabla1[[#This Row],[Importe]]-Tabla1[[#This Row],[Pagado]]</f>
        <v>0</v>
      </c>
      <c r="H5" s="4" t="s">
        <v>3890</v>
      </c>
    </row>
    <row r="6" spans="1:8" ht="31.5" x14ac:dyDescent="0.25">
      <c r="A6" s="7">
        <v>44682</v>
      </c>
      <c r="B6" s="4" t="s">
        <v>46</v>
      </c>
      <c r="C6" s="4" t="s">
        <v>3599</v>
      </c>
      <c r="D6" s="3">
        <v>50136.4</v>
      </c>
      <c r="E6" s="8" t="s">
        <v>3909</v>
      </c>
      <c r="F6" s="3">
        <f>41000+9136.4</f>
        <v>50136.4</v>
      </c>
      <c r="G6" s="5">
        <f>Tabla1[[#This Row],[Importe]]-Tabla1[[#This Row],[Pagado]]</f>
        <v>0</v>
      </c>
      <c r="H6" s="4" t="s">
        <v>3890</v>
      </c>
    </row>
    <row r="7" spans="1:8" x14ac:dyDescent="0.25">
      <c r="A7" s="7">
        <v>44682</v>
      </c>
      <c r="B7" s="4" t="s">
        <v>47</v>
      </c>
      <c r="C7" s="4" t="s">
        <v>3600</v>
      </c>
      <c r="D7" s="3">
        <v>919.6</v>
      </c>
      <c r="E7" s="8">
        <v>44682</v>
      </c>
      <c r="F7" s="3">
        <v>919.6</v>
      </c>
      <c r="G7" s="5">
        <f>Tabla1[[#This Row],[Importe]]-Tabla1[[#This Row],[Pagado]]</f>
        <v>0</v>
      </c>
      <c r="H7" s="4" t="s">
        <v>3890</v>
      </c>
    </row>
    <row r="8" spans="1:8" x14ac:dyDescent="0.25">
      <c r="A8" s="7">
        <v>44682</v>
      </c>
      <c r="B8" s="4" t="s">
        <v>48</v>
      </c>
      <c r="C8" s="4" t="s">
        <v>3601</v>
      </c>
      <c r="D8" s="3">
        <v>10672.2</v>
      </c>
      <c r="E8" s="8">
        <v>44682</v>
      </c>
      <c r="F8" s="3">
        <v>10672.2</v>
      </c>
      <c r="G8" s="5">
        <f>Tabla1[[#This Row],[Importe]]-Tabla1[[#This Row],[Pagado]]</f>
        <v>0</v>
      </c>
      <c r="H8" s="4" t="s">
        <v>3890</v>
      </c>
    </row>
    <row r="9" spans="1:8" x14ac:dyDescent="0.25">
      <c r="A9" s="7">
        <v>44682</v>
      </c>
      <c r="B9" s="4" t="s">
        <v>49</v>
      </c>
      <c r="C9" s="4" t="s">
        <v>3602</v>
      </c>
      <c r="D9" s="3">
        <v>1897.6</v>
      </c>
      <c r="E9" s="8">
        <v>44682</v>
      </c>
      <c r="F9" s="3">
        <v>1897.6</v>
      </c>
      <c r="G9" s="5">
        <f>Tabla1[[#This Row],[Importe]]-Tabla1[[#This Row],[Pagado]]</f>
        <v>0</v>
      </c>
      <c r="H9" s="4" t="s">
        <v>3890</v>
      </c>
    </row>
    <row r="10" spans="1:8" x14ac:dyDescent="0.25">
      <c r="A10" s="7">
        <v>44682</v>
      </c>
      <c r="B10" s="4" t="s">
        <v>50</v>
      </c>
      <c r="C10" s="4" t="s">
        <v>3603</v>
      </c>
      <c r="D10" s="3">
        <v>1959.3</v>
      </c>
      <c r="E10" s="8">
        <v>44682</v>
      </c>
      <c r="F10" s="3">
        <v>1959.3</v>
      </c>
      <c r="G10" s="5">
        <f>Tabla1[[#This Row],[Importe]]-Tabla1[[#This Row],[Pagado]]</f>
        <v>0</v>
      </c>
      <c r="H10" s="4" t="s">
        <v>3890</v>
      </c>
    </row>
    <row r="11" spans="1:8" x14ac:dyDescent="0.25">
      <c r="A11" s="7">
        <v>44682</v>
      </c>
      <c r="B11" s="4" t="s">
        <v>51</v>
      </c>
      <c r="C11" s="4" t="s">
        <v>3604</v>
      </c>
      <c r="D11" s="3">
        <v>3126.8</v>
      </c>
      <c r="E11" s="8">
        <v>44682</v>
      </c>
      <c r="F11" s="3">
        <v>3126.8</v>
      </c>
      <c r="G11" s="5">
        <f>Tabla1[[#This Row],[Importe]]-Tabla1[[#This Row],[Pagado]]</f>
        <v>0</v>
      </c>
      <c r="H11" s="4" t="s">
        <v>3890</v>
      </c>
    </row>
    <row r="12" spans="1:8" x14ac:dyDescent="0.25">
      <c r="A12" s="7">
        <v>44682</v>
      </c>
      <c r="B12" s="4" t="s">
        <v>52</v>
      </c>
      <c r="C12" s="4" t="s">
        <v>3605</v>
      </c>
      <c r="D12" s="3">
        <v>2822.4</v>
      </c>
      <c r="E12" s="8">
        <v>44682</v>
      </c>
      <c r="F12" s="3">
        <v>2822.4</v>
      </c>
      <c r="G12" s="5">
        <f>Tabla1[[#This Row],[Importe]]-Tabla1[[#This Row],[Pagado]]</f>
        <v>0</v>
      </c>
      <c r="H12" s="4" t="s">
        <v>3890</v>
      </c>
    </row>
    <row r="13" spans="1:8" x14ac:dyDescent="0.25">
      <c r="A13" s="7">
        <v>44682</v>
      </c>
      <c r="B13" s="4" t="s">
        <v>53</v>
      </c>
      <c r="C13" s="4" t="s">
        <v>3606</v>
      </c>
      <c r="D13" s="3">
        <v>10554.2</v>
      </c>
      <c r="E13" s="8">
        <v>44682</v>
      </c>
      <c r="F13" s="3">
        <v>10554.2</v>
      </c>
      <c r="G13" s="5">
        <f>Tabla1[[#This Row],[Importe]]-Tabla1[[#This Row],[Pagado]]</f>
        <v>0</v>
      </c>
      <c r="H13" s="4" t="s">
        <v>3890</v>
      </c>
    </row>
    <row r="14" spans="1:8" x14ac:dyDescent="0.25">
      <c r="A14" s="7">
        <v>44682</v>
      </c>
      <c r="B14" s="4" t="s">
        <v>54</v>
      </c>
      <c r="C14" s="4" t="s">
        <v>3607</v>
      </c>
      <c r="D14" s="3">
        <v>48187.6</v>
      </c>
      <c r="E14" s="8">
        <v>44682</v>
      </c>
      <c r="F14" s="3">
        <v>48187.6</v>
      </c>
      <c r="G14" s="5">
        <f>Tabla1[[#This Row],[Importe]]-Tabla1[[#This Row],[Pagado]]</f>
        <v>0</v>
      </c>
      <c r="H14" s="4" t="s">
        <v>3890</v>
      </c>
    </row>
    <row r="15" spans="1:8" x14ac:dyDescent="0.25">
      <c r="A15" s="7">
        <v>44682</v>
      </c>
      <c r="B15" s="4" t="s">
        <v>55</v>
      </c>
      <c r="C15" s="4" t="s">
        <v>3608</v>
      </c>
      <c r="D15" s="3">
        <v>5143.8999999999996</v>
      </c>
      <c r="E15" s="8">
        <v>44682</v>
      </c>
      <c r="F15" s="3">
        <v>5143.8999999999996</v>
      </c>
      <c r="G15" s="5">
        <f>Tabla1[[#This Row],[Importe]]-Tabla1[[#This Row],[Pagado]]</f>
        <v>0</v>
      </c>
      <c r="H15" s="4" t="s">
        <v>3890</v>
      </c>
    </row>
    <row r="16" spans="1:8" x14ac:dyDescent="0.25">
      <c r="A16" s="7">
        <v>44682</v>
      </c>
      <c r="B16" s="4" t="s">
        <v>56</v>
      </c>
      <c r="C16" s="4" t="s">
        <v>3609</v>
      </c>
      <c r="D16" s="3">
        <v>916.5</v>
      </c>
      <c r="E16" s="8">
        <v>44682</v>
      </c>
      <c r="F16" s="3">
        <v>916.5</v>
      </c>
      <c r="G16" s="5">
        <f>Tabla1[[#This Row],[Importe]]-Tabla1[[#This Row],[Pagado]]</f>
        <v>0</v>
      </c>
      <c r="H16" s="4" t="s">
        <v>3890</v>
      </c>
    </row>
    <row r="17" spans="1:8" x14ac:dyDescent="0.25">
      <c r="A17" s="7">
        <v>44682</v>
      </c>
      <c r="B17" s="4" t="s">
        <v>57</v>
      </c>
      <c r="C17" s="4" t="s">
        <v>3610</v>
      </c>
      <c r="D17" s="3">
        <v>3114</v>
      </c>
      <c r="E17" s="8">
        <v>44682</v>
      </c>
      <c r="F17" s="3">
        <v>3114</v>
      </c>
      <c r="G17" s="5">
        <f>Tabla1[[#This Row],[Importe]]-Tabla1[[#This Row],[Pagado]]</f>
        <v>0</v>
      </c>
      <c r="H17" s="4" t="s">
        <v>3890</v>
      </c>
    </row>
    <row r="18" spans="1:8" x14ac:dyDescent="0.25">
      <c r="A18" s="7">
        <v>44682</v>
      </c>
      <c r="B18" s="4" t="s">
        <v>58</v>
      </c>
      <c r="C18" s="4" t="s">
        <v>3611</v>
      </c>
      <c r="D18" s="3">
        <v>4762.2</v>
      </c>
      <c r="E18" s="8">
        <v>44682</v>
      </c>
      <c r="F18" s="3">
        <v>4762.2</v>
      </c>
      <c r="G18" s="5">
        <f>Tabla1[[#This Row],[Importe]]-Tabla1[[#This Row],[Pagado]]</f>
        <v>0</v>
      </c>
      <c r="H18" s="4" t="s">
        <v>3890</v>
      </c>
    </row>
    <row r="19" spans="1:8" x14ac:dyDescent="0.25">
      <c r="A19" s="7">
        <v>44682</v>
      </c>
      <c r="B19" s="4" t="s">
        <v>59</v>
      </c>
      <c r="C19" s="4" t="s">
        <v>3612</v>
      </c>
      <c r="D19" s="3">
        <v>4236.8</v>
      </c>
      <c r="E19" s="8">
        <v>44682</v>
      </c>
      <c r="F19" s="3">
        <v>4236.8</v>
      </c>
      <c r="G19" s="5">
        <f>Tabla1[[#This Row],[Importe]]-Tabla1[[#This Row],[Pagado]]</f>
        <v>0</v>
      </c>
      <c r="H19" s="4" t="s">
        <v>3890</v>
      </c>
    </row>
    <row r="20" spans="1:8" x14ac:dyDescent="0.25">
      <c r="A20" s="7">
        <v>44682</v>
      </c>
      <c r="B20" s="4" t="s">
        <v>60</v>
      </c>
      <c r="C20" s="4" t="s">
        <v>3613</v>
      </c>
      <c r="D20" s="3">
        <v>7332.4</v>
      </c>
      <c r="E20" s="8">
        <v>44682</v>
      </c>
      <c r="F20" s="3">
        <v>7332.4</v>
      </c>
      <c r="G20" s="5">
        <f>Tabla1[[#This Row],[Importe]]-Tabla1[[#This Row],[Pagado]]</f>
        <v>0</v>
      </c>
      <c r="H20" s="4" t="s">
        <v>3890</v>
      </c>
    </row>
    <row r="21" spans="1:8" x14ac:dyDescent="0.25">
      <c r="A21" s="7">
        <v>44682</v>
      </c>
      <c r="B21" s="4" t="s">
        <v>61</v>
      </c>
      <c r="C21" s="4" t="s">
        <v>3614</v>
      </c>
      <c r="D21" s="3">
        <v>3693.6</v>
      </c>
      <c r="E21" s="8">
        <v>44682</v>
      </c>
      <c r="F21" s="3">
        <v>3693.6</v>
      </c>
      <c r="G21" s="5">
        <f>Tabla1[[#This Row],[Importe]]-Tabla1[[#This Row],[Pagado]]</f>
        <v>0</v>
      </c>
      <c r="H21" s="4" t="s">
        <v>3890</v>
      </c>
    </row>
    <row r="22" spans="1:8" x14ac:dyDescent="0.25">
      <c r="A22" s="7">
        <v>44682</v>
      </c>
      <c r="B22" s="4" t="s">
        <v>62</v>
      </c>
      <c r="C22" s="4" t="s">
        <v>3615</v>
      </c>
      <c r="D22" s="3">
        <v>4557</v>
      </c>
      <c r="E22" s="8">
        <v>44682</v>
      </c>
      <c r="F22" s="3">
        <v>4557</v>
      </c>
      <c r="G22" s="5">
        <f>Tabla1[[#This Row],[Importe]]-Tabla1[[#This Row],[Pagado]]</f>
        <v>0</v>
      </c>
      <c r="H22" s="4" t="s">
        <v>3890</v>
      </c>
    </row>
    <row r="23" spans="1:8" x14ac:dyDescent="0.25">
      <c r="A23" s="7">
        <v>44682</v>
      </c>
      <c r="B23" s="4" t="s">
        <v>63</v>
      </c>
      <c r="C23" s="4" t="s">
        <v>3616</v>
      </c>
      <c r="D23" s="3">
        <v>6452.1</v>
      </c>
      <c r="E23" s="8">
        <v>44682</v>
      </c>
      <c r="F23" s="3">
        <v>6452.1</v>
      </c>
      <c r="G23" s="5">
        <f>Tabla1[[#This Row],[Importe]]-Tabla1[[#This Row],[Pagado]]</f>
        <v>0</v>
      </c>
      <c r="H23" s="4" t="s">
        <v>3890</v>
      </c>
    </row>
    <row r="24" spans="1:8" x14ac:dyDescent="0.25">
      <c r="A24" s="7">
        <v>44682</v>
      </c>
      <c r="B24" s="4" t="s">
        <v>64</v>
      </c>
      <c r="C24" s="4" t="s">
        <v>3617</v>
      </c>
      <c r="D24" s="3">
        <v>3572.1</v>
      </c>
      <c r="E24" s="8">
        <v>44682</v>
      </c>
      <c r="F24" s="3">
        <v>3572.1</v>
      </c>
      <c r="G24" s="5">
        <f>Tabla1[[#This Row],[Importe]]-Tabla1[[#This Row],[Pagado]]</f>
        <v>0</v>
      </c>
      <c r="H24" s="4" t="s">
        <v>3890</v>
      </c>
    </row>
    <row r="25" spans="1:8" x14ac:dyDescent="0.25">
      <c r="A25" s="7">
        <v>44682</v>
      </c>
      <c r="B25" s="4" t="s">
        <v>65</v>
      </c>
      <c r="C25" s="4" t="s">
        <v>3618</v>
      </c>
      <c r="D25" s="3">
        <v>3099.6</v>
      </c>
      <c r="E25" s="8">
        <v>44682</v>
      </c>
      <c r="F25" s="3">
        <v>3099.6</v>
      </c>
      <c r="G25" s="5">
        <f>Tabla1[[#This Row],[Importe]]-Tabla1[[#This Row],[Pagado]]</f>
        <v>0</v>
      </c>
      <c r="H25" s="4" t="s">
        <v>3890</v>
      </c>
    </row>
    <row r="26" spans="1:8" x14ac:dyDescent="0.25">
      <c r="A26" s="7">
        <v>44682</v>
      </c>
      <c r="B26" s="4" t="s">
        <v>66</v>
      </c>
      <c r="C26" s="4" t="s">
        <v>3614</v>
      </c>
      <c r="D26" s="3">
        <v>2219.8000000000002</v>
      </c>
      <c r="E26" s="8">
        <v>44682</v>
      </c>
      <c r="F26" s="3">
        <v>2219.8000000000002</v>
      </c>
      <c r="G26" s="5">
        <f>Tabla1[[#This Row],[Importe]]-Tabla1[[#This Row],[Pagado]]</f>
        <v>0</v>
      </c>
      <c r="H26" s="4" t="s">
        <v>3890</v>
      </c>
    </row>
    <row r="27" spans="1:8" x14ac:dyDescent="0.25">
      <c r="A27" s="7">
        <v>44682</v>
      </c>
      <c r="B27" s="4" t="s">
        <v>67</v>
      </c>
      <c r="C27" s="4" t="s">
        <v>3614</v>
      </c>
      <c r="D27" s="3">
        <v>592.20000000000005</v>
      </c>
      <c r="E27" s="8">
        <v>44682</v>
      </c>
      <c r="F27" s="3">
        <v>592.20000000000005</v>
      </c>
      <c r="G27" s="5">
        <f>Tabla1[[#This Row],[Importe]]-Tabla1[[#This Row],[Pagado]]</f>
        <v>0</v>
      </c>
      <c r="H27" s="4" t="s">
        <v>3890</v>
      </c>
    </row>
    <row r="28" spans="1:8" x14ac:dyDescent="0.25">
      <c r="A28" s="7">
        <v>44682</v>
      </c>
      <c r="B28" s="4" t="s">
        <v>68</v>
      </c>
      <c r="C28" s="4" t="s">
        <v>3619</v>
      </c>
      <c r="D28" s="3">
        <v>1904</v>
      </c>
      <c r="E28" s="8">
        <v>44682</v>
      </c>
      <c r="F28" s="3">
        <v>1904</v>
      </c>
      <c r="G28" s="5">
        <f>Tabla1[[#This Row],[Importe]]-Tabla1[[#This Row],[Pagado]]</f>
        <v>0</v>
      </c>
      <c r="H28" s="4" t="s">
        <v>3890</v>
      </c>
    </row>
    <row r="29" spans="1:8" x14ac:dyDescent="0.25">
      <c r="A29" s="7">
        <v>44682</v>
      </c>
      <c r="B29" s="4" t="s">
        <v>69</v>
      </c>
      <c r="C29" s="4" t="s">
        <v>3620</v>
      </c>
      <c r="D29" s="3">
        <v>9461.2999999999993</v>
      </c>
      <c r="E29" s="8">
        <v>44682</v>
      </c>
      <c r="F29" s="3">
        <v>9461.2999999999993</v>
      </c>
      <c r="G29" s="5">
        <f>Tabla1[[#This Row],[Importe]]-Tabla1[[#This Row],[Pagado]]</f>
        <v>0</v>
      </c>
      <c r="H29" s="4" t="s">
        <v>3890</v>
      </c>
    </row>
    <row r="30" spans="1:8" x14ac:dyDescent="0.25">
      <c r="A30" s="7">
        <v>44682</v>
      </c>
      <c r="B30" s="4" t="s">
        <v>70</v>
      </c>
      <c r="C30" s="4" t="s">
        <v>3621</v>
      </c>
      <c r="D30" s="3">
        <v>4000</v>
      </c>
      <c r="E30" s="8">
        <v>44688</v>
      </c>
      <c r="F30" s="3">
        <v>4000</v>
      </c>
      <c r="G30" s="5">
        <f>Tabla1[[#This Row],[Importe]]-Tabla1[[#This Row],[Pagado]]</f>
        <v>0</v>
      </c>
      <c r="H30" s="4" t="s">
        <v>3890</v>
      </c>
    </row>
    <row r="31" spans="1:8" x14ac:dyDescent="0.25">
      <c r="A31" s="7">
        <v>44682</v>
      </c>
      <c r="B31" s="4" t="s">
        <v>71</v>
      </c>
      <c r="C31" s="4" t="s">
        <v>3622</v>
      </c>
      <c r="D31" s="3">
        <v>3576</v>
      </c>
      <c r="E31" s="8">
        <v>44682</v>
      </c>
      <c r="F31" s="3">
        <v>3576</v>
      </c>
      <c r="G31" s="5">
        <f>Tabla1[[#This Row],[Importe]]-Tabla1[[#This Row],[Pagado]]</f>
        <v>0</v>
      </c>
      <c r="H31" s="4" t="s">
        <v>3890</v>
      </c>
    </row>
    <row r="32" spans="1:8" x14ac:dyDescent="0.25">
      <c r="A32" s="7">
        <v>44682</v>
      </c>
      <c r="B32" s="4" t="s">
        <v>72</v>
      </c>
      <c r="C32" s="4" t="s">
        <v>3622</v>
      </c>
      <c r="D32" s="3">
        <v>648</v>
      </c>
      <c r="E32" s="8">
        <v>44682</v>
      </c>
      <c r="F32" s="3">
        <v>648</v>
      </c>
      <c r="G32" s="5">
        <f>Tabla1[[#This Row],[Importe]]-Tabla1[[#This Row],[Pagado]]</f>
        <v>0</v>
      </c>
      <c r="H32" s="4" t="s">
        <v>3890</v>
      </c>
    </row>
    <row r="33" spans="1:8" x14ac:dyDescent="0.25">
      <c r="A33" s="7">
        <v>44682</v>
      </c>
      <c r="B33" s="4" t="s">
        <v>73</v>
      </c>
      <c r="C33" s="4" t="s">
        <v>3623</v>
      </c>
      <c r="D33" s="3">
        <v>3351.6</v>
      </c>
      <c r="E33" s="8">
        <v>44682</v>
      </c>
      <c r="F33" s="3">
        <v>3351.6</v>
      </c>
      <c r="G33" s="5">
        <f>Tabla1[[#This Row],[Importe]]-Tabla1[[#This Row],[Pagado]]</f>
        <v>0</v>
      </c>
      <c r="H33" s="4" t="s">
        <v>3890</v>
      </c>
    </row>
    <row r="34" spans="1:8" x14ac:dyDescent="0.25">
      <c r="A34" s="7">
        <v>44682</v>
      </c>
      <c r="B34" s="4" t="s">
        <v>74</v>
      </c>
      <c r="C34" s="4" t="s">
        <v>3624</v>
      </c>
      <c r="D34" s="3">
        <v>1108.8</v>
      </c>
      <c r="E34" s="8">
        <v>44682</v>
      </c>
      <c r="F34" s="3">
        <v>1108.8</v>
      </c>
      <c r="G34" s="5">
        <f>Tabla1[[#This Row],[Importe]]-Tabla1[[#This Row],[Pagado]]</f>
        <v>0</v>
      </c>
      <c r="H34" s="4" t="s">
        <v>3890</v>
      </c>
    </row>
    <row r="35" spans="1:8" x14ac:dyDescent="0.25">
      <c r="A35" s="7">
        <v>44682</v>
      </c>
      <c r="B35" s="4" t="s">
        <v>75</v>
      </c>
      <c r="C35" s="4" t="s">
        <v>3625</v>
      </c>
      <c r="D35" s="3">
        <v>1715.2</v>
      </c>
      <c r="E35" s="8">
        <v>44682</v>
      </c>
      <c r="F35" s="3">
        <v>1715.2</v>
      </c>
      <c r="G35" s="5">
        <f>Tabla1[[#This Row],[Importe]]-Tabla1[[#This Row],[Pagado]]</f>
        <v>0</v>
      </c>
      <c r="H35" s="4" t="s">
        <v>3890</v>
      </c>
    </row>
    <row r="36" spans="1:8" x14ac:dyDescent="0.25">
      <c r="A36" s="7">
        <v>44682</v>
      </c>
      <c r="B36" s="4" t="s">
        <v>76</v>
      </c>
      <c r="C36" s="4" t="s">
        <v>3625</v>
      </c>
      <c r="D36" s="3">
        <v>2835.2</v>
      </c>
      <c r="E36" s="8">
        <v>44682</v>
      </c>
      <c r="F36" s="3">
        <v>2835.2</v>
      </c>
      <c r="G36" s="5">
        <f>Tabla1[[#This Row],[Importe]]-Tabla1[[#This Row],[Pagado]]</f>
        <v>0</v>
      </c>
      <c r="H36" s="4" t="s">
        <v>3890</v>
      </c>
    </row>
    <row r="37" spans="1:8" x14ac:dyDescent="0.25">
      <c r="A37" s="7">
        <v>44682</v>
      </c>
      <c r="B37" s="4" t="s">
        <v>77</v>
      </c>
      <c r="C37" s="4" t="s">
        <v>3626</v>
      </c>
      <c r="D37" s="3">
        <v>17359.400000000001</v>
      </c>
      <c r="E37" s="8">
        <v>44682</v>
      </c>
      <c r="F37" s="3">
        <v>17359.400000000001</v>
      </c>
      <c r="G37" s="5">
        <f>Tabla1[[#This Row],[Importe]]-Tabla1[[#This Row],[Pagado]]</f>
        <v>0</v>
      </c>
      <c r="H37" s="4" t="s">
        <v>3890</v>
      </c>
    </row>
    <row r="38" spans="1:8" x14ac:dyDescent="0.25">
      <c r="A38" s="7">
        <v>44682</v>
      </c>
      <c r="B38" s="4" t="s">
        <v>78</v>
      </c>
      <c r="C38" s="4" t="s">
        <v>3627</v>
      </c>
      <c r="D38" s="3">
        <v>3760.8</v>
      </c>
      <c r="E38" s="8">
        <v>44682</v>
      </c>
      <c r="F38" s="3">
        <v>3760.8</v>
      </c>
      <c r="G38" s="5">
        <f>Tabla1[[#This Row],[Importe]]-Tabla1[[#This Row],[Pagado]]</f>
        <v>0</v>
      </c>
      <c r="H38" s="4" t="s">
        <v>3890</v>
      </c>
    </row>
    <row r="39" spans="1:8" x14ac:dyDescent="0.25">
      <c r="A39" s="7">
        <v>44682</v>
      </c>
      <c r="B39" s="4" t="s">
        <v>79</v>
      </c>
      <c r="C39" s="4" t="s">
        <v>3628</v>
      </c>
      <c r="D39" s="3">
        <v>18727.8</v>
      </c>
      <c r="E39" s="8">
        <v>44687</v>
      </c>
      <c r="F39" s="3">
        <v>18727.8</v>
      </c>
      <c r="G39" s="5">
        <f>Tabla1[[#This Row],[Importe]]-Tabla1[[#This Row],[Pagado]]</f>
        <v>0</v>
      </c>
      <c r="H39" s="4" t="s">
        <v>3890</v>
      </c>
    </row>
    <row r="40" spans="1:8" x14ac:dyDescent="0.25">
      <c r="A40" s="7">
        <v>44682</v>
      </c>
      <c r="B40" s="4" t="s">
        <v>80</v>
      </c>
      <c r="C40" s="4" t="s">
        <v>3627</v>
      </c>
      <c r="D40" s="3">
        <v>1614.4</v>
      </c>
      <c r="E40" s="8">
        <v>44682</v>
      </c>
      <c r="F40" s="3">
        <v>1614.4</v>
      </c>
      <c r="G40" s="5">
        <f>Tabla1[[#This Row],[Importe]]-Tabla1[[#This Row],[Pagado]]</f>
        <v>0</v>
      </c>
      <c r="H40" s="4" t="s">
        <v>3890</v>
      </c>
    </row>
    <row r="41" spans="1:8" x14ac:dyDescent="0.25">
      <c r="A41" s="7">
        <v>44682</v>
      </c>
      <c r="B41" s="4" t="s">
        <v>81</v>
      </c>
      <c r="C41" s="4" t="s">
        <v>3629</v>
      </c>
      <c r="D41" s="3">
        <v>4662.3999999999996</v>
      </c>
      <c r="E41" s="8">
        <v>44682</v>
      </c>
      <c r="F41" s="3">
        <v>4662.3999999999996</v>
      </c>
      <c r="G41" s="5">
        <f>Tabla1[[#This Row],[Importe]]-Tabla1[[#This Row],[Pagado]]</f>
        <v>0</v>
      </c>
      <c r="H41" s="4" t="s">
        <v>3890</v>
      </c>
    </row>
    <row r="42" spans="1:8" x14ac:dyDescent="0.25">
      <c r="A42" s="7">
        <v>44682</v>
      </c>
      <c r="B42" s="4" t="s">
        <v>82</v>
      </c>
      <c r="C42" s="4" t="s">
        <v>3614</v>
      </c>
      <c r="D42" s="3">
        <v>94.4</v>
      </c>
      <c r="E42" s="8">
        <v>44682</v>
      </c>
      <c r="F42" s="3">
        <v>94.4</v>
      </c>
      <c r="G42" s="5">
        <f>Tabla1[[#This Row],[Importe]]-Tabla1[[#This Row],[Pagado]]</f>
        <v>0</v>
      </c>
      <c r="H42" s="4" t="s">
        <v>3890</v>
      </c>
    </row>
    <row r="43" spans="1:8" x14ac:dyDescent="0.25">
      <c r="A43" s="7">
        <v>44682</v>
      </c>
      <c r="B43" s="4" t="s">
        <v>83</v>
      </c>
      <c r="C43" s="4" t="s">
        <v>3630</v>
      </c>
      <c r="D43" s="3">
        <v>1171.8</v>
      </c>
      <c r="E43" s="8">
        <v>44682</v>
      </c>
      <c r="F43" s="3">
        <v>1171.8</v>
      </c>
      <c r="G43" s="5">
        <f>Tabla1[[#This Row],[Importe]]-Tabla1[[#This Row],[Pagado]]</f>
        <v>0</v>
      </c>
      <c r="H43" s="4" t="s">
        <v>3890</v>
      </c>
    </row>
    <row r="44" spans="1:8" x14ac:dyDescent="0.25">
      <c r="A44" s="7">
        <v>44682</v>
      </c>
      <c r="B44" s="4" t="s">
        <v>84</v>
      </c>
      <c r="C44" s="4" t="s">
        <v>3618</v>
      </c>
      <c r="D44" s="3">
        <v>1176</v>
      </c>
      <c r="E44" s="8">
        <v>44682</v>
      </c>
      <c r="F44" s="3">
        <v>1176</v>
      </c>
      <c r="G44" s="5">
        <f>Tabla1[[#This Row],[Importe]]-Tabla1[[#This Row],[Pagado]]</f>
        <v>0</v>
      </c>
      <c r="H44" s="4" t="s">
        <v>3890</v>
      </c>
    </row>
    <row r="45" spans="1:8" x14ac:dyDescent="0.25">
      <c r="A45" s="7">
        <v>44682</v>
      </c>
      <c r="B45" s="4" t="s">
        <v>85</v>
      </c>
      <c r="C45" s="4" t="s">
        <v>3631</v>
      </c>
      <c r="D45" s="3">
        <v>1233.5999999999999</v>
      </c>
      <c r="E45" s="8">
        <v>44682</v>
      </c>
      <c r="F45" s="3">
        <v>1233.5999999999999</v>
      </c>
      <c r="G45" s="5">
        <f>Tabla1[[#This Row],[Importe]]-Tabla1[[#This Row],[Pagado]]</f>
        <v>0</v>
      </c>
      <c r="H45" s="4" t="s">
        <v>3890</v>
      </c>
    </row>
    <row r="46" spans="1:8" x14ac:dyDescent="0.25">
      <c r="A46" s="7">
        <v>44682</v>
      </c>
      <c r="B46" s="4" t="s">
        <v>86</v>
      </c>
      <c r="C46" s="4" t="s">
        <v>3614</v>
      </c>
      <c r="D46" s="3">
        <v>626.52</v>
      </c>
      <c r="E46" s="8">
        <v>44682</v>
      </c>
      <c r="F46" s="3">
        <v>626.52</v>
      </c>
      <c r="G46" s="5">
        <f>Tabla1[[#This Row],[Importe]]-Tabla1[[#This Row],[Pagado]]</f>
        <v>0</v>
      </c>
      <c r="H46" s="4" t="s">
        <v>3890</v>
      </c>
    </row>
    <row r="47" spans="1:8" x14ac:dyDescent="0.25">
      <c r="A47" s="7">
        <v>44683</v>
      </c>
      <c r="B47" s="4" t="s">
        <v>87</v>
      </c>
      <c r="C47" s="4" t="s">
        <v>3597</v>
      </c>
      <c r="D47" s="3">
        <v>53422.8</v>
      </c>
      <c r="E47" s="8">
        <v>44683</v>
      </c>
      <c r="F47" s="3">
        <v>53422.8</v>
      </c>
      <c r="G47" s="5">
        <f>Tabla1[[#This Row],[Importe]]-Tabla1[[#This Row],[Pagado]]</f>
        <v>0</v>
      </c>
      <c r="H47" s="4" t="s">
        <v>3890</v>
      </c>
    </row>
    <row r="48" spans="1:8" x14ac:dyDescent="0.25">
      <c r="A48" s="7">
        <v>44683</v>
      </c>
      <c r="B48" s="4" t="s">
        <v>88</v>
      </c>
      <c r="C48" s="4" t="s">
        <v>3632</v>
      </c>
      <c r="D48" s="3">
        <v>1619.2</v>
      </c>
      <c r="E48" s="8">
        <v>44683</v>
      </c>
      <c r="F48" s="3">
        <v>1619.2</v>
      </c>
      <c r="G48" s="5">
        <f>Tabla1[[#This Row],[Importe]]-Tabla1[[#This Row],[Pagado]]</f>
        <v>0</v>
      </c>
      <c r="H48" s="4" t="s">
        <v>3890</v>
      </c>
    </row>
    <row r="49" spans="1:8" x14ac:dyDescent="0.25">
      <c r="A49" s="7">
        <v>44683</v>
      </c>
      <c r="B49" s="4" t="s">
        <v>89</v>
      </c>
      <c r="C49" s="4" t="s">
        <v>3609</v>
      </c>
      <c r="D49" s="3">
        <v>604.6</v>
      </c>
      <c r="E49" s="8">
        <v>44683</v>
      </c>
      <c r="F49" s="3">
        <v>604.6</v>
      </c>
      <c r="G49" s="5">
        <f>Tabla1[[#This Row],[Importe]]-Tabla1[[#This Row],[Pagado]]</f>
        <v>0</v>
      </c>
      <c r="H49" s="4" t="s">
        <v>3890</v>
      </c>
    </row>
    <row r="50" spans="1:8" x14ac:dyDescent="0.25">
      <c r="A50" s="7">
        <v>44683</v>
      </c>
      <c r="B50" s="4" t="s">
        <v>90</v>
      </c>
      <c r="C50" s="4" t="s">
        <v>3614</v>
      </c>
      <c r="D50" s="3">
        <v>3968</v>
      </c>
      <c r="E50" s="8">
        <v>44683</v>
      </c>
      <c r="F50" s="3">
        <v>3968</v>
      </c>
      <c r="G50" s="5">
        <f>Tabla1[[#This Row],[Importe]]-Tabla1[[#This Row],[Pagado]]</f>
        <v>0</v>
      </c>
      <c r="H50" s="4" t="s">
        <v>3890</v>
      </c>
    </row>
    <row r="51" spans="1:8" x14ac:dyDescent="0.25">
      <c r="A51" s="7">
        <v>44683</v>
      </c>
      <c r="B51" s="4" t="s">
        <v>91</v>
      </c>
      <c r="C51" s="4" t="s">
        <v>3633</v>
      </c>
      <c r="D51" s="3">
        <v>8395.6</v>
      </c>
      <c r="E51" s="8">
        <v>44683</v>
      </c>
      <c r="F51" s="3">
        <v>8395.6</v>
      </c>
      <c r="G51" s="5">
        <f>Tabla1[[#This Row],[Importe]]-Tabla1[[#This Row],[Pagado]]</f>
        <v>0</v>
      </c>
      <c r="H51" s="4" t="s">
        <v>3890</v>
      </c>
    </row>
    <row r="52" spans="1:8" x14ac:dyDescent="0.25">
      <c r="A52" s="7">
        <v>44683</v>
      </c>
      <c r="B52" s="4" t="s">
        <v>92</v>
      </c>
      <c r="C52" s="4" t="s">
        <v>3614</v>
      </c>
      <c r="D52" s="3">
        <v>1939.8</v>
      </c>
      <c r="E52" s="8">
        <v>44683</v>
      </c>
      <c r="F52" s="3">
        <v>1939.8</v>
      </c>
      <c r="G52" s="5">
        <f>Tabla1[[#This Row],[Importe]]-Tabla1[[#This Row],[Pagado]]</f>
        <v>0</v>
      </c>
      <c r="H52" s="4" t="s">
        <v>3890</v>
      </c>
    </row>
    <row r="53" spans="1:8" x14ac:dyDescent="0.25">
      <c r="A53" s="7">
        <v>44683</v>
      </c>
      <c r="B53" s="4" t="s">
        <v>93</v>
      </c>
      <c r="C53" s="4" t="s">
        <v>3595</v>
      </c>
      <c r="D53" s="3">
        <v>6445.4</v>
      </c>
      <c r="E53" s="8">
        <v>44683</v>
      </c>
      <c r="F53" s="3">
        <v>6445.4</v>
      </c>
      <c r="G53" s="5">
        <f>Tabla1[[#This Row],[Importe]]-Tabla1[[#This Row],[Pagado]]</f>
        <v>0</v>
      </c>
      <c r="H53" s="4" t="s">
        <v>3890</v>
      </c>
    </row>
    <row r="54" spans="1:8" x14ac:dyDescent="0.25">
      <c r="A54" s="7">
        <v>44683</v>
      </c>
      <c r="B54" s="4" t="s">
        <v>94</v>
      </c>
      <c r="C54" s="4" t="s">
        <v>3634</v>
      </c>
      <c r="D54" s="3">
        <v>588.79999999999995</v>
      </c>
      <c r="E54" s="8">
        <v>44683</v>
      </c>
      <c r="F54" s="3">
        <v>588.79999999999995</v>
      </c>
      <c r="G54" s="5">
        <f>Tabla1[[#This Row],[Importe]]-Tabla1[[#This Row],[Pagado]]</f>
        <v>0</v>
      </c>
      <c r="H54" s="4" t="s">
        <v>3890</v>
      </c>
    </row>
    <row r="55" spans="1:8" ht="31.5" x14ac:dyDescent="0.25">
      <c r="A55" s="7">
        <v>44683</v>
      </c>
      <c r="B55" s="4" t="s">
        <v>95</v>
      </c>
      <c r="C55" s="4" t="s">
        <v>3598</v>
      </c>
      <c r="D55" s="3">
        <v>93681.9</v>
      </c>
      <c r="E55" s="8" t="s">
        <v>3921</v>
      </c>
      <c r="F55" s="3">
        <f>80000+13681.9</f>
        <v>93681.9</v>
      </c>
      <c r="G55" s="5">
        <f>Tabla1[[#This Row],[Importe]]-Tabla1[[#This Row],[Pagado]]</f>
        <v>0</v>
      </c>
      <c r="H55" s="4" t="s">
        <v>3890</v>
      </c>
    </row>
    <row r="56" spans="1:8" x14ac:dyDescent="0.25">
      <c r="A56" s="7">
        <v>44683</v>
      </c>
      <c r="B56" s="4" t="s">
        <v>96</v>
      </c>
      <c r="C56" s="4" t="s">
        <v>3599</v>
      </c>
      <c r="D56" s="3">
        <v>46581.9</v>
      </c>
      <c r="E56" s="8">
        <v>44684</v>
      </c>
      <c r="F56" s="3">
        <v>46581.9</v>
      </c>
      <c r="G56" s="5">
        <f>Tabla1[[#This Row],[Importe]]-Tabla1[[#This Row],[Pagado]]</f>
        <v>0</v>
      </c>
      <c r="H56" s="4" t="s">
        <v>3890</v>
      </c>
    </row>
    <row r="57" spans="1:8" x14ac:dyDescent="0.25">
      <c r="A57" s="7">
        <v>44683</v>
      </c>
      <c r="B57" s="4" t="s">
        <v>97</v>
      </c>
      <c r="C57" s="4" t="s">
        <v>3635</v>
      </c>
      <c r="D57" s="3">
        <v>9399.2000000000007</v>
      </c>
      <c r="E57" s="8">
        <v>44683</v>
      </c>
      <c r="F57" s="3">
        <v>9399.2000000000007</v>
      </c>
      <c r="G57" s="5">
        <f>Tabla1[[#This Row],[Importe]]-Tabla1[[#This Row],[Pagado]]</f>
        <v>0</v>
      </c>
      <c r="H57" s="4" t="s">
        <v>3890</v>
      </c>
    </row>
    <row r="58" spans="1:8" x14ac:dyDescent="0.25">
      <c r="A58" s="7">
        <v>44683</v>
      </c>
      <c r="B58" s="4" t="s">
        <v>98</v>
      </c>
      <c r="C58" s="4" t="s">
        <v>3636</v>
      </c>
      <c r="D58" s="3">
        <v>1088</v>
      </c>
      <c r="E58" s="8">
        <v>44683</v>
      </c>
      <c r="F58" s="3">
        <v>1088</v>
      </c>
      <c r="G58" s="5">
        <f>Tabla1[[#This Row],[Importe]]-Tabla1[[#This Row],[Pagado]]</f>
        <v>0</v>
      </c>
      <c r="H58" s="4" t="s">
        <v>3890</v>
      </c>
    </row>
    <row r="59" spans="1:8" x14ac:dyDescent="0.25">
      <c r="A59" s="7">
        <v>44683</v>
      </c>
      <c r="B59" s="4" t="s">
        <v>99</v>
      </c>
      <c r="C59" s="4" t="s">
        <v>3637</v>
      </c>
      <c r="D59" s="3">
        <v>12665.8</v>
      </c>
      <c r="E59" s="8">
        <v>44683</v>
      </c>
      <c r="F59" s="3">
        <v>12665.8</v>
      </c>
      <c r="G59" s="5">
        <f>Tabla1[[#This Row],[Importe]]-Tabla1[[#This Row],[Pagado]]</f>
        <v>0</v>
      </c>
      <c r="H59" s="4" t="s">
        <v>3890</v>
      </c>
    </row>
    <row r="60" spans="1:8" x14ac:dyDescent="0.25">
      <c r="A60" s="7">
        <v>44683</v>
      </c>
      <c r="B60" s="4" t="s">
        <v>100</v>
      </c>
      <c r="C60" s="4" t="s">
        <v>3638</v>
      </c>
      <c r="D60" s="3">
        <v>3820</v>
      </c>
      <c r="E60" s="8">
        <v>44683</v>
      </c>
      <c r="F60" s="3">
        <v>3820</v>
      </c>
      <c r="G60" s="5">
        <f>Tabla1[[#This Row],[Importe]]-Tabla1[[#This Row],[Pagado]]</f>
        <v>0</v>
      </c>
      <c r="H60" s="4" t="s">
        <v>3890</v>
      </c>
    </row>
    <row r="61" spans="1:8" x14ac:dyDescent="0.25">
      <c r="A61" s="7">
        <v>44683</v>
      </c>
      <c r="B61" s="4" t="s">
        <v>101</v>
      </c>
      <c r="C61" s="4" t="s">
        <v>3604</v>
      </c>
      <c r="D61" s="3">
        <v>4107.6000000000004</v>
      </c>
      <c r="E61" s="8">
        <v>44683</v>
      </c>
      <c r="F61" s="3">
        <v>4107.6000000000004</v>
      </c>
      <c r="G61" s="5">
        <f>Tabla1[[#This Row],[Importe]]-Tabla1[[#This Row],[Pagado]]</f>
        <v>0</v>
      </c>
      <c r="H61" s="4" t="s">
        <v>3890</v>
      </c>
    </row>
    <row r="62" spans="1:8" x14ac:dyDescent="0.25">
      <c r="A62" s="7">
        <v>44683</v>
      </c>
      <c r="B62" s="4" t="s">
        <v>102</v>
      </c>
      <c r="C62" s="4" t="s">
        <v>3639</v>
      </c>
      <c r="D62" s="3">
        <v>5982.9</v>
      </c>
      <c r="E62" s="8">
        <v>44684</v>
      </c>
      <c r="F62" s="3">
        <v>5982.9</v>
      </c>
      <c r="G62" s="5">
        <f>Tabla1[[#This Row],[Importe]]-Tabla1[[#This Row],[Pagado]]</f>
        <v>0</v>
      </c>
      <c r="H62" s="4" t="s">
        <v>3890</v>
      </c>
    </row>
    <row r="63" spans="1:8" x14ac:dyDescent="0.25">
      <c r="A63" s="7">
        <v>44683</v>
      </c>
      <c r="B63" s="4" t="s">
        <v>103</v>
      </c>
      <c r="C63" s="4" t="s">
        <v>3640</v>
      </c>
      <c r="D63" s="3">
        <v>13389.2</v>
      </c>
      <c r="E63" s="8">
        <v>44683</v>
      </c>
      <c r="F63" s="3">
        <v>13389.2</v>
      </c>
      <c r="G63" s="5">
        <f>Tabla1[[#This Row],[Importe]]-Tabla1[[#This Row],[Pagado]]</f>
        <v>0</v>
      </c>
      <c r="H63" s="4" t="s">
        <v>3890</v>
      </c>
    </row>
    <row r="64" spans="1:8" x14ac:dyDescent="0.25">
      <c r="A64" s="7">
        <v>44683</v>
      </c>
      <c r="B64" s="4" t="s">
        <v>104</v>
      </c>
      <c r="C64" s="4" t="s">
        <v>3641</v>
      </c>
      <c r="D64" s="3">
        <v>7956.7</v>
      </c>
      <c r="E64" s="8">
        <v>44684</v>
      </c>
      <c r="F64" s="3">
        <v>7956.7</v>
      </c>
      <c r="G64" s="5">
        <f>Tabla1[[#This Row],[Importe]]-Tabla1[[#This Row],[Pagado]]</f>
        <v>0</v>
      </c>
      <c r="H64" s="4" t="s">
        <v>3890</v>
      </c>
    </row>
    <row r="65" spans="1:8" x14ac:dyDescent="0.25">
      <c r="A65" s="7">
        <v>44683</v>
      </c>
      <c r="B65" s="4" t="s">
        <v>105</v>
      </c>
      <c r="C65" s="4" t="s">
        <v>3606</v>
      </c>
      <c r="D65" s="3">
        <v>5487.4</v>
      </c>
      <c r="E65" s="8">
        <v>44683</v>
      </c>
      <c r="F65" s="3">
        <v>5487.4</v>
      </c>
      <c r="G65" s="5">
        <f>Tabla1[[#This Row],[Importe]]-Tabla1[[#This Row],[Pagado]]</f>
        <v>0</v>
      </c>
      <c r="H65" s="4" t="s">
        <v>3890</v>
      </c>
    </row>
    <row r="66" spans="1:8" x14ac:dyDescent="0.25">
      <c r="A66" s="7">
        <v>44683</v>
      </c>
      <c r="B66" s="4" t="s">
        <v>106</v>
      </c>
      <c r="C66" s="4" t="s">
        <v>3642</v>
      </c>
      <c r="D66" s="3">
        <v>4582.7</v>
      </c>
      <c r="E66" s="8">
        <v>44683</v>
      </c>
      <c r="F66" s="3">
        <v>4582.7</v>
      </c>
      <c r="G66" s="5">
        <f>Tabla1[[#This Row],[Importe]]-Tabla1[[#This Row],[Pagado]]</f>
        <v>0</v>
      </c>
      <c r="H66" s="4" t="s">
        <v>3890</v>
      </c>
    </row>
    <row r="67" spans="1:8" x14ac:dyDescent="0.25">
      <c r="A67" s="7">
        <v>44683</v>
      </c>
      <c r="B67" s="4" t="s">
        <v>107</v>
      </c>
      <c r="C67" s="4" t="s">
        <v>3643</v>
      </c>
      <c r="D67" s="3">
        <v>4171.1000000000004</v>
      </c>
      <c r="E67" s="8">
        <v>44686</v>
      </c>
      <c r="F67" s="3">
        <v>4171.1000000000004</v>
      </c>
      <c r="G67" s="5">
        <f>Tabla1[[#This Row],[Importe]]-Tabla1[[#This Row],[Pagado]]</f>
        <v>0</v>
      </c>
      <c r="H67" s="4" t="s">
        <v>3890</v>
      </c>
    </row>
    <row r="68" spans="1:8" x14ac:dyDescent="0.25">
      <c r="A68" s="7">
        <v>44683</v>
      </c>
      <c r="B68" s="4" t="s">
        <v>108</v>
      </c>
      <c r="C68" s="4" t="s">
        <v>3644</v>
      </c>
      <c r="D68" s="3">
        <v>4420.2</v>
      </c>
      <c r="E68" s="8">
        <v>44683</v>
      </c>
      <c r="F68" s="3">
        <v>4420.2</v>
      </c>
      <c r="G68" s="5">
        <f>Tabla1[[#This Row],[Importe]]-Tabla1[[#This Row],[Pagado]]</f>
        <v>0</v>
      </c>
      <c r="H68" s="4" t="s">
        <v>3890</v>
      </c>
    </row>
    <row r="69" spans="1:8" x14ac:dyDescent="0.25">
      <c r="A69" s="7">
        <v>44683</v>
      </c>
      <c r="B69" s="4" t="s">
        <v>109</v>
      </c>
      <c r="C69" s="4" t="s">
        <v>3645</v>
      </c>
      <c r="D69" s="3">
        <v>4365.6000000000004</v>
      </c>
      <c r="E69" s="8">
        <v>44684</v>
      </c>
      <c r="F69" s="3">
        <v>4365.6000000000004</v>
      </c>
      <c r="G69" s="5">
        <f>Tabla1[[#This Row],[Importe]]-Tabla1[[#This Row],[Pagado]]</f>
        <v>0</v>
      </c>
      <c r="H69" s="4" t="s">
        <v>3890</v>
      </c>
    </row>
    <row r="70" spans="1:8" x14ac:dyDescent="0.25">
      <c r="A70" s="7">
        <v>44683</v>
      </c>
      <c r="B70" s="4" t="s">
        <v>110</v>
      </c>
      <c r="C70" s="4" t="s">
        <v>3646</v>
      </c>
      <c r="D70" s="3">
        <v>1284.8</v>
      </c>
      <c r="E70" s="8">
        <v>44683</v>
      </c>
      <c r="F70" s="3">
        <v>1284.8</v>
      </c>
      <c r="G70" s="5">
        <f>Tabla1[[#This Row],[Importe]]-Tabla1[[#This Row],[Pagado]]</f>
        <v>0</v>
      </c>
      <c r="H70" s="4" t="s">
        <v>3890</v>
      </c>
    </row>
    <row r="71" spans="1:8" x14ac:dyDescent="0.25">
      <c r="A71" s="7">
        <v>44683</v>
      </c>
      <c r="B71" s="4" t="s">
        <v>111</v>
      </c>
      <c r="C71" s="4" t="s">
        <v>3647</v>
      </c>
      <c r="D71" s="3">
        <v>3967.8</v>
      </c>
      <c r="E71" s="8">
        <v>44685</v>
      </c>
      <c r="F71" s="3">
        <v>3967.8</v>
      </c>
      <c r="G71" s="5">
        <f>Tabla1[[#This Row],[Importe]]-Tabla1[[#This Row],[Pagado]]</f>
        <v>0</v>
      </c>
      <c r="H71" s="4" t="s">
        <v>3890</v>
      </c>
    </row>
    <row r="72" spans="1:8" x14ac:dyDescent="0.25">
      <c r="A72" s="7">
        <v>44683</v>
      </c>
      <c r="B72" s="4" t="s">
        <v>112</v>
      </c>
      <c r="C72" s="4" t="s">
        <v>3608</v>
      </c>
      <c r="D72" s="3">
        <v>3993.3</v>
      </c>
      <c r="E72" s="8">
        <v>44684</v>
      </c>
      <c r="F72" s="3">
        <v>3993.3</v>
      </c>
      <c r="G72" s="5">
        <f>Tabla1[[#This Row],[Importe]]-Tabla1[[#This Row],[Pagado]]</f>
        <v>0</v>
      </c>
      <c r="H72" s="4" t="s">
        <v>3890</v>
      </c>
    </row>
    <row r="73" spans="1:8" x14ac:dyDescent="0.25">
      <c r="A73" s="7">
        <v>44683</v>
      </c>
      <c r="B73" s="4" t="s">
        <v>113</v>
      </c>
      <c r="C73" s="4" t="s">
        <v>3648</v>
      </c>
      <c r="D73" s="3">
        <v>3860.7</v>
      </c>
      <c r="E73" s="8">
        <v>44684</v>
      </c>
      <c r="F73" s="3">
        <v>3860.7</v>
      </c>
      <c r="G73" s="5">
        <f>Tabla1[[#This Row],[Importe]]-Tabla1[[#This Row],[Pagado]]</f>
        <v>0</v>
      </c>
      <c r="H73" s="4" t="s">
        <v>3890</v>
      </c>
    </row>
    <row r="74" spans="1:8" x14ac:dyDescent="0.25">
      <c r="A74" s="7">
        <v>44683</v>
      </c>
      <c r="B74" s="4" t="s">
        <v>114</v>
      </c>
      <c r="C74" s="4" t="s">
        <v>3649</v>
      </c>
      <c r="D74" s="3">
        <v>7690.3</v>
      </c>
      <c r="E74" s="8">
        <v>44684</v>
      </c>
      <c r="F74" s="3">
        <v>7690.3</v>
      </c>
      <c r="G74" s="5">
        <f>Tabla1[[#This Row],[Importe]]-Tabla1[[#This Row],[Pagado]]</f>
        <v>0</v>
      </c>
      <c r="H74" s="4" t="s">
        <v>3890</v>
      </c>
    </row>
    <row r="75" spans="1:8" x14ac:dyDescent="0.25">
      <c r="A75" s="7">
        <v>44683</v>
      </c>
      <c r="B75" s="4" t="s">
        <v>115</v>
      </c>
      <c r="C75" s="4" t="s">
        <v>3650</v>
      </c>
      <c r="D75" s="3">
        <v>4282.3999999999996</v>
      </c>
      <c r="E75" s="8">
        <v>44685</v>
      </c>
      <c r="F75" s="3">
        <v>4282.3999999999996</v>
      </c>
      <c r="G75" s="5">
        <f>Tabla1[[#This Row],[Importe]]-Tabla1[[#This Row],[Pagado]]</f>
        <v>0</v>
      </c>
      <c r="H75" s="4" t="s">
        <v>3890</v>
      </c>
    </row>
    <row r="76" spans="1:8" ht="31.5" x14ac:dyDescent="0.25">
      <c r="A76" s="7">
        <v>44683</v>
      </c>
      <c r="B76" s="4" t="s">
        <v>116</v>
      </c>
      <c r="C76" s="4" t="s">
        <v>3651</v>
      </c>
      <c r="D76" s="3">
        <v>22835</v>
      </c>
      <c r="E76" s="8" t="s">
        <v>3921</v>
      </c>
      <c r="F76" s="3">
        <f>5000+17835</f>
        <v>22835</v>
      </c>
      <c r="G76" s="5">
        <f>Tabla1[[#This Row],[Importe]]-Tabla1[[#This Row],[Pagado]]</f>
        <v>0</v>
      </c>
      <c r="H76" s="4" t="s">
        <v>3890</v>
      </c>
    </row>
    <row r="77" spans="1:8" x14ac:dyDescent="0.25">
      <c r="A77" s="7">
        <v>44683</v>
      </c>
      <c r="B77" s="4" t="s">
        <v>117</v>
      </c>
      <c r="C77" s="4" t="s">
        <v>3652</v>
      </c>
      <c r="D77" s="3">
        <v>4107.5</v>
      </c>
      <c r="E77" s="8">
        <v>44684</v>
      </c>
      <c r="F77" s="3">
        <v>4107.5</v>
      </c>
      <c r="G77" s="5">
        <f>Tabla1[[#This Row],[Importe]]-Tabla1[[#This Row],[Pagado]]</f>
        <v>0</v>
      </c>
      <c r="H77" s="4" t="s">
        <v>3890</v>
      </c>
    </row>
    <row r="78" spans="1:8" x14ac:dyDescent="0.25">
      <c r="A78" s="7">
        <v>44683</v>
      </c>
      <c r="B78" s="4" t="s">
        <v>118</v>
      </c>
      <c r="C78" s="4" t="s">
        <v>3653</v>
      </c>
      <c r="D78" s="3">
        <v>10142.5</v>
      </c>
      <c r="E78" s="8">
        <v>44684</v>
      </c>
      <c r="F78" s="3">
        <v>10142.5</v>
      </c>
      <c r="G78" s="5">
        <f>Tabla1[[#This Row],[Importe]]-Tabla1[[#This Row],[Pagado]]</f>
        <v>0</v>
      </c>
      <c r="H78" s="4" t="s">
        <v>3890</v>
      </c>
    </row>
    <row r="79" spans="1:8" x14ac:dyDescent="0.25">
      <c r="A79" s="7">
        <v>44683</v>
      </c>
      <c r="B79" s="4" t="s">
        <v>119</v>
      </c>
      <c r="C79" s="4" t="s">
        <v>3654</v>
      </c>
      <c r="D79" s="3">
        <v>3932.6</v>
      </c>
      <c r="E79" s="8">
        <v>44685</v>
      </c>
      <c r="F79" s="3">
        <v>3932.6</v>
      </c>
      <c r="G79" s="5">
        <f>Tabla1[[#This Row],[Importe]]-Tabla1[[#This Row],[Pagado]]</f>
        <v>0</v>
      </c>
      <c r="H79" s="4" t="s">
        <v>3890</v>
      </c>
    </row>
    <row r="80" spans="1:8" x14ac:dyDescent="0.25">
      <c r="A80" s="7">
        <v>44683</v>
      </c>
      <c r="B80" s="4" t="s">
        <v>120</v>
      </c>
      <c r="C80" s="4" t="s">
        <v>3655</v>
      </c>
      <c r="D80" s="3">
        <v>3765.9</v>
      </c>
      <c r="E80" s="8">
        <v>44683</v>
      </c>
      <c r="F80" s="3">
        <v>3765.9</v>
      </c>
      <c r="G80" s="5">
        <f>Tabla1[[#This Row],[Importe]]-Tabla1[[#This Row],[Pagado]]</f>
        <v>0</v>
      </c>
      <c r="H80" s="4" t="s">
        <v>3890</v>
      </c>
    </row>
    <row r="81" spans="1:8" x14ac:dyDescent="0.25">
      <c r="A81" s="7">
        <v>44683</v>
      </c>
      <c r="B81" s="4" t="s">
        <v>121</v>
      </c>
      <c r="C81" s="4" t="s">
        <v>3907</v>
      </c>
      <c r="D81" s="3">
        <v>0</v>
      </c>
      <c r="E81" s="9" t="s">
        <v>3891</v>
      </c>
      <c r="F81" s="3">
        <v>0</v>
      </c>
      <c r="G81" s="5">
        <f>Tabla1[[#This Row],[Importe]]-Tabla1[[#This Row],[Pagado]]</f>
        <v>0</v>
      </c>
      <c r="H81" s="4" t="s">
        <v>3891</v>
      </c>
    </row>
    <row r="82" spans="1:8" x14ac:dyDescent="0.25">
      <c r="A82" s="7">
        <v>44683</v>
      </c>
      <c r="B82" s="4" t="s">
        <v>122</v>
      </c>
      <c r="C82" s="4" t="s">
        <v>3614</v>
      </c>
      <c r="D82" s="3">
        <v>755.2</v>
      </c>
      <c r="E82" s="8">
        <v>44683</v>
      </c>
      <c r="F82" s="3">
        <v>755.2</v>
      </c>
      <c r="G82" s="5">
        <f>Tabla1[[#This Row],[Importe]]-Tabla1[[#This Row],[Pagado]]</f>
        <v>0</v>
      </c>
      <c r="H82" s="4" t="s">
        <v>3890</v>
      </c>
    </row>
    <row r="83" spans="1:8" x14ac:dyDescent="0.25">
      <c r="A83" s="7">
        <v>44683</v>
      </c>
      <c r="B83" s="4" t="s">
        <v>123</v>
      </c>
      <c r="C83" s="4" t="s">
        <v>3657</v>
      </c>
      <c r="D83" s="3">
        <v>4202.8999999999996</v>
      </c>
      <c r="E83" s="8">
        <v>44683</v>
      </c>
      <c r="F83" s="3">
        <v>4202.8999999999996</v>
      </c>
      <c r="G83" s="5">
        <f>Tabla1[[#This Row],[Importe]]-Tabla1[[#This Row],[Pagado]]</f>
        <v>0</v>
      </c>
      <c r="H83" s="4" t="s">
        <v>3890</v>
      </c>
    </row>
    <row r="84" spans="1:8" x14ac:dyDescent="0.25">
      <c r="A84" s="7">
        <v>44683</v>
      </c>
      <c r="B84" s="4" t="s">
        <v>124</v>
      </c>
      <c r="C84" s="4" t="s">
        <v>3658</v>
      </c>
      <c r="D84" s="3">
        <v>31624.2</v>
      </c>
      <c r="E84" s="8">
        <v>44687</v>
      </c>
      <c r="F84" s="3">
        <v>31624.2</v>
      </c>
      <c r="G84" s="5">
        <f>Tabla1[[#This Row],[Importe]]-Tabla1[[#This Row],[Pagado]]</f>
        <v>0</v>
      </c>
      <c r="H84" s="4" t="s">
        <v>3890</v>
      </c>
    </row>
    <row r="85" spans="1:8" x14ac:dyDescent="0.25">
      <c r="A85" s="7">
        <v>44683</v>
      </c>
      <c r="B85" s="4" t="s">
        <v>125</v>
      </c>
      <c r="C85" s="4" t="s">
        <v>3656</v>
      </c>
      <c r="D85" s="3">
        <v>29567.4</v>
      </c>
      <c r="E85" s="8">
        <v>44685</v>
      </c>
      <c r="F85" s="3">
        <v>29567.4</v>
      </c>
      <c r="G85" s="5">
        <f>Tabla1[[#This Row],[Importe]]-Tabla1[[#This Row],[Pagado]]</f>
        <v>0</v>
      </c>
      <c r="H85" s="4" t="s">
        <v>3890</v>
      </c>
    </row>
    <row r="86" spans="1:8" x14ac:dyDescent="0.25">
      <c r="A86" s="7">
        <v>44683</v>
      </c>
      <c r="B86" s="4" t="s">
        <v>126</v>
      </c>
      <c r="C86" s="4" t="s">
        <v>3659</v>
      </c>
      <c r="D86" s="3">
        <v>1820</v>
      </c>
      <c r="E86" s="8">
        <v>44683</v>
      </c>
      <c r="F86" s="3">
        <v>1820</v>
      </c>
      <c r="G86" s="5">
        <f>Tabla1[[#This Row],[Importe]]-Tabla1[[#This Row],[Pagado]]</f>
        <v>0</v>
      </c>
      <c r="H86" s="4" t="s">
        <v>3890</v>
      </c>
    </row>
    <row r="87" spans="1:8" x14ac:dyDescent="0.25">
      <c r="A87" s="7">
        <v>44683</v>
      </c>
      <c r="B87" s="4" t="s">
        <v>127</v>
      </c>
      <c r="C87" s="4" t="s">
        <v>3660</v>
      </c>
      <c r="D87" s="3">
        <v>20570.099999999999</v>
      </c>
      <c r="E87" s="8">
        <v>44687</v>
      </c>
      <c r="F87" s="3">
        <v>20570.099999999999</v>
      </c>
      <c r="G87" s="5">
        <f>Tabla1[[#This Row],[Importe]]-Tabla1[[#This Row],[Pagado]]</f>
        <v>0</v>
      </c>
      <c r="H87" s="4" t="s">
        <v>3890</v>
      </c>
    </row>
    <row r="88" spans="1:8" x14ac:dyDescent="0.25">
      <c r="A88" s="7">
        <v>44683</v>
      </c>
      <c r="B88" s="4" t="s">
        <v>128</v>
      </c>
      <c r="C88" s="4" t="s">
        <v>3661</v>
      </c>
      <c r="D88" s="3">
        <v>23439.7</v>
      </c>
      <c r="E88" s="8">
        <v>44683</v>
      </c>
      <c r="F88" s="3">
        <v>23439.7</v>
      </c>
      <c r="G88" s="5">
        <f>Tabla1[[#This Row],[Importe]]-Tabla1[[#This Row],[Pagado]]</f>
        <v>0</v>
      </c>
      <c r="H88" s="4" t="s">
        <v>3890</v>
      </c>
    </row>
    <row r="89" spans="1:8" x14ac:dyDescent="0.25">
      <c r="A89" s="7">
        <v>44683</v>
      </c>
      <c r="B89" s="4" t="s">
        <v>129</v>
      </c>
      <c r="C89" s="4" t="s">
        <v>3662</v>
      </c>
      <c r="D89" s="3">
        <v>1579.92</v>
      </c>
      <c r="E89" s="8">
        <v>44683</v>
      </c>
      <c r="F89" s="3">
        <v>1579.92</v>
      </c>
      <c r="G89" s="5">
        <f>Tabla1[[#This Row],[Importe]]-Tabla1[[#This Row],[Pagado]]</f>
        <v>0</v>
      </c>
      <c r="H89" s="4" t="s">
        <v>3890</v>
      </c>
    </row>
    <row r="90" spans="1:8" x14ac:dyDescent="0.25">
      <c r="A90" s="7">
        <v>44683</v>
      </c>
      <c r="B90" s="4" t="s">
        <v>130</v>
      </c>
      <c r="C90" s="4" t="s">
        <v>3908</v>
      </c>
      <c r="D90" s="3">
        <v>0</v>
      </c>
      <c r="E90" s="9" t="s">
        <v>3891</v>
      </c>
      <c r="F90" s="3">
        <v>0</v>
      </c>
      <c r="G90" s="5">
        <f>Tabla1[[#This Row],[Importe]]-Tabla1[[#This Row],[Pagado]]</f>
        <v>0</v>
      </c>
      <c r="H90" s="4" t="s">
        <v>3891</v>
      </c>
    </row>
    <row r="91" spans="1:8" x14ac:dyDescent="0.25">
      <c r="A91" s="7">
        <v>44683</v>
      </c>
      <c r="B91" s="4" t="s">
        <v>131</v>
      </c>
      <c r="C91" s="4" t="s">
        <v>3664</v>
      </c>
      <c r="D91" s="3">
        <v>688.8</v>
      </c>
      <c r="E91" s="8">
        <v>44683</v>
      </c>
      <c r="F91" s="3">
        <v>688.8</v>
      </c>
      <c r="G91" s="5">
        <f>Tabla1[[#This Row],[Importe]]-Tabla1[[#This Row],[Pagado]]</f>
        <v>0</v>
      </c>
      <c r="H91" s="4" t="s">
        <v>3890</v>
      </c>
    </row>
    <row r="92" spans="1:8" x14ac:dyDescent="0.25">
      <c r="A92" s="7">
        <v>44683</v>
      </c>
      <c r="B92" s="4" t="s">
        <v>132</v>
      </c>
      <c r="C92" s="4" t="s">
        <v>3616</v>
      </c>
      <c r="D92" s="3">
        <v>10938.9</v>
      </c>
      <c r="E92" s="8">
        <v>44683</v>
      </c>
      <c r="F92" s="3">
        <v>10938.9</v>
      </c>
      <c r="G92" s="5">
        <f>Tabla1[[#This Row],[Importe]]-Tabla1[[#This Row],[Pagado]]</f>
        <v>0</v>
      </c>
      <c r="H92" s="4" t="s">
        <v>3890</v>
      </c>
    </row>
    <row r="93" spans="1:8" x14ac:dyDescent="0.25">
      <c r="A93" s="7">
        <v>44683</v>
      </c>
      <c r="B93" s="4" t="s">
        <v>133</v>
      </c>
      <c r="C93" s="4" t="s">
        <v>3665</v>
      </c>
      <c r="D93" s="3">
        <v>3571.2</v>
      </c>
      <c r="E93" s="8">
        <v>44683</v>
      </c>
      <c r="F93" s="3">
        <v>3571.2</v>
      </c>
      <c r="G93" s="5">
        <f>Tabla1[[#This Row],[Importe]]-Tabla1[[#This Row],[Pagado]]</f>
        <v>0</v>
      </c>
      <c r="H93" s="4" t="s">
        <v>3890</v>
      </c>
    </row>
    <row r="94" spans="1:8" x14ac:dyDescent="0.25">
      <c r="A94" s="7">
        <v>44683</v>
      </c>
      <c r="B94" s="4" t="s">
        <v>134</v>
      </c>
      <c r="C94" s="4" t="s">
        <v>3663</v>
      </c>
      <c r="D94" s="3">
        <v>17518.5</v>
      </c>
      <c r="E94" s="8">
        <v>44687</v>
      </c>
      <c r="F94" s="3">
        <v>17518.5</v>
      </c>
      <c r="G94" s="5">
        <f>Tabla1[[#This Row],[Importe]]-Tabla1[[#This Row],[Pagado]]</f>
        <v>0</v>
      </c>
      <c r="H94" s="4" t="s">
        <v>3890</v>
      </c>
    </row>
    <row r="95" spans="1:8" x14ac:dyDescent="0.25">
      <c r="A95" s="7">
        <v>44683</v>
      </c>
      <c r="B95" s="4" t="s">
        <v>135</v>
      </c>
      <c r="C95" s="4" t="s">
        <v>3666</v>
      </c>
      <c r="D95" s="3">
        <v>5993.2</v>
      </c>
      <c r="E95" s="8">
        <v>44688</v>
      </c>
      <c r="F95" s="3">
        <v>5993.2</v>
      </c>
      <c r="G95" s="5">
        <f>Tabla1[[#This Row],[Importe]]-Tabla1[[#This Row],[Pagado]]</f>
        <v>0</v>
      </c>
      <c r="H95" s="4" t="s">
        <v>3890</v>
      </c>
    </row>
    <row r="96" spans="1:8" x14ac:dyDescent="0.25">
      <c r="A96" s="7">
        <v>44683</v>
      </c>
      <c r="B96" s="4" t="s">
        <v>136</v>
      </c>
      <c r="C96" s="4" t="s">
        <v>3663</v>
      </c>
      <c r="D96" s="3">
        <v>10355.200000000001</v>
      </c>
      <c r="E96" s="8">
        <v>44687</v>
      </c>
      <c r="F96" s="3">
        <v>10355.200000000001</v>
      </c>
      <c r="G96" s="5">
        <f>Tabla1[[#This Row],[Importe]]-Tabla1[[#This Row],[Pagado]]</f>
        <v>0</v>
      </c>
      <c r="H96" s="4" t="s">
        <v>3890</v>
      </c>
    </row>
    <row r="97" spans="1:8" x14ac:dyDescent="0.25">
      <c r="A97" s="7">
        <v>44683</v>
      </c>
      <c r="B97" s="4" t="s">
        <v>137</v>
      </c>
      <c r="C97" s="4" t="s">
        <v>3624</v>
      </c>
      <c r="D97" s="3">
        <v>1651</v>
      </c>
      <c r="E97" s="8">
        <v>44683</v>
      </c>
      <c r="F97" s="3">
        <v>1651</v>
      </c>
      <c r="G97" s="5">
        <f>Tabla1[[#This Row],[Importe]]-Tabla1[[#This Row],[Pagado]]</f>
        <v>0</v>
      </c>
      <c r="H97" s="4" t="s">
        <v>3890</v>
      </c>
    </row>
    <row r="98" spans="1:8" x14ac:dyDescent="0.25">
      <c r="A98" s="7">
        <v>44683</v>
      </c>
      <c r="B98" s="4" t="s">
        <v>138</v>
      </c>
      <c r="C98" s="4" t="s">
        <v>3667</v>
      </c>
      <c r="D98" s="3">
        <v>2919</v>
      </c>
      <c r="E98" s="8">
        <v>44683</v>
      </c>
      <c r="F98" s="3">
        <v>2919</v>
      </c>
      <c r="G98" s="5">
        <f>Tabla1[[#This Row],[Importe]]-Tabla1[[#This Row],[Pagado]]</f>
        <v>0</v>
      </c>
      <c r="H98" s="4" t="s">
        <v>3890</v>
      </c>
    </row>
    <row r="99" spans="1:8" x14ac:dyDescent="0.25">
      <c r="A99" s="7">
        <v>44683</v>
      </c>
      <c r="B99" s="4" t="s">
        <v>139</v>
      </c>
      <c r="C99" s="4" t="s">
        <v>3668</v>
      </c>
      <c r="D99" s="3">
        <v>15263</v>
      </c>
      <c r="E99" s="8">
        <v>44693</v>
      </c>
      <c r="F99" s="3">
        <v>15263</v>
      </c>
      <c r="G99" s="5">
        <f>Tabla1[[#This Row],[Importe]]-Tabla1[[#This Row],[Pagado]]</f>
        <v>0</v>
      </c>
      <c r="H99" s="4" t="s">
        <v>3890</v>
      </c>
    </row>
    <row r="100" spans="1:8" x14ac:dyDescent="0.25">
      <c r="A100" s="7">
        <v>44683</v>
      </c>
      <c r="B100" s="4" t="s">
        <v>140</v>
      </c>
      <c r="C100" s="4" t="s">
        <v>3669</v>
      </c>
      <c r="D100" s="3">
        <v>4473.2</v>
      </c>
      <c r="E100" s="8">
        <v>44683</v>
      </c>
      <c r="F100" s="3">
        <v>4473.2</v>
      </c>
      <c r="G100" s="5">
        <f>Tabla1[[#This Row],[Importe]]-Tabla1[[#This Row],[Pagado]]</f>
        <v>0</v>
      </c>
      <c r="H100" s="4" t="s">
        <v>3890</v>
      </c>
    </row>
    <row r="101" spans="1:8" x14ac:dyDescent="0.25">
      <c r="A101" s="7">
        <v>44683</v>
      </c>
      <c r="B101" s="4" t="s">
        <v>141</v>
      </c>
      <c r="C101" s="4" t="s">
        <v>3670</v>
      </c>
      <c r="D101" s="3">
        <v>4957</v>
      </c>
      <c r="E101" s="8">
        <v>44683</v>
      </c>
      <c r="F101" s="3">
        <v>4957</v>
      </c>
      <c r="G101" s="5">
        <f>Tabla1[[#This Row],[Importe]]-Tabla1[[#This Row],[Pagado]]</f>
        <v>0</v>
      </c>
      <c r="H101" s="4" t="s">
        <v>3890</v>
      </c>
    </row>
    <row r="102" spans="1:8" x14ac:dyDescent="0.25">
      <c r="A102" s="7">
        <v>44683</v>
      </c>
      <c r="B102" s="4" t="s">
        <v>142</v>
      </c>
      <c r="C102" s="4" t="s">
        <v>3671</v>
      </c>
      <c r="D102" s="3">
        <v>5223.2</v>
      </c>
      <c r="E102" s="8">
        <v>44683</v>
      </c>
      <c r="F102" s="3">
        <v>5223.2</v>
      </c>
      <c r="G102" s="5">
        <f>Tabla1[[#This Row],[Importe]]-Tabla1[[#This Row],[Pagado]]</f>
        <v>0</v>
      </c>
      <c r="H102" s="4" t="s">
        <v>3890</v>
      </c>
    </row>
    <row r="103" spans="1:8" x14ac:dyDescent="0.25">
      <c r="A103" s="7">
        <v>44683</v>
      </c>
      <c r="B103" s="4" t="s">
        <v>143</v>
      </c>
      <c r="C103" s="4" t="s">
        <v>3630</v>
      </c>
      <c r="D103" s="3">
        <v>8339.2000000000007</v>
      </c>
      <c r="E103" s="8">
        <v>44683</v>
      </c>
      <c r="F103" s="3">
        <v>8339.2000000000007</v>
      </c>
      <c r="G103" s="5">
        <f>Tabla1[[#This Row],[Importe]]-Tabla1[[#This Row],[Pagado]]</f>
        <v>0</v>
      </c>
      <c r="H103" s="4" t="s">
        <v>3890</v>
      </c>
    </row>
    <row r="104" spans="1:8" x14ac:dyDescent="0.25">
      <c r="A104" s="7">
        <v>44683</v>
      </c>
      <c r="B104" s="4" t="s">
        <v>144</v>
      </c>
      <c r="C104" s="4" t="s">
        <v>3672</v>
      </c>
      <c r="D104" s="3">
        <v>20502</v>
      </c>
      <c r="E104" s="8">
        <v>44683</v>
      </c>
      <c r="F104" s="3">
        <v>20502</v>
      </c>
      <c r="G104" s="5">
        <f>Tabla1[[#This Row],[Importe]]-Tabla1[[#This Row],[Pagado]]</f>
        <v>0</v>
      </c>
      <c r="H104" s="4" t="s">
        <v>3890</v>
      </c>
    </row>
    <row r="105" spans="1:8" x14ac:dyDescent="0.25">
      <c r="A105" s="7">
        <v>44683</v>
      </c>
      <c r="B105" s="4" t="s">
        <v>145</v>
      </c>
      <c r="C105" s="4" t="s">
        <v>3673</v>
      </c>
      <c r="D105" s="3">
        <v>16192</v>
      </c>
      <c r="E105" s="8">
        <v>44685</v>
      </c>
      <c r="F105" s="3">
        <v>16192</v>
      </c>
      <c r="G105" s="5">
        <f>Tabla1[[#This Row],[Importe]]-Tabla1[[#This Row],[Pagado]]</f>
        <v>0</v>
      </c>
      <c r="H105" s="4" t="s">
        <v>3890</v>
      </c>
    </row>
    <row r="106" spans="1:8" x14ac:dyDescent="0.25">
      <c r="A106" s="7">
        <v>44683</v>
      </c>
      <c r="B106" s="4" t="s">
        <v>146</v>
      </c>
      <c r="C106" s="4" t="s">
        <v>3674</v>
      </c>
      <c r="D106" s="3">
        <v>2685.9</v>
      </c>
      <c r="E106" s="8">
        <v>44683</v>
      </c>
      <c r="F106" s="3">
        <v>2685.9</v>
      </c>
      <c r="G106" s="5">
        <f>Tabla1[[#This Row],[Importe]]-Tabla1[[#This Row],[Pagado]]</f>
        <v>0</v>
      </c>
      <c r="H106" s="4" t="s">
        <v>3890</v>
      </c>
    </row>
    <row r="107" spans="1:8" x14ac:dyDescent="0.25">
      <c r="A107" s="7">
        <v>44683</v>
      </c>
      <c r="B107" s="4" t="s">
        <v>147</v>
      </c>
      <c r="C107" s="4" t="s">
        <v>3675</v>
      </c>
      <c r="D107" s="3">
        <v>6142.4</v>
      </c>
      <c r="E107" s="8">
        <v>44683</v>
      </c>
      <c r="F107" s="3">
        <v>6142.4</v>
      </c>
      <c r="G107" s="5">
        <f>Tabla1[[#This Row],[Importe]]-Tabla1[[#This Row],[Pagado]]</f>
        <v>0</v>
      </c>
      <c r="H107" s="4" t="s">
        <v>3890</v>
      </c>
    </row>
    <row r="108" spans="1:8" x14ac:dyDescent="0.25">
      <c r="A108" s="7">
        <v>44683</v>
      </c>
      <c r="B108" s="4" t="s">
        <v>148</v>
      </c>
      <c r="C108" s="4" t="s">
        <v>3676</v>
      </c>
      <c r="D108" s="3">
        <v>894</v>
      </c>
      <c r="E108" s="8">
        <v>44683</v>
      </c>
      <c r="F108" s="3">
        <v>894</v>
      </c>
      <c r="G108" s="5">
        <f>Tabla1[[#This Row],[Importe]]-Tabla1[[#This Row],[Pagado]]</f>
        <v>0</v>
      </c>
      <c r="H108" s="4" t="s">
        <v>3890</v>
      </c>
    </row>
    <row r="109" spans="1:8" x14ac:dyDescent="0.25">
      <c r="A109" s="7">
        <v>44683</v>
      </c>
      <c r="B109" s="4" t="s">
        <v>149</v>
      </c>
      <c r="C109" s="4" t="s">
        <v>3677</v>
      </c>
      <c r="D109" s="3">
        <v>16364.8</v>
      </c>
      <c r="E109" s="8">
        <v>44685</v>
      </c>
      <c r="F109" s="3">
        <v>16364.8</v>
      </c>
      <c r="G109" s="5">
        <f>Tabla1[[#This Row],[Importe]]-Tabla1[[#This Row],[Pagado]]</f>
        <v>0</v>
      </c>
      <c r="H109" s="4" t="s">
        <v>3890</v>
      </c>
    </row>
    <row r="110" spans="1:8" x14ac:dyDescent="0.25">
      <c r="A110" s="7">
        <v>44683</v>
      </c>
      <c r="B110" s="4" t="s">
        <v>150</v>
      </c>
      <c r="C110" s="4" t="s">
        <v>3678</v>
      </c>
      <c r="D110" s="3">
        <v>688.26</v>
      </c>
      <c r="E110" s="8">
        <v>44683</v>
      </c>
      <c r="F110" s="3">
        <v>688.26</v>
      </c>
      <c r="G110" s="5">
        <f>Tabla1[[#This Row],[Importe]]-Tabla1[[#This Row],[Pagado]]</f>
        <v>0</v>
      </c>
      <c r="H110" s="4" t="s">
        <v>3890</v>
      </c>
    </row>
    <row r="111" spans="1:8" x14ac:dyDescent="0.25">
      <c r="A111" s="7">
        <v>44683</v>
      </c>
      <c r="B111" s="4" t="s">
        <v>151</v>
      </c>
      <c r="C111" s="4" t="s">
        <v>3679</v>
      </c>
      <c r="D111" s="3">
        <v>4032</v>
      </c>
      <c r="E111" s="8">
        <v>44683</v>
      </c>
      <c r="F111" s="3">
        <v>4032</v>
      </c>
      <c r="G111" s="5">
        <f>Tabla1[[#This Row],[Importe]]-Tabla1[[#This Row],[Pagado]]</f>
        <v>0</v>
      </c>
      <c r="H111" s="4" t="s">
        <v>3890</v>
      </c>
    </row>
    <row r="112" spans="1:8" x14ac:dyDescent="0.25">
      <c r="A112" s="7">
        <v>44683</v>
      </c>
      <c r="B112" s="4" t="s">
        <v>152</v>
      </c>
      <c r="C112" s="4" t="s">
        <v>3680</v>
      </c>
      <c r="D112" s="3">
        <v>7352.9</v>
      </c>
      <c r="E112" s="8">
        <v>44685</v>
      </c>
      <c r="F112" s="3">
        <v>7352.9</v>
      </c>
      <c r="G112" s="5">
        <f>Tabla1[[#This Row],[Importe]]-Tabla1[[#This Row],[Pagado]]</f>
        <v>0</v>
      </c>
      <c r="H112" s="4" t="s">
        <v>3890</v>
      </c>
    </row>
    <row r="113" spans="1:8" x14ac:dyDescent="0.25">
      <c r="A113" s="7">
        <v>44683</v>
      </c>
      <c r="B113" s="4" t="s">
        <v>153</v>
      </c>
      <c r="C113" s="4" t="s">
        <v>3681</v>
      </c>
      <c r="D113" s="3">
        <v>8697.2000000000007</v>
      </c>
      <c r="E113" s="8">
        <v>44683</v>
      </c>
      <c r="F113" s="3">
        <v>8697.2000000000007</v>
      </c>
      <c r="G113" s="5">
        <f>Tabla1[[#This Row],[Importe]]-Tabla1[[#This Row],[Pagado]]</f>
        <v>0</v>
      </c>
      <c r="H113" s="4" t="s">
        <v>3890</v>
      </c>
    </row>
    <row r="114" spans="1:8" x14ac:dyDescent="0.25">
      <c r="A114" s="7">
        <v>44683</v>
      </c>
      <c r="B114" s="4" t="s">
        <v>154</v>
      </c>
      <c r="C114" s="4" t="s">
        <v>3682</v>
      </c>
      <c r="D114" s="3">
        <v>13197.6</v>
      </c>
      <c r="E114" s="8">
        <v>44683</v>
      </c>
      <c r="F114" s="3">
        <v>13197.6</v>
      </c>
      <c r="G114" s="5">
        <f>Tabla1[[#This Row],[Importe]]-Tabla1[[#This Row],[Pagado]]</f>
        <v>0</v>
      </c>
      <c r="H114" s="4" t="s">
        <v>3890</v>
      </c>
    </row>
    <row r="115" spans="1:8" x14ac:dyDescent="0.25">
      <c r="A115" s="7">
        <v>44683</v>
      </c>
      <c r="B115" s="4" t="s">
        <v>155</v>
      </c>
      <c r="C115" s="4" t="s">
        <v>3683</v>
      </c>
      <c r="D115" s="3">
        <v>21667</v>
      </c>
      <c r="E115" s="8">
        <v>44683</v>
      </c>
      <c r="F115" s="3">
        <v>21667</v>
      </c>
      <c r="G115" s="5">
        <f>Tabla1[[#This Row],[Importe]]-Tabla1[[#This Row],[Pagado]]</f>
        <v>0</v>
      </c>
      <c r="H115" s="4" t="s">
        <v>3890</v>
      </c>
    </row>
    <row r="116" spans="1:8" x14ac:dyDescent="0.25">
      <c r="A116" s="7">
        <v>44683</v>
      </c>
      <c r="B116" s="4" t="s">
        <v>156</v>
      </c>
      <c r="C116" s="4" t="s">
        <v>3600</v>
      </c>
      <c r="D116" s="3">
        <v>1050.4000000000001</v>
      </c>
      <c r="E116" s="8">
        <v>44683</v>
      </c>
      <c r="F116" s="3">
        <v>1050.4000000000001</v>
      </c>
      <c r="G116" s="5">
        <f>Tabla1[[#This Row],[Importe]]-Tabla1[[#This Row],[Pagado]]</f>
        <v>0</v>
      </c>
      <c r="H116" s="4" t="s">
        <v>3890</v>
      </c>
    </row>
    <row r="117" spans="1:8" x14ac:dyDescent="0.25">
      <c r="A117" s="7">
        <v>44683</v>
      </c>
      <c r="B117" s="4" t="s">
        <v>157</v>
      </c>
      <c r="C117" s="4" t="s">
        <v>3612</v>
      </c>
      <c r="D117" s="3">
        <v>390.6</v>
      </c>
      <c r="E117" s="8">
        <v>44683</v>
      </c>
      <c r="F117" s="3">
        <v>390.6</v>
      </c>
      <c r="G117" s="5">
        <f>Tabla1[[#This Row],[Importe]]-Tabla1[[#This Row],[Pagado]]</f>
        <v>0</v>
      </c>
      <c r="H117" s="4" t="s">
        <v>3890</v>
      </c>
    </row>
    <row r="118" spans="1:8" x14ac:dyDescent="0.25">
      <c r="A118" s="7">
        <v>44683</v>
      </c>
      <c r="B118" s="4" t="s">
        <v>158</v>
      </c>
      <c r="C118" s="4" t="s">
        <v>3684</v>
      </c>
      <c r="D118" s="3">
        <v>15587</v>
      </c>
      <c r="E118" s="8">
        <v>44683</v>
      </c>
      <c r="F118" s="3">
        <v>15587</v>
      </c>
      <c r="G118" s="5">
        <f>Tabla1[[#This Row],[Importe]]-Tabla1[[#This Row],[Pagado]]</f>
        <v>0</v>
      </c>
      <c r="H118" s="4" t="s">
        <v>3890</v>
      </c>
    </row>
    <row r="119" spans="1:8" x14ac:dyDescent="0.25">
      <c r="A119" s="7">
        <v>44683</v>
      </c>
      <c r="B119" s="4" t="s">
        <v>159</v>
      </c>
      <c r="C119" s="4" t="s">
        <v>3605</v>
      </c>
      <c r="D119" s="3">
        <v>1878.4</v>
      </c>
      <c r="E119" s="8">
        <v>44683</v>
      </c>
      <c r="F119" s="3">
        <v>1878.4</v>
      </c>
      <c r="G119" s="5">
        <f>Tabla1[[#This Row],[Importe]]-Tabla1[[#This Row],[Pagado]]</f>
        <v>0</v>
      </c>
      <c r="H119" s="4" t="s">
        <v>3890</v>
      </c>
    </row>
    <row r="120" spans="1:8" x14ac:dyDescent="0.25">
      <c r="A120" s="7">
        <v>44683</v>
      </c>
      <c r="B120" s="4" t="s">
        <v>160</v>
      </c>
      <c r="C120" s="4" t="s">
        <v>3603</v>
      </c>
      <c r="D120" s="3">
        <v>14009.5</v>
      </c>
      <c r="E120" s="8">
        <v>44683</v>
      </c>
      <c r="F120" s="3">
        <v>14009.5</v>
      </c>
      <c r="G120" s="5">
        <f>Tabla1[[#This Row],[Importe]]-Tabla1[[#This Row],[Pagado]]</f>
        <v>0</v>
      </c>
      <c r="H120" s="4" t="s">
        <v>3890</v>
      </c>
    </row>
    <row r="121" spans="1:8" x14ac:dyDescent="0.25">
      <c r="A121" s="7">
        <v>44683</v>
      </c>
      <c r="B121" s="4" t="s">
        <v>161</v>
      </c>
      <c r="C121" s="4" t="s">
        <v>3685</v>
      </c>
      <c r="D121" s="3">
        <v>7899.6</v>
      </c>
      <c r="E121" s="8">
        <v>44683</v>
      </c>
      <c r="F121" s="3">
        <v>7899.6</v>
      </c>
      <c r="G121" s="5">
        <f>Tabla1[[#This Row],[Importe]]-Tabla1[[#This Row],[Pagado]]</f>
        <v>0</v>
      </c>
      <c r="H121" s="4" t="s">
        <v>3890</v>
      </c>
    </row>
    <row r="122" spans="1:8" x14ac:dyDescent="0.25">
      <c r="A122" s="7">
        <v>44683</v>
      </c>
      <c r="B122" s="4" t="s">
        <v>162</v>
      </c>
      <c r="C122" s="4" t="s">
        <v>3611</v>
      </c>
      <c r="D122" s="3">
        <v>980.9</v>
      </c>
      <c r="E122" s="8">
        <v>44683</v>
      </c>
      <c r="F122" s="3">
        <v>980.9</v>
      </c>
      <c r="G122" s="5">
        <f>Tabla1[[#This Row],[Importe]]-Tabla1[[#This Row],[Pagado]]</f>
        <v>0</v>
      </c>
      <c r="H122" s="4" t="s">
        <v>3890</v>
      </c>
    </row>
    <row r="123" spans="1:8" x14ac:dyDescent="0.25">
      <c r="A123" s="7">
        <v>44683</v>
      </c>
      <c r="B123" s="4" t="s">
        <v>163</v>
      </c>
      <c r="C123" s="4" t="s">
        <v>3686</v>
      </c>
      <c r="D123" s="3">
        <v>58580.5</v>
      </c>
      <c r="E123" s="8" t="s">
        <v>3880</v>
      </c>
      <c r="F123" s="3">
        <v>58580.5</v>
      </c>
      <c r="G123" s="5">
        <f>Tabla1[[#This Row],[Importe]]-Tabla1[[#This Row],[Pagado]]</f>
        <v>0</v>
      </c>
      <c r="H123" s="4" t="s">
        <v>3890</v>
      </c>
    </row>
    <row r="124" spans="1:8" x14ac:dyDescent="0.25">
      <c r="A124" s="7">
        <v>44683</v>
      </c>
      <c r="B124" s="4" t="s">
        <v>164</v>
      </c>
      <c r="C124" s="4" t="s">
        <v>3687</v>
      </c>
      <c r="D124" s="3">
        <v>1616.8</v>
      </c>
      <c r="E124" s="8">
        <v>44683</v>
      </c>
      <c r="F124" s="3">
        <v>1616.8</v>
      </c>
      <c r="G124" s="5">
        <f>Tabla1[[#This Row],[Importe]]-Tabla1[[#This Row],[Pagado]]</f>
        <v>0</v>
      </c>
      <c r="H124" s="4" t="s">
        <v>3890</v>
      </c>
    </row>
    <row r="125" spans="1:8" x14ac:dyDescent="0.25">
      <c r="A125" s="7">
        <v>44683</v>
      </c>
      <c r="B125" s="4" t="s">
        <v>165</v>
      </c>
      <c r="C125" s="4" t="s">
        <v>3688</v>
      </c>
      <c r="D125" s="3">
        <v>2000</v>
      </c>
      <c r="E125" s="8">
        <v>44683</v>
      </c>
      <c r="F125" s="3">
        <v>2000</v>
      </c>
      <c r="G125" s="5">
        <f>Tabla1[[#This Row],[Importe]]-Tabla1[[#This Row],[Pagado]]</f>
        <v>0</v>
      </c>
      <c r="H125" s="4" t="s">
        <v>3890</v>
      </c>
    </row>
    <row r="126" spans="1:8" x14ac:dyDescent="0.25">
      <c r="A126" s="7">
        <v>44683</v>
      </c>
      <c r="B126" s="4" t="s">
        <v>166</v>
      </c>
      <c r="C126" s="4" t="s">
        <v>3689</v>
      </c>
      <c r="D126" s="3">
        <v>9961.6</v>
      </c>
      <c r="E126" s="8">
        <v>44683</v>
      </c>
      <c r="F126" s="3">
        <v>9961.6</v>
      </c>
      <c r="G126" s="5">
        <f>Tabla1[[#This Row],[Importe]]-Tabla1[[#This Row],[Pagado]]</f>
        <v>0</v>
      </c>
      <c r="H126" s="4" t="s">
        <v>3890</v>
      </c>
    </row>
    <row r="127" spans="1:8" x14ac:dyDescent="0.25">
      <c r="A127" s="7">
        <v>44683</v>
      </c>
      <c r="B127" s="4" t="s">
        <v>167</v>
      </c>
      <c r="C127" s="4" t="s">
        <v>3690</v>
      </c>
      <c r="D127" s="3">
        <v>12615</v>
      </c>
      <c r="E127" s="8">
        <v>44687</v>
      </c>
      <c r="F127" s="3">
        <v>12615</v>
      </c>
      <c r="G127" s="5">
        <f>Tabla1[[#This Row],[Importe]]-Tabla1[[#This Row],[Pagado]]</f>
        <v>0</v>
      </c>
      <c r="H127" s="4" t="s">
        <v>3890</v>
      </c>
    </row>
    <row r="128" spans="1:8" x14ac:dyDescent="0.25">
      <c r="A128" s="7">
        <v>44683</v>
      </c>
      <c r="B128" s="4" t="s">
        <v>168</v>
      </c>
      <c r="C128" s="4" t="s">
        <v>3622</v>
      </c>
      <c r="D128" s="3">
        <v>2832.9</v>
      </c>
      <c r="E128" s="8">
        <v>44683</v>
      </c>
      <c r="F128" s="3">
        <v>2832.9</v>
      </c>
      <c r="G128" s="5">
        <f>Tabla1[[#This Row],[Importe]]-Tabla1[[#This Row],[Pagado]]</f>
        <v>0</v>
      </c>
      <c r="H128" s="4" t="s">
        <v>3890</v>
      </c>
    </row>
    <row r="129" spans="1:8" x14ac:dyDescent="0.25">
      <c r="A129" s="7">
        <v>44683</v>
      </c>
      <c r="B129" s="4" t="s">
        <v>169</v>
      </c>
      <c r="C129" s="4" t="s">
        <v>3691</v>
      </c>
      <c r="D129" s="3">
        <v>30000</v>
      </c>
      <c r="E129" s="8">
        <v>44683</v>
      </c>
      <c r="F129" s="3">
        <v>30000</v>
      </c>
      <c r="G129" s="5">
        <f>Tabla1[[#This Row],[Importe]]-Tabla1[[#This Row],[Pagado]]</f>
        <v>0</v>
      </c>
      <c r="H129" s="4" t="s">
        <v>3890</v>
      </c>
    </row>
    <row r="130" spans="1:8" x14ac:dyDescent="0.25">
      <c r="A130" s="7">
        <v>44683</v>
      </c>
      <c r="B130" s="4" t="s">
        <v>170</v>
      </c>
      <c r="C130" s="4" t="s">
        <v>3692</v>
      </c>
      <c r="D130" s="3">
        <v>8212.6</v>
      </c>
      <c r="E130" s="8">
        <v>44683</v>
      </c>
      <c r="F130" s="3">
        <v>8212.6</v>
      </c>
      <c r="G130" s="5">
        <f>Tabla1[[#This Row],[Importe]]-Tabla1[[#This Row],[Pagado]]</f>
        <v>0</v>
      </c>
      <c r="H130" s="4" t="s">
        <v>3890</v>
      </c>
    </row>
    <row r="131" spans="1:8" x14ac:dyDescent="0.25">
      <c r="A131" s="7">
        <v>44683</v>
      </c>
      <c r="B131" s="4" t="s">
        <v>171</v>
      </c>
      <c r="C131" s="4" t="s">
        <v>3693</v>
      </c>
      <c r="D131" s="3">
        <v>7579.3</v>
      </c>
      <c r="E131" s="8">
        <v>44683</v>
      </c>
      <c r="F131" s="3">
        <v>7579.3</v>
      </c>
      <c r="G131" s="5">
        <f>Tabla1[[#This Row],[Importe]]-Tabla1[[#This Row],[Pagado]]</f>
        <v>0</v>
      </c>
      <c r="H131" s="4" t="s">
        <v>3890</v>
      </c>
    </row>
    <row r="132" spans="1:8" x14ac:dyDescent="0.25">
      <c r="A132" s="7">
        <v>44683</v>
      </c>
      <c r="B132" s="4" t="s">
        <v>172</v>
      </c>
      <c r="C132" s="4" t="s">
        <v>3694</v>
      </c>
      <c r="D132" s="3">
        <v>6956.6</v>
      </c>
      <c r="E132" s="8">
        <v>44683</v>
      </c>
      <c r="F132" s="3">
        <v>6956.6</v>
      </c>
      <c r="G132" s="5">
        <f>Tabla1[[#This Row],[Importe]]-Tabla1[[#This Row],[Pagado]]</f>
        <v>0</v>
      </c>
      <c r="H132" s="4" t="s">
        <v>3890</v>
      </c>
    </row>
    <row r="133" spans="1:8" x14ac:dyDescent="0.25">
      <c r="A133" s="7">
        <v>44683</v>
      </c>
      <c r="B133" s="4" t="s">
        <v>173</v>
      </c>
      <c r="C133" s="4" t="s">
        <v>3695</v>
      </c>
      <c r="D133" s="3">
        <v>2828.8</v>
      </c>
      <c r="E133" s="8">
        <v>44683</v>
      </c>
      <c r="F133" s="3">
        <v>2828.8</v>
      </c>
      <c r="G133" s="5">
        <f>Tabla1[[#This Row],[Importe]]-Tabla1[[#This Row],[Pagado]]</f>
        <v>0</v>
      </c>
      <c r="H133" s="4" t="s">
        <v>3890</v>
      </c>
    </row>
    <row r="134" spans="1:8" x14ac:dyDescent="0.25">
      <c r="A134" s="7">
        <v>44683</v>
      </c>
      <c r="B134" s="4" t="s">
        <v>174</v>
      </c>
      <c r="C134" s="4" t="s">
        <v>3696</v>
      </c>
      <c r="D134" s="3">
        <v>5574.4</v>
      </c>
      <c r="E134" s="8">
        <v>44683</v>
      </c>
      <c r="F134" s="3">
        <v>5574.4</v>
      </c>
      <c r="G134" s="5">
        <f>Tabla1[[#This Row],[Importe]]-Tabla1[[#This Row],[Pagado]]</f>
        <v>0</v>
      </c>
      <c r="H134" s="4" t="s">
        <v>3890</v>
      </c>
    </row>
    <row r="135" spans="1:8" x14ac:dyDescent="0.25">
      <c r="A135" s="7">
        <v>44683</v>
      </c>
      <c r="B135" s="4" t="s">
        <v>175</v>
      </c>
      <c r="C135" s="4" t="s">
        <v>3697</v>
      </c>
      <c r="D135" s="3">
        <v>55988.800000000003</v>
      </c>
      <c r="E135" s="8">
        <v>44685</v>
      </c>
      <c r="F135" s="3">
        <v>55988.800000000003</v>
      </c>
      <c r="G135" s="5">
        <f>Tabla1[[#This Row],[Importe]]-Tabla1[[#This Row],[Pagado]]</f>
        <v>0</v>
      </c>
      <c r="H135" s="4" t="s">
        <v>3890</v>
      </c>
    </row>
    <row r="136" spans="1:8" x14ac:dyDescent="0.25">
      <c r="A136" s="7">
        <v>44683</v>
      </c>
      <c r="B136" s="4" t="s">
        <v>176</v>
      </c>
      <c r="C136" s="4" t="s">
        <v>3614</v>
      </c>
      <c r="D136" s="3">
        <v>60000</v>
      </c>
      <c r="E136" s="8">
        <v>44683</v>
      </c>
      <c r="F136" s="3">
        <v>60000</v>
      </c>
      <c r="G136" s="5">
        <f>Tabla1[[#This Row],[Importe]]-Tabla1[[#This Row],[Pagado]]</f>
        <v>0</v>
      </c>
      <c r="H136" s="4" t="s">
        <v>3890</v>
      </c>
    </row>
    <row r="137" spans="1:8" x14ac:dyDescent="0.25">
      <c r="A137" s="7">
        <v>44683</v>
      </c>
      <c r="B137" s="4" t="s">
        <v>177</v>
      </c>
      <c r="C137" s="4" t="s">
        <v>3606</v>
      </c>
      <c r="D137" s="3">
        <v>1180</v>
      </c>
      <c r="E137" s="8">
        <v>44683</v>
      </c>
      <c r="F137" s="3">
        <v>1180</v>
      </c>
      <c r="G137" s="5">
        <f>Tabla1[[#This Row],[Importe]]-Tabla1[[#This Row],[Pagado]]</f>
        <v>0</v>
      </c>
      <c r="H137" s="4" t="s">
        <v>3890</v>
      </c>
    </row>
    <row r="138" spans="1:8" x14ac:dyDescent="0.25">
      <c r="A138" s="7">
        <v>44683</v>
      </c>
      <c r="B138" s="4" t="s">
        <v>178</v>
      </c>
      <c r="C138" s="4" t="s">
        <v>3603</v>
      </c>
      <c r="D138" s="3">
        <v>1292.8</v>
      </c>
      <c r="E138" s="8">
        <v>44683</v>
      </c>
      <c r="F138" s="3">
        <v>1292.8</v>
      </c>
      <c r="G138" s="5">
        <f>Tabla1[[#This Row],[Importe]]-Tabla1[[#This Row],[Pagado]]</f>
        <v>0</v>
      </c>
      <c r="H138" s="4" t="s">
        <v>3890</v>
      </c>
    </row>
    <row r="139" spans="1:8" x14ac:dyDescent="0.25">
      <c r="A139" s="7">
        <v>44683</v>
      </c>
      <c r="B139" s="4" t="s">
        <v>179</v>
      </c>
      <c r="C139" s="4" t="s">
        <v>3698</v>
      </c>
      <c r="D139" s="3">
        <v>6012.5</v>
      </c>
      <c r="E139" s="8">
        <v>44683</v>
      </c>
      <c r="F139" s="3">
        <v>6012.5</v>
      </c>
      <c r="G139" s="5">
        <f>Tabla1[[#This Row],[Importe]]-Tabla1[[#This Row],[Pagado]]</f>
        <v>0</v>
      </c>
      <c r="H139" s="4" t="s">
        <v>3890</v>
      </c>
    </row>
    <row r="140" spans="1:8" x14ac:dyDescent="0.25">
      <c r="A140" s="7">
        <v>44683</v>
      </c>
      <c r="B140" s="4" t="s">
        <v>180</v>
      </c>
      <c r="C140" s="4" t="s">
        <v>3686</v>
      </c>
      <c r="D140" s="3">
        <v>8932</v>
      </c>
      <c r="E140" s="8" t="s">
        <v>3880</v>
      </c>
      <c r="F140" s="3">
        <v>8932</v>
      </c>
      <c r="G140" s="5">
        <f>Tabla1[[#This Row],[Importe]]-Tabla1[[#This Row],[Pagado]]</f>
        <v>0</v>
      </c>
      <c r="H140" s="4" t="s">
        <v>3890</v>
      </c>
    </row>
    <row r="141" spans="1:8" x14ac:dyDescent="0.25">
      <c r="A141" s="7">
        <v>44683</v>
      </c>
      <c r="B141" s="4" t="s">
        <v>181</v>
      </c>
      <c r="C141" s="4" t="s">
        <v>3699</v>
      </c>
      <c r="D141" s="3">
        <v>29984</v>
      </c>
      <c r="E141" s="8">
        <v>44683</v>
      </c>
      <c r="F141" s="3">
        <v>29984</v>
      </c>
      <c r="G141" s="5">
        <f>Tabla1[[#This Row],[Importe]]-Tabla1[[#This Row],[Pagado]]</f>
        <v>0</v>
      </c>
      <c r="H141" s="4" t="s">
        <v>3890</v>
      </c>
    </row>
    <row r="142" spans="1:8" x14ac:dyDescent="0.25">
      <c r="A142" s="7">
        <v>44683</v>
      </c>
      <c r="B142" s="4" t="s">
        <v>182</v>
      </c>
      <c r="C142" s="4" t="s">
        <v>3614</v>
      </c>
      <c r="D142" s="3">
        <v>408</v>
      </c>
      <c r="E142" s="8">
        <v>44683</v>
      </c>
      <c r="F142" s="3">
        <v>408</v>
      </c>
      <c r="G142" s="5">
        <f>Tabla1[[#This Row],[Importe]]-Tabla1[[#This Row],[Pagado]]</f>
        <v>0</v>
      </c>
      <c r="H142" s="4" t="s">
        <v>3890</v>
      </c>
    </row>
    <row r="143" spans="1:8" x14ac:dyDescent="0.25">
      <c r="A143" s="7">
        <v>44683</v>
      </c>
      <c r="B143" s="4" t="s">
        <v>183</v>
      </c>
      <c r="C143" s="4" t="s">
        <v>3700</v>
      </c>
      <c r="D143" s="3">
        <v>162464.5</v>
      </c>
      <c r="E143" s="8">
        <v>44694</v>
      </c>
      <c r="F143" s="3">
        <v>162464.5</v>
      </c>
      <c r="G143" s="5">
        <f>Tabla1[[#This Row],[Importe]]-Tabla1[[#This Row],[Pagado]]</f>
        <v>0</v>
      </c>
      <c r="H143" s="4" t="s">
        <v>3890</v>
      </c>
    </row>
    <row r="144" spans="1:8" x14ac:dyDescent="0.25">
      <c r="A144" s="7">
        <v>44683</v>
      </c>
      <c r="B144" s="4" t="s">
        <v>184</v>
      </c>
      <c r="C144" s="4" t="s">
        <v>3620</v>
      </c>
      <c r="D144" s="3">
        <v>4021.1</v>
      </c>
      <c r="E144" s="8">
        <v>44683</v>
      </c>
      <c r="F144" s="3">
        <v>4021.1</v>
      </c>
      <c r="G144" s="5">
        <f>Tabla1[[#This Row],[Importe]]-Tabla1[[#This Row],[Pagado]]</f>
        <v>0</v>
      </c>
      <c r="H144" s="4" t="s">
        <v>3890</v>
      </c>
    </row>
    <row r="145" spans="1:8" x14ac:dyDescent="0.25">
      <c r="A145" s="7">
        <v>44683</v>
      </c>
      <c r="B145" s="4" t="s">
        <v>185</v>
      </c>
      <c r="C145" s="4" t="s">
        <v>3614</v>
      </c>
      <c r="D145" s="3">
        <v>436</v>
      </c>
      <c r="E145" s="8">
        <v>44683</v>
      </c>
      <c r="F145" s="3">
        <v>436</v>
      </c>
      <c r="G145" s="5">
        <f>Tabla1[[#This Row],[Importe]]-Tabla1[[#This Row],[Pagado]]</f>
        <v>0</v>
      </c>
      <c r="H145" s="4" t="s">
        <v>3890</v>
      </c>
    </row>
    <row r="146" spans="1:8" x14ac:dyDescent="0.25">
      <c r="A146" s="7">
        <v>44683</v>
      </c>
      <c r="B146" s="4" t="s">
        <v>186</v>
      </c>
      <c r="C146" s="4" t="s">
        <v>3701</v>
      </c>
      <c r="D146" s="3">
        <v>34726.400000000001</v>
      </c>
      <c r="E146" s="8">
        <v>44683</v>
      </c>
      <c r="F146" s="3">
        <v>34726.400000000001</v>
      </c>
      <c r="G146" s="5">
        <f>Tabla1[[#This Row],[Importe]]-Tabla1[[#This Row],[Pagado]]</f>
        <v>0</v>
      </c>
      <c r="H146" s="4" t="s">
        <v>3890</v>
      </c>
    </row>
    <row r="147" spans="1:8" x14ac:dyDescent="0.25">
      <c r="A147" s="7">
        <v>44683</v>
      </c>
      <c r="B147" s="4" t="s">
        <v>187</v>
      </c>
      <c r="C147" s="4" t="s">
        <v>3702</v>
      </c>
      <c r="D147" s="3">
        <v>6617.6</v>
      </c>
      <c r="E147" s="8">
        <v>44683</v>
      </c>
      <c r="F147" s="3">
        <v>6617.6</v>
      </c>
      <c r="G147" s="5">
        <f>Tabla1[[#This Row],[Importe]]-Tabla1[[#This Row],[Pagado]]</f>
        <v>0</v>
      </c>
      <c r="H147" s="4" t="s">
        <v>3890</v>
      </c>
    </row>
    <row r="148" spans="1:8" x14ac:dyDescent="0.25">
      <c r="A148" s="7">
        <v>44683</v>
      </c>
      <c r="B148" s="4" t="s">
        <v>188</v>
      </c>
      <c r="C148" s="4" t="s">
        <v>3614</v>
      </c>
      <c r="D148" s="3">
        <v>105.4</v>
      </c>
      <c r="E148" s="8">
        <v>44683</v>
      </c>
      <c r="F148" s="3">
        <v>105.4</v>
      </c>
      <c r="G148" s="5">
        <f>Tabla1[[#This Row],[Importe]]-Tabla1[[#This Row],[Pagado]]</f>
        <v>0</v>
      </c>
      <c r="H148" s="4" t="s">
        <v>3890</v>
      </c>
    </row>
    <row r="149" spans="1:8" x14ac:dyDescent="0.25">
      <c r="A149" s="7">
        <v>44683</v>
      </c>
      <c r="B149" s="4" t="s">
        <v>189</v>
      </c>
      <c r="C149" s="4" t="s">
        <v>3703</v>
      </c>
      <c r="D149" s="3">
        <v>6343.2</v>
      </c>
      <c r="E149" s="8">
        <v>44683</v>
      </c>
      <c r="F149" s="3">
        <v>6343.2</v>
      </c>
      <c r="G149" s="5">
        <f>Tabla1[[#This Row],[Importe]]-Tabla1[[#This Row],[Pagado]]</f>
        <v>0</v>
      </c>
      <c r="H149" s="4" t="s">
        <v>3890</v>
      </c>
    </row>
    <row r="150" spans="1:8" x14ac:dyDescent="0.25">
      <c r="A150" s="7">
        <v>44683</v>
      </c>
      <c r="B150" s="4" t="s">
        <v>190</v>
      </c>
      <c r="C150" s="4" t="s">
        <v>3704</v>
      </c>
      <c r="D150" s="3">
        <v>3321.2</v>
      </c>
      <c r="E150" s="8">
        <v>44683</v>
      </c>
      <c r="F150" s="3">
        <v>3321.2</v>
      </c>
      <c r="G150" s="5">
        <f>Tabla1[[#This Row],[Importe]]-Tabla1[[#This Row],[Pagado]]</f>
        <v>0</v>
      </c>
      <c r="H150" s="4" t="s">
        <v>3890</v>
      </c>
    </row>
    <row r="151" spans="1:8" x14ac:dyDescent="0.25">
      <c r="A151" s="7">
        <v>44683</v>
      </c>
      <c r="B151" s="4" t="s">
        <v>191</v>
      </c>
      <c r="C151" s="4" t="s">
        <v>3705</v>
      </c>
      <c r="D151" s="3">
        <v>1960</v>
      </c>
      <c r="E151" s="8">
        <v>44683</v>
      </c>
      <c r="F151" s="3">
        <v>1960</v>
      </c>
      <c r="G151" s="5">
        <f>Tabla1[[#This Row],[Importe]]-Tabla1[[#This Row],[Pagado]]</f>
        <v>0</v>
      </c>
      <c r="H151" s="4" t="s">
        <v>3890</v>
      </c>
    </row>
    <row r="152" spans="1:8" x14ac:dyDescent="0.25">
      <c r="A152" s="7">
        <v>44683</v>
      </c>
      <c r="B152" s="4" t="s">
        <v>192</v>
      </c>
      <c r="C152" s="4" t="s">
        <v>3706</v>
      </c>
      <c r="D152" s="3">
        <v>732</v>
      </c>
      <c r="E152" s="8">
        <v>44683</v>
      </c>
      <c r="F152" s="3">
        <v>732</v>
      </c>
      <c r="G152" s="5">
        <f>Tabla1[[#This Row],[Importe]]-Tabla1[[#This Row],[Pagado]]</f>
        <v>0</v>
      </c>
      <c r="H152" s="4" t="s">
        <v>3890</v>
      </c>
    </row>
    <row r="153" spans="1:8" x14ac:dyDescent="0.25">
      <c r="A153" s="7">
        <v>44683</v>
      </c>
      <c r="B153" s="4" t="s">
        <v>193</v>
      </c>
      <c r="C153" s="4" t="s">
        <v>3707</v>
      </c>
      <c r="D153" s="3">
        <v>12833.8</v>
      </c>
      <c r="E153" s="8">
        <v>44684</v>
      </c>
      <c r="F153" s="3">
        <v>12833.8</v>
      </c>
      <c r="G153" s="5">
        <f>Tabla1[[#This Row],[Importe]]-Tabla1[[#This Row],[Pagado]]</f>
        <v>0</v>
      </c>
      <c r="H153" s="4" t="s">
        <v>3890</v>
      </c>
    </row>
    <row r="154" spans="1:8" x14ac:dyDescent="0.25">
      <c r="A154" s="7">
        <v>44683</v>
      </c>
      <c r="B154" s="4" t="s">
        <v>194</v>
      </c>
      <c r="C154" s="4" t="s">
        <v>3614</v>
      </c>
      <c r="D154" s="3">
        <v>32</v>
      </c>
      <c r="E154" s="8">
        <v>44683</v>
      </c>
      <c r="F154" s="3">
        <v>32</v>
      </c>
      <c r="G154" s="5">
        <f>Tabla1[[#This Row],[Importe]]-Tabla1[[#This Row],[Pagado]]</f>
        <v>0</v>
      </c>
      <c r="H154" s="4" t="s">
        <v>3890</v>
      </c>
    </row>
    <row r="155" spans="1:8" x14ac:dyDescent="0.25">
      <c r="A155" s="7">
        <v>44683</v>
      </c>
      <c r="B155" s="4" t="s">
        <v>195</v>
      </c>
      <c r="C155" s="4" t="s">
        <v>3708</v>
      </c>
      <c r="D155" s="3">
        <v>4970.3999999999996</v>
      </c>
      <c r="E155" s="8">
        <v>44697</v>
      </c>
      <c r="F155" s="3">
        <v>4970.3999999999996</v>
      </c>
      <c r="G155" s="5">
        <f>Tabla1[[#This Row],[Importe]]-Tabla1[[#This Row],[Pagado]]</f>
        <v>0</v>
      </c>
      <c r="H155" s="4" t="s">
        <v>3890</v>
      </c>
    </row>
    <row r="156" spans="1:8" x14ac:dyDescent="0.25">
      <c r="A156" s="7">
        <v>44683</v>
      </c>
      <c r="B156" s="4" t="s">
        <v>196</v>
      </c>
      <c r="C156" s="4" t="s">
        <v>3709</v>
      </c>
      <c r="D156" s="3">
        <v>7680</v>
      </c>
      <c r="E156" s="8">
        <v>44684</v>
      </c>
      <c r="F156" s="3">
        <v>7680</v>
      </c>
      <c r="G156" s="5">
        <f>Tabla1[[#This Row],[Importe]]-Tabla1[[#This Row],[Pagado]]</f>
        <v>0</v>
      </c>
      <c r="H156" s="4" t="s">
        <v>3890</v>
      </c>
    </row>
    <row r="157" spans="1:8" x14ac:dyDescent="0.25">
      <c r="A157" s="7">
        <v>44683</v>
      </c>
      <c r="B157" s="4" t="s">
        <v>197</v>
      </c>
      <c r="C157" s="4" t="s">
        <v>3710</v>
      </c>
      <c r="D157" s="3">
        <v>2457.6</v>
      </c>
      <c r="E157" s="8">
        <v>44684</v>
      </c>
      <c r="F157" s="3">
        <v>2457.6</v>
      </c>
      <c r="G157" s="5">
        <f>Tabla1[[#This Row],[Importe]]-Tabla1[[#This Row],[Pagado]]</f>
        <v>0</v>
      </c>
      <c r="H157" s="4" t="s">
        <v>3890</v>
      </c>
    </row>
    <row r="158" spans="1:8" x14ac:dyDescent="0.25">
      <c r="A158" s="7">
        <v>44683</v>
      </c>
      <c r="B158" s="4" t="s">
        <v>198</v>
      </c>
      <c r="C158" s="4" t="s">
        <v>3711</v>
      </c>
      <c r="D158" s="3">
        <v>2528</v>
      </c>
      <c r="E158" s="8">
        <v>44684</v>
      </c>
      <c r="F158" s="3">
        <v>2528</v>
      </c>
      <c r="G158" s="5">
        <f>Tabla1[[#This Row],[Importe]]-Tabla1[[#This Row],[Pagado]]</f>
        <v>0</v>
      </c>
      <c r="H158" s="4" t="s">
        <v>3890</v>
      </c>
    </row>
    <row r="159" spans="1:8" x14ac:dyDescent="0.25">
      <c r="A159" s="7">
        <v>44683</v>
      </c>
      <c r="B159" s="4" t="s">
        <v>199</v>
      </c>
      <c r="C159" s="4" t="s">
        <v>3712</v>
      </c>
      <c r="D159" s="3">
        <v>665.6</v>
      </c>
      <c r="E159" s="8">
        <v>44684</v>
      </c>
      <c r="F159" s="3">
        <v>665.6</v>
      </c>
      <c r="G159" s="5">
        <f>Tabla1[[#This Row],[Importe]]-Tabla1[[#This Row],[Pagado]]</f>
        <v>0</v>
      </c>
      <c r="H159" s="4" t="s">
        <v>3890</v>
      </c>
    </row>
    <row r="160" spans="1:8" x14ac:dyDescent="0.25">
      <c r="A160" s="7">
        <v>44683</v>
      </c>
      <c r="B160" s="4" t="s">
        <v>200</v>
      </c>
      <c r="C160" s="4" t="s">
        <v>3713</v>
      </c>
      <c r="D160" s="3">
        <v>1286.4000000000001</v>
      </c>
      <c r="E160" s="8">
        <v>44684</v>
      </c>
      <c r="F160" s="3">
        <v>1286.4000000000001</v>
      </c>
      <c r="G160" s="5">
        <f>Tabla1[[#This Row],[Importe]]-Tabla1[[#This Row],[Pagado]]</f>
        <v>0</v>
      </c>
      <c r="H160" s="4" t="s">
        <v>3890</v>
      </c>
    </row>
    <row r="161" spans="1:8" x14ac:dyDescent="0.25">
      <c r="A161" s="7">
        <v>44683</v>
      </c>
      <c r="B161" s="4" t="s">
        <v>201</v>
      </c>
      <c r="C161" s="4" t="s">
        <v>3714</v>
      </c>
      <c r="D161" s="3">
        <v>2081.6</v>
      </c>
      <c r="E161" s="8">
        <v>44684</v>
      </c>
      <c r="F161" s="3">
        <v>2081.6</v>
      </c>
      <c r="G161" s="5">
        <f>Tabla1[[#This Row],[Importe]]-Tabla1[[#This Row],[Pagado]]</f>
        <v>0</v>
      </c>
      <c r="H161" s="4" t="s">
        <v>3890</v>
      </c>
    </row>
    <row r="162" spans="1:8" x14ac:dyDescent="0.25">
      <c r="A162" s="7">
        <v>44683</v>
      </c>
      <c r="B162" s="4" t="s">
        <v>202</v>
      </c>
      <c r="C162" s="4" t="s">
        <v>3715</v>
      </c>
      <c r="D162" s="3">
        <v>1250</v>
      </c>
      <c r="E162" s="8">
        <v>44684</v>
      </c>
      <c r="F162" s="3">
        <v>1250</v>
      </c>
      <c r="G162" s="5">
        <f>Tabla1[[#This Row],[Importe]]-Tabla1[[#This Row],[Pagado]]</f>
        <v>0</v>
      </c>
      <c r="H162" s="4" t="s">
        <v>3890</v>
      </c>
    </row>
    <row r="163" spans="1:8" x14ac:dyDescent="0.25">
      <c r="A163" s="7">
        <v>44683</v>
      </c>
      <c r="B163" s="4" t="s">
        <v>203</v>
      </c>
      <c r="C163" s="4" t="s">
        <v>3716</v>
      </c>
      <c r="D163" s="3">
        <v>57916</v>
      </c>
      <c r="E163" s="8">
        <v>44691</v>
      </c>
      <c r="F163" s="3">
        <v>57916</v>
      </c>
      <c r="G163" s="5">
        <f>Tabla1[[#This Row],[Importe]]-Tabla1[[#This Row],[Pagado]]</f>
        <v>0</v>
      </c>
      <c r="H163" s="4" t="s">
        <v>3890</v>
      </c>
    </row>
    <row r="164" spans="1:8" x14ac:dyDescent="0.25">
      <c r="A164" s="7">
        <v>44683</v>
      </c>
      <c r="B164" s="4" t="s">
        <v>204</v>
      </c>
      <c r="C164" s="4" t="s">
        <v>3717</v>
      </c>
      <c r="D164" s="3">
        <v>2664.8</v>
      </c>
      <c r="E164" s="8">
        <v>44683</v>
      </c>
      <c r="F164" s="3">
        <v>2664.8</v>
      </c>
      <c r="G164" s="5">
        <f>Tabla1[[#This Row],[Importe]]-Tabla1[[#This Row],[Pagado]]</f>
        <v>0</v>
      </c>
      <c r="H164" s="4" t="s">
        <v>3890</v>
      </c>
    </row>
    <row r="165" spans="1:8" x14ac:dyDescent="0.25">
      <c r="A165" s="7">
        <v>44683</v>
      </c>
      <c r="B165" s="4" t="s">
        <v>205</v>
      </c>
      <c r="C165" s="4" t="s">
        <v>3718</v>
      </c>
      <c r="D165" s="3">
        <v>4883.2</v>
      </c>
      <c r="E165" s="8">
        <v>44683</v>
      </c>
      <c r="F165" s="3">
        <v>4883.2</v>
      </c>
      <c r="G165" s="5">
        <f>Tabla1[[#This Row],[Importe]]-Tabla1[[#This Row],[Pagado]]</f>
        <v>0</v>
      </c>
      <c r="H165" s="4" t="s">
        <v>3890</v>
      </c>
    </row>
    <row r="166" spans="1:8" x14ac:dyDescent="0.25">
      <c r="A166" s="7">
        <v>44683</v>
      </c>
      <c r="B166" s="4" t="s">
        <v>206</v>
      </c>
      <c r="C166" s="4" t="s">
        <v>3719</v>
      </c>
      <c r="D166" s="3">
        <v>651.20000000000005</v>
      </c>
      <c r="E166" s="8">
        <v>44683</v>
      </c>
      <c r="F166" s="3">
        <v>651.20000000000005</v>
      </c>
      <c r="G166" s="5">
        <f>Tabla1[[#This Row],[Importe]]-Tabla1[[#This Row],[Pagado]]</f>
        <v>0</v>
      </c>
      <c r="H166" s="4" t="s">
        <v>3890</v>
      </c>
    </row>
    <row r="167" spans="1:8" x14ac:dyDescent="0.25">
      <c r="A167" s="7">
        <v>44683</v>
      </c>
      <c r="B167" s="4" t="s">
        <v>207</v>
      </c>
      <c r="C167" s="4" t="s">
        <v>3614</v>
      </c>
      <c r="D167" s="3">
        <v>560</v>
      </c>
      <c r="E167" s="8">
        <v>44683</v>
      </c>
      <c r="F167" s="3">
        <v>560</v>
      </c>
      <c r="G167" s="5">
        <f>Tabla1[[#This Row],[Importe]]-Tabla1[[#This Row],[Pagado]]</f>
        <v>0</v>
      </c>
      <c r="H167" s="4" t="s">
        <v>3890</v>
      </c>
    </row>
    <row r="168" spans="1:8" x14ac:dyDescent="0.25">
      <c r="A168" s="7">
        <v>44683</v>
      </c>
      <c r="B168" s="4" t="s">
        <v>208</v>
      </c>
      <c r="C168" s="4" t="s">
        <v>3627</v>
      </c>
      <c r="D168" s="3">
        <v>2112.5</v>
      </c>
      <c r="E168" s="8">
        <v>44683</v>
      </c>
      <c r="F168" s="3">
        <v>2112.5</v>
      </c>
      <c r="G168" s="5">
        <f>Tabla1[[#This Row],[Importe]]-Tabla1[[#This Row],[Pagado]]</f>
        <v>0</v>
      </c>
      <c r="H168" s="4" t="s">
        <v>3890</v>
      </c>
    </row>
    <row r="169" spans="1:8" x14ac:dyDescent="0.25">
      <c r="A169" s="7">
        <v>44683</v>
      </c>
      <c r="B169" s="4" t="s">
        <v>209</v>
      </c>
      <c r="C169" s="4" t="s">
        <v>3720</v>
      </c>
      <c r="D169" s="3">
        <v>20953.599999999999</v>
      </c>
      <c r="E169" s="8">
        <v>44683</v>
      </c>
      <c r="F169" s="3">
        <v>20953.599999999999</v>
      </c>
      <c r="G169" s="5">
        <f>Tabla1[[#This Row],[Importe]]-Tabla1[[#This Row],[Pagado]]</f>
        <v>0</v>
      </c>
      <c r="H169" s="4" t="s">
        <v>3890</v>
      </c>
    </row>
    <row r="170" spans="1:8" x14ac:dyDescent="0.25">
      <c r="A170" s="7">
        <v>44683</v>
      </c>
      <c r="B170" s="4" t="s">
        <v>210</v>
      </c>
      <c r="C170" s="4" t="s">
        <v>3721</v>
      </c>
      <c r="D170" s="3">
        <v>22566.6</v>
      </c>
      <c r="E170" s="8">
        <v>44684</v>
      </c>
      <c r="F170" s="3">
        <v>22566.6</v>
      </c>
      <c r="G170" s="5">
        <f>Tabla1[[#This Row],[Importe]]-Tabla1[[#This Row],[Pagado]]</f>
        <v>0</v>
      </c>
      <c r="H170" s="4" t="s">
        <v>3890</v>
      </c>
    </row>
    <row r="171" spans="1:8" x14ac:dyDescent="0.25">
      <c r="A171" s="7">
        <v>44683</v>
      </c>
      <c r="B171" s="4" t="s">
        <v>211</v>
      </c>
      <c r="C171" s="4" t="s">
        <v>3620</v>
      </c>
      <c r="D171" s="3">
        <v>197.1</v>
      </c>
      <c r="E171" s="8">
        <v>44683</v>
      </c>
      <c r="F171" s="3">
        <v>197.1</v>
      </c>
      <c r="G171" s="5">
        <f>Tabla1[[#This Row],[Importe]]-Tabla1[[#This Row],[Pagado]]</f>
        <v>0</v>
      </c>
      <c r="H171" s="4" t="s">
        <v>3890</v>
      </c>
    </row>
    <row r="172" spans="1:8" x14ac:dyDescent="0.25">
      <c r="A172" s="7">
        <v>44683</v>
      </c>
      <c r="B172" s="4" t="s">
        <v>212</v>
      </c>
      <c r="C172" s="4" t="s">
        <v>3620</v>
      </c>
      <c r="D172" s="3">
        <v>26</v>
      </c>
      <c r="E172" s="8">
        <v>44683</v>
      </c>
      <c r="F172" s="3">
        <v>26</v>
      </c>
      <c r="G172" s="5">
        <f>Tabla1[[#This Row],[Importe]]-Tabla1[[#This Row],[Pagado]]</f>
        <v>0</v>
      </c>
      <c r="H172" s="4" t="s">
        <v>3890</v>
      </c>
    </row>
    <row r="173" spans="1:8" x14ac:dyDescent="0.25">
      <c r="A173" s="7">
        <v>44683</v>
      </c>
      <c r="B173" s="4" t="s">
        <v>213</v>
      </c>
      <c r="C173" s="4" t="s">
        <v>3722</v>
      </c>
      <c r="D173" s="3">
        <v>2592.6999999999998</v>
      </c>
      <c r="E173" s="8">
        <v>44683</v>
      </c>
      <c r="F173" s="3">
        <v>2592.6999999999998</v>
      </c>
      <c r="G173" s="5">
        <f>Tabla1[[#This Row],[Importe]]-Tabla1[[#This Row],[Pagado]]</f>
        <v>0</v>
      </c>
      <c r="H173" s="4" t="s">
        <v>3890</v>
      </c>
    </row>
    <row r="174" spans="1:8" x14ac:dyDescent="0.25">
      <c r="A174" s="7">
        <v>44683</v>
      </c>
      <c r="B174" s="4" t="s">
        <v>214</v>
      </c>
      <c r="C174" s="4" t="s">
        <v>3723</v>
      </c>
      <c r="D174" s="3">
        <v>8484</v>
      </c>
      <c r="E174" s="8">
        <v>44683</v>
      </c>
      <c r="F174" s="3">
        <v>8484</v>
      </c>
      <c r="G174" s="5">
        <f>Tabla1[[#This Row],[Importe]]-Tabla1[[#This Row],[Pagado]]</f>
        <v>0</v>
      </c>
      <c r="H174" s="4" t="s">
        <v>3890</v>
      </c>
    </row>
    <row r="175" spans="1:8" x14ac:dyDescent="0.25">
      <c r="A175" s="7">
        <v>44683</v>
      </c>
      <c r="B175" s="4" t="s">
        <v>215</v>
      </c>
      <c r="C175" s="4" t="s">
        <v>3627</v>
      </c>
      <c r="D175" s="3">
        <v>2749.5</v>
      </c>
      <c r="E175" s="8">
        <v>44683</v>
      </c>
      <c r="F175" s="3">
        <v>2749.5</v>
      </c>
      <c r="G175" s="5">
        <f>Tabla1[[#This Row],[Importe]]-Tabla1[[#This Row],[Pagado]]</f>
        <v>0</v>
      </c>
      <c r="H175" s="4" t="s">
        <v>3890</v>
      </c>
    </row>
    <row r="176" spans="1:8" x14ac:dyDescent="0.25">
      <c r="A176" s="7">
        <v>44683</v>
      </c>
      <c r="B176" s="4" t="s">
        <v>216</v>
      </c>
      <c r="C176" s="4" t="s">
        <v>3724</v>
      </c>
      <c r="D176" s="3">
        <v>12649</v>
      </c>
      <c r="E176" s="8">
        <v>44684</v>
      </c>
      <c r="F176" s="3">
        <v>12649</v>
      </c>
      <c r="G176" s="5">
        <f>Tabla1[[#This Row],[Importe]]-Tabla1[[#This Row],[Pagado]]</f>
        <v>0</v>
      </c>
      <c r="H176" s="4" t="s">
        <v>3890</v>
      </c>
    </row>
    <row r="177" spans="1:8" ht="31.5" x14ac:dyDescent="0.25">
      <c r="A177" s="7">
        <v>44683</v>
      </c>
      <c r="B177" s="4" t="s">
        <v>217</v>
      </c>
      <c r="C177" s="4" t="s">
        <v>3725</v>
      </c>
      <c r="D177" s="3">
        <v>28958.7</v>
      </c>
      <c r="E177" s="8" t="s">
        <v>3941</v>
      </c>
      <c r="F177" s="3">
        <f>24000+4958.7</f>
        <v>28958.7</v>
      </c>
      <c r="G177" s="5">
        <f>Tabla1[[#This Row],[Importe]]-Tabla1[[#This Row],[Pagado]]</f>
        <v>0</v>
      </c>
      <c r="H177" s="4" t="s">
        <v>3890</v>
      </c>
    </row>
    <row r="178" spans="1:8" x14ac:dyDescent="0.25">
      <c r="A178" s="7">
        <v>44683</v>
      </c>
      <c r="B178" s="4" t="s">
        <v>218</v>
      </c>
      <c r="C178" s="4" t="s">
        <v>3726</v>
      </c>
      <c r="D178" s="3">
        <v>55321</v>
      </c>
      <c r="E178" s="8">
        <v>44684</v>
      </c>
      <c r="F178" s="3">
        <v>55321</v>
      </c>
      <c r="G178" s="5">
        <f>Tabla1[[#This Row],[Importe]]-Tabla1[[#This Row],[Pagado]]</f>
        <v>0</v>
      </c>
      <c r="H178" s="4" t="s">
        <v>3890</v>
      </c>
    </row>
    <row r="179" spans="1:8" x14ac:dyDescent="0.25">
      <c r="A179" s="7">
        <v>44683</v>
      </c>
      <c r="B179" s="4" t="s">
        <v>219</v>
      </c>
      <c r="C179" s="4" t="s">
        <v>3727</v>
      </c>
      <c r="D179" s="3">
        <v>216</v>
      </c>
      <c r="E179" s="8">
        <v>44684</v>
      </c>
      <c r="F179" s="3">
        <v>216</v>
      </c>
      <c r="G179" s="5">
        <f>Tabla1[[#This Row],[Importe]]-Tabla1[[#This Row],[Pagado]]</f>
        <v>0</v>
      </c>
      <c r="H179" s="4" t="s">
        <v>3890</v>
      </c>
    </row>
    <row r="180" spans="1:8" x14ac:dyDescent="0.25">
      <c r="A180" s="7">
        <v>44683</v>
      </c>
      <c r="B180" s="4" t="s">
        <v>220</v>
      </c>
      <c r="C180" s="4" t="s">
        <v>3728</v>
      </c>
      <c r="D180" s="3">
        <v>2116.9</v>
      </c>
      <c r="E180" s="8">
        <v>44684</v>
      </c>
      <c r="F180" s="3">
        <v>2116.9</v>
      </c>
      <c r="G180" s="5">
        <f>Tabla1[[#This Row],[Importe]]-Tabla1[[#This Row],[Pagado]]</f>
        <v>0</v>
      </c>
      <c r="H180" s="4" t="s">
        <v>3890</v>
      </c>
    </row>
    <row r="181" spans="1:8" x14ac:dyDescent="0.25">
      <c r="A181" s="7">
        <v>44683</v>
      </c>
      <c r="B181" s="4" t="s">
        <v>221</v>
      </c>
      <c r="C181" s="4" t="s">
        <v>3716</v>
      </c>
      <c r="D181" s="3">
        <v>56168</v>
      </c>
      <c r="E181" s="8">
        <v>44691</v>
      </c>
      <c r="F181" s="3">
        <v>56168</v>
      </c>
      <c r="G181" s="5">
        <f>Tabla1[[#This Row],[Importe]]-Tabla1[[#This Row],[Pagado]]</f>
        <v>0</v>
      </c>
      <c r="H181" s="4" t="s">
        <v>3890</v>
      </c>
    </row>
    <row r="182" spans="1:8" x14ac:dyDescent="0.25">
      <c r="A182" s="7">
        <v>44683</v>
      </c>
      <c r="B182" s="4" t="s">
        <v>222</v>
      </c>
      <c r="C182" s="4" t="s">
        <v>3729</v>
      </c>
      <c r="D182" s="3">
        <v>38</v>
      </c>
      <c r="E182" s="8">
        <v>44684</v>
      </c>
      <c r="F182" s="3">
        <v>38</v>
      </c>
      <c r="G182" s="5">
        <f>Tabla1[[#This Row],[Importe]]-Tabla1[[#This Row],[Pagado]]</f>
        <v>0</v>
      </c>
      <c r="H182" s="4" t="s">
        <v>3890</v>
      </c>
    </row>
    <row r="183" spans="1:8" x14ac:dyDescent="0.25">
      <c r="A183" s="7">
        <v>44684</v>
      </c>
      <c r="B183" s="4" t="s">
        <v>223</v>
      </c>
      <c r="C183" s="4" t="s">
        <v>3609</v>
      </c>
      <c r="D183" s="3">
        <v>183.6</v>
      </c>
      <c r="E183" s="8">
        <v>44684</v>
      </c>
      <c r="F183" s="3">
        <v>183.6</v>
      </c>
      <c r="G183" s="5">
        <f>Tabla1[[#This Row],[Importe]]-Tabla1[[#This Row],[Pagado]]</f>
        <v>0</v>
      </c>
      <c r="H183" s="4" t="s">
        <v>3890</v>
      </c>
    </row>
    <row r="184" spans="1:8" x14ac:dyDescent="0.25">
      <c r="A184" s="7">
        <v>44684</v>
      </c>
      <c r="B184" s="4" t="s">
        <v>224</v>
      </c>
      <c r="C184" s="4" t="s">
        <v>3730</v>
      </c>
      <c r="D184" s="3">
        <v>711.2</v>
      </c>
      <c r="E184" s="8">
        <v>44684</v>
      </c>
      <c r="F184" s="3">
        <v>711.2</v>
      </c>
      <c r="G184" s="5">
        <f>Tabla1[[#This Row],[Importe]]-Tabla1[[#This Row],[Pagado]]</f>
        <v>0</v>
      </c>
      <c r="H184" s="4" t="s">
        <v>3890</v>
      </c>
    </row>
    <row r="185" spans="1:8" x14ac:dyDescent="0.25">
      <c r="A185" s="7">
        <v>44684</v>
      </c>
      <c r="B185" s="4" t="s">
        <v>225</v>
      </c>
      <c r="C185" s="4" t="s">
        <v>3730</v>
      </c>
      <c r="D185" s="3">
        <v>1760</v>
      </c>
      <c r="E185" s="8">
        <v>44684</v>
      </c>
      <c r="F185" s="3">
        <v>1760</v>
      </c>
      <c r="G185" s="5">
        <f>Tabla1[[#This Row],[Importe]]-Tabla1[[#This Row],[Pagado]]</f>
        <v>0</v>
      </c>
      <c r="H185" s="4" t="s">
        <v>3890</v>
      </c>
    </row>
    <row r="186" spans="1:8" x14ac:dyDescent="0.25">
      <c r="A186" s="7">
        <v>44684</v>
      </c>
      <c r="B186" s="4" t="s">
        <v>226</v>
      </c>
      <c r="C186" s="4" t="s">
        <v>3597</v>
      </c>
      <c r="D186" s="3">
        <v>33200.300000000003</v>
      </c>
      <c r="E186" s="8">
        <v>44684</v>
      </c>
      <c r="F186" s="3">
        <v>33200.300000000003</v>
      </c>
      <c r="G186" s="5">
        <f>Tabla1[[#This Row],[Importe]]-Tabla1[[#This Row],[Pagado]]</f>
        <v>0</v>
      </c>
      <c r="H186" s="4" t="s">
        <v>3890</v>
      </c>
    </row>
    <row r="187" spans="1:8" x14ac:dyDescent="0.25">
      <c r="A187" s="7">
        <v>44684</v>
      </c>
      <c r="B187" s="4" t="s">
        <v>227</v>
      </c>
      <c r="C187" s="4" t="s">
        <v>3655</v>
      </c>
      <c r="D187" s="3">
        <v>4542.8</v>
      </c>
      <c r="E187" s="8">
        <v>44684</v>
      </c>
      <c r="F187" s="3">
        <v>4542.8</v>
      </c>
      <c r="G187" s="5">
        <f>Tabla1[[#This Row],[Importe]]-Tabla1[[#This Row],[Pagado]]</f>
        <v>0</v>
      </c>
      <c r="H187" s="4" t="s">
        <v>3890</v>
      </c>
    </row>
    <row r="188" spans="1:8" x14ac:dyDescent="0.25">
      <c r="A188" s="7">
        <v>44684</v>
      </c>
      <c r="B188" s="4" t="s">
        <v>228</v>
      </c>
      <c r="C188" s="4" t="s">
        <v>3595</v>
      </c>
      <c r="D188" s="3">
        <v>6406.6</v>
      </c>
      <c r="E188" s="8">
        <v>44684</v>
      </c>
      <c r="F188" s="3">
        <v>6406.6</v>
      </c>
      <c r="G188" s="5">
        <f>Tabla1[[#This Row],[Importe]]-Tabla1[[#This Row],[Pagado]]</f>
        <v>0</v>
      </c>
      <c r="H188" s="4" t="s">
        <v>3890</v>
      </c>
    </row>
    <row r="189" spans="1:8" ht="31.5" x14ac:dyDescent="0.25">
      <c r="A189" s="7">
        <v>44684</v>
      </c>
      <c r="B189" s="4" t="s">
        <v>229</v>
      </c>
      <c r="C189" s="4" t="s">
        <v>3599</v>
      </c>
      <c r="D189" s="3">
        <v>45175.8</v>
      </c>
      <c r="E189" s="8" t="s">
        <v>3916</v>
      </c>
      <c r="F189" s="3">
        <f>40000+5175.8</f>
        <v>45175.8</v>
      </c>
      <c r="G189" s="5">
        <f>Tabla1[[#This Row],[Importe]]-Tabla1[[#This Row],[Pagado]]</f>
        <v>0</v>
      </c>
      <c r="H189" s="4" t="s">
        <v>3890</v>
      </c>
    </row>
    <row r="190" spans="1:8" x14ac:dyDescent="0.25">
      <c r="A190" s="7">
        <v>44684</v>
      </c>
      <c r="B190" s="4" t="s">
        <v>230</v>
      </c>
      <c r="C190" s="4" t="s">
        <v>3637</v>
      </c>
      <c r="D190" s="3">
        <v>14880.6</v>
      </c>
      <c r="E190" s="8">
        <v>44684</v>
      </c>
      <c r="F190" s="3">
        <v>14880.6</v>
      </c>
      <c r="G190" s="5">
        <f>Tabla1[[#This Row],[Importe]]-Tabla1[[#This Row],[Pagado]]</f>
        <v>0</v>
      </c>
      <c r="H190" s="4" t="s">
        <v>3890</v>
      </c>
    </row>
    <row r="191" spans="1:8" x14ac:dyDescent="0.25">
      <c r="A191" s="7">
        <v>44684</v>
      </c>
      <c r="B191" s="4" t="s">
        <v>231</v>
      </c>
      <c r="C191" s="4" t="s">
        <v>3636</v>
      </c>
      <c r="D191" s="3">
        <v>1574.4</v>
      </c>
      <c r="E191" s="8">
        <v>44684</v>
      </c>
      <c r="F191" s="3">
        <v>1574.4</v>
      </c>
      <c r="G191" s="5">
        <f>Tabla1[[#This Row],[Importe]]-Tabla1[[#This Row],[Pagado]]</f>
        <v>0</v>
      </c>
      <c r="H191" s="4" t="s">
        <v>3890</v>
      </c>
    </row>
    <row r="192" spans="1:8" x14ac:dyDescent="0.25">
      <c r="A192" s="7">
        <v>44684</v>
      </c>
      <c r="B192" s="4" t="s">
        <v>232</v>
      </c>
      <c r="C192" s="4" t="s">
        <v>3731</v>
      </c>
      <c r="D192" s="3">
        <v>20176.2</v>
      </c>
      <c r="E192" s="8">
        <v>44685</v>
      </c>
      <c r="F192" s="3">
        <v>20176.2</v>
      </c>
      <c r="G192" s="5">
        <f>Tabla1[[#This Row],[Importe]]-Tabla1[[#This Row],[Pagado]]</f>
        <v>0</v>
      </c>
      <c r="H192" s="4" t="s">
        <v>3890</v>
      </c>
    </row>
    <row r="193" spans="1:8" x14ac:dyDescent="0.25">
      <c r="A193" s="7">
        <v>44684</v>
      </c>
      <c r="B193" s="4" t="s">
        <v>233</v>
      </c>
      <c r="C193" s="4" t="s">
        <v>3732</v>
      </c>
      <c r="D193" s="3">
        <v>7158</v>
      </c>
      <c r="E193" s="8">
        <v>44684</v>
      </c>
      <c r="F193" s="3">
        <v>7158</v>
      </c>
      <c r="G193" s="5">
        <f>Tabla1[[#This Row],[Importe]]-Tabla1[[#This Row],[Pagado]]</f>
        <v>0</v>
      </c>
      <c r="H193" s="4" t="s">
        <v>3890</v>
      </c>
    </row>
    <row r="194" spans="1:8" x14ac:dyDescent="0.25">
      <c r="A194" s="7">
        <v>44684</v>
      </c>
      <c r="B194" s="4" t="s">
        <v>234</v>
      </c>
      <c r="C194" s="4" t="s">
        <v>3733</v>
      </c>
      <c r="D194" s="3">
        <v>2880</v>
      </c>
      <c r="E194" s="8">
        <v>44684</v>
      </c>
      <c r="F194" s="3">
        <v>2880</v>
      </c>
      <c r="G194" s="5">
        <f>Tabla1[[#This Row],[Importe]]-Tabla1[[#This Row],[Pagado]]</f>
        <v>0</v>
      </c>
      <c r="H194" s="4" t="s">
        <v>3890</v>
      </c>
    </row>
    <row r="195" spans="1:8" x14ac:dyDescent="0.25">
      <c r="A195" s="7">
        <v>44684</v>
      </c>
      <c r="B195" s="4" t="s">
        <v>235</v>
      </c>
      <c r="C195" s="4" t="s">
        <v>3606</v>
      </c>
      <c r="D195" s="3">
        <v>1027.8</v>
      </c>
      <c r="E195" s="8">
        <v>44684</v>
      </c>
      <c r="F195" s="3">
        <v>1027.8</v>
      </c>
      <c r="G195" s="5">
        <f>Tabla1[[#This Row],[Importe]]-Tabla1[[#This Row],[Pagado]]</f>
        <v>0</v>
      </c>
      <c r="H195" s="4" t="s">
        <v>3890</v>
      </c>
    </row>
    <row r="196" spans="1:8" x14ac:dyDescent="0.25">
      <c r="A196" s="7">
        <v>44684</v>
      </c>
      <c r="B196" s="4" t="s">
        <v>236</v>
      </c>
      <c r="C196" s="4" t="s">
        <v>3606</v>
      </c>
      <c r="D196" s="3">
        <v>3264</v>
      </c>
      <c r="E196" s="8">
        <v>44684</v>
      </c>
      <c r="F196" s="3">
        <v>3264</v>
      </c>
      <c r="G196" s="5">
        <f>Tabla1[[#This Row],[Importe]]-Tabla1[[#This Row],[Pagado]]</f>
        <v>0</v>
      </c>
      <c r="H196" s="4" t="s">
        <v>3890</v>
      </c>
    </row>
    <row r="197" spans="1:8" x14ac:dyDescent="0.25">
      <c r="A197" s="7">
        <v>44684</v>
      </c>
      <c r="B197" s="4" t="s">
        <v>237</v>
      </c>
      <c r="C197" s="4" t="s">
        <v>3608</v>
      </c>
      <c r="D197" s="3">
        <v>4457.3999999999996</v>
      </c>
      <c r="E197" s="8">
        <v>44685</v>
      </c>
      <c r="F197" s="3">
        <v>4457.3999999999996</v>
      </c>
      <c r="G197" s="5">
        <f>Tabla1[[#This Row],[Importe]]-Tabla1[[#This Row],[Pagado]]</f>
        <v>0</v>
      </c>
      <c r="H197" s="4" t="s">
        <v>3890</v>
      </c>
    </row>
    <row r="198" spans="1:8" x14ac:dyDescent="0.25">
      <c r="A198" s="7">
        <v>44684</v>
      </c>
      <c r="B198" s="4" t="s">
        <v>238</v>
      </c>
      <c r="C198" s="4" t="s">
        <v>3648</v>
      </c>
      <c r="D198" s="3">
        <v>4161.6000000000004</v>
      </c>
      <c r="E198" s="8">
        <v>44685</v>
      </c>
      <c r="F198" s="3">
        <v>4161.6000000000004</v>
      </c>
      <c r="G198" s="5">
        <f>Tabla1[[#This Row],[Importe]]-Tabla1[[#This Row],[Pagado]]</f>
        <v>0</v>
      </c>
      <c r="H198" s="4" t="s">
        <v>3890</v>
      </c>
    </row>
    <row r="199" spans="1:8" x14ac:dyDescent="0.25">
      <c r="A199" s="7">
        <v>44684</v>
      </c>
      <c r="B199" s="4" t="s">
        <v>239</v>
      </c>
      <c r="C199" s="4" t="s">
        <v>3641</v>
      </c>
      <c r="D199" s="3">
        <v>8418.2000000000007</v>
      </c>
      <c r="E199" s="8">
        <v>44686</v>
      </c>
      <c r="F199" s="3">
        <v>8418.2000000000007</v>
      </c>
      <c r="G199" s="5">
        <f>Tabla1[[#This Row],[Importe]]-Tabla1[[#This Row],[Pagado]]</f>
        <v>0</v>
      </c>
      <c r="H199" s="4" t="s">
        <v>3890</v>
      </c>
    </row>
    <row r="200" spans="1:8" x14ac:dyDescent="0.25">
      <c r="A200" s="7">
        <v>44684</v>
      </c>
      <c r="B200" s="4" t="s">
        <v>240</v>
      </c>
      <c r="C200" s="4" t="s">
        <v>3734</v>
      </c>
      <c r="D200" s="3">
        <v>3552</v>
      </c>
      <c r="E200" s="8">
        <v>44684</v>
      </c>
      <c r="F200" s="3">
        <v>3552</v>
      </c>
      <c r="G200" s="5">
        <f>Tabla1[[#This Row],[Importe]]-Tabla1[[#This Row],[Pagado]]</f>
        <v>0</v>
      </c>
      <c r="H200" s="4" t="s">
        <v>3890</v>
      </c>
    </row>
    <row r="201" spans="1:8" x14ac:dyDescent="0.25">
      <c r="A201" s="7">
        <v>44684</v>
      </c>
      <c r="B201" s="4" t="s">
        <v>241</v>
      </c>
      <c r="C201" s="4" t="s">
        <v>3649</v>
      </c>
      <c r="D201" s="3">
        <v>7971.3</v>
      </c>
      <c r="E201" s="8">
        <v>44686</v>
      </c>
      <c r="F201" s="3">
        <v>7971.3</v>
      </c>
      <c r="G201" s="5">
        <f>Tabla1[[#This Row],[Importe]]-Tabla1[[#This Row],[Pagado]]</f>
        <v>0</v>
      </c>
      <c r="H201" s="4" t="s">
        <v>3890</v>
      </c>
    </row>
    <row r="202" spans="1:8" x14ac:dyDescent="0.25">
      <c r="A202" s="7">
        <v>44684</v>
      </c>
      <c r="B202" s="4" t="s">
        <v>242</v>
      </c>
      <c r="C202" s="4" t="s">
        <v>3604</v>
      </c>
      <c r="D202" s="3">
        <v>4063.2</v>
      </c>
      <c r="E202" s="8">
        <v>44684</v>
      </c>
      <c r="F202" s="3">
        <v>4063.2</v>
      </c>
      <c r="G202" s="5">
        <f>Tabla1[[#This Row],[Importe]]-Tabla1[[#This Row],[Pagado]]</f>
        <v>0</v>
      </c>
      <c r="H202" s="4" t="s">
        <v>3890</v>
      </c>
    </row>
    <row r="203" spans="1:8" x14ac:dyDescent="0.25">
      <c r="A203" s="7">
        <v>44684</v>
      </c>
      <c r="B203" s="4" t="s">
        <v>243</v>
      </c>
      <c r="C203" s="4" t="s">
        <v>3735</v>
      </c>
      <c r="D203" s="3">
        <v>5444.1</v>
      </c>
      <c r="E203" s="8">
        <v>44685</v>
      </c>
      <c r="F203" s="3">
        <v>5444.1</v>
      </c>
      <c r="G203" s="5">
        <f>Tabla1[[#This Row],[Importe]]-Tabla1[[#This Row],[Pagado]]</f>
        <v>0</v>
      </c>
      <c r="H203" s="4" t="s">
        <v>3890</v>
      </c>
    </row>
    <row r="204" spans="1:8" ht="31.5" x14ac:dyDescent="0.25">
      <c r="A204" s="7">
        <v>44684</v>
      </c>
      <c r="B204" s="4" t="s">
        <v>244</v>
      </c>
      <c r="C204" s="4" t="s">
        <v>3651</v>
      </c>
      <c r="D204" s="3">
        <v>18710.900000000001</v>
      </c>
      <c r="E204" s="8" t="s">
        <v>3928</v>
      </c>
      <c r="F204" s="3">
        <f>7000+11710.9</f>
        <v>18710.900000000001</v>
      </c>
      <c r="G204" s="5">
        <f>Tabla1[[#This Row],[Importe]]-Tabla1[[#This Row],[Pagado]]</f>
        <v>0</v>
      </c>
      <c r="H204" s="4" t="s">
        <v>3890</v>
      </c>
    </row>
    <row r="205" spans="1:8" x14ac:dyDescent="0.25">
      <c r="A205" s="7">
        <v>44684</v>
      </c>
      <c r="B205" s="4" t="s">
        <v>245</v>
      </c>
      <c r="C205" s="4" t="s">
        <v>3655</v>
      </c>
      <c r="D205" s="3">
        <v>3747.2</v>
      </c>
      <c r="E205" s="8">
        <v>44684</v>
      </c>
      <c r="F205" s="3">
        <v>3747.2</v>
      </c>
      <c r="G205" s="5">
        <f>Tabla1[[#This Row],[Importe]]-Tabla1[[#This Row],[Pagado]]</f>
        <v>0</v>
      </c>
      <c r="H205" s="4" t="s">
        <v>3890</v>
      </c>
    </row>
    <row r="206" spans="1:8" x14ac:dyDescent="0.25">
      <c r="A206" s="7">
        <v>44684</v>
      </c>
      <c r="B206" s="4" t="s">
        <v>246</v>
      </c>
      <c r="C206" s="4" t="s">
        <v>3644</v>
      </c>
      <c r="D206" s="3">
        <v>4346</v>
      </c>
      <c r="E206" s="8">
        <v>44684</v>
      </c>
      <c r="F206" s="3">
        <v>4346</v>
      </c>
      <c r="G206" s="5">
        <f>Tabla1[[#This Row],[Importe]]-Tabla1[[#This Row],[Pagado]]</f>
        <v>0</v>
      </c>
      <c r="H206" s="4" t="s">
        <v>3890</v>
      </c>
    </row>
    <row r="207" spans="1:8" x14ac:dyDescent="0.25">
      <c r="A207" s="7">
        <v>44684</v>
      </c>
      <c r="B207" s="4" t="s">
        <v>247</v>
      </c>
      <c r="C207" s="4" t="s">
        <v>3639</v>
      </c>
      <c r="D207" s="3">
        <v>4135.6000000000004</v>
      </c>
      <c r="E207" s="8">
        <v>44685</v>
      </c>
      <c r="F207" s="3">
        <v>4135.6000000000004</v>
      </c>
      <c r="G207" s="5">
        <f>Tabla1[[#This Row],[Importe]]-Tabla1[[#This Row],[Pagado]]</f>
        <v>0</v>
      </c>
      <c r="H207" s="4" t="s">
        <v>3890</v>
      </c>
    </row>
    <row r="208" spans="1:8" x14ac:dyDescent="0.25">
      <c r="A208" s="7">
        <v>44684</v>
      </c>
      <c r="B208" s="4" t="s">
        <v>248</v>
      </c>
      <c r="C208" s="4" t="s">
        <v>3653</v>
      </c>
      <c r="D208" s="3">
        <v>11374.2</v>
      </c>
      <c r="E208" s="8">
        <v>44685</v>
      </c>
      <c r="F208" s="3">
        <v>11374.2</v>
      </c>
      <c r="G208" s="5">
        <f>Tabla1[[#This Row],[Importe]]-Tabla1[[#This Row],[Pagado]]</f>
        <v>0</v>
      </c>
      <c r="H208" s="4" t="s">
        <v>3890</v>
      </c>
    </row>
    <row r="209" spans="1:8" x14ac:dyDescent="0.25">
      <c r="A209" s="7">
        <v>44684</v>
      </c>
      <c r="B209" s="4" t="s">
        <v>249</v>
      </c>
      <c r="C209" s="4" t="s">
        <v>3736</v>
      </c>
      <c r="D209" s="3">
        <v>1760.8</v>
      </c>
      <c r="E209" s="8">
        <v>44684</v>
      </c>
      <c r="F209" s="3">
        <v>1760.8</v>
      </c>
      <c r="G209" s="5">
        <f>Tabla1[[#This Row],[Importe]]-Tabla1[[#This Row],[Pagado]]</f>
        <v>0</v>
      </c>
      <c r="H209" s="4" t="s">
        <v>3890</v>
      </c>
    </row>
    <row r="210" spans="1:8" x14ac:dyDescent="0.25">
      <c r="A210" s="7">
        <v>44684</v>
      </c>
      <c r="B210" s="4" t="s">
        <v>250</v>
      </c>
      <c r="C210" s="4" t="s">
        <v>3608</v>
      </c>
      <c r="D210" s="3">
        <v>3654.4</v>
      </c>
      <c r="E210" s="8">
        <v>44685</v>
      </c>
      <c r="F210" s="3">
        <v>3654.4</v>
      </c>
      <c r="G210" s="5">
        <f>Tabla1[[#This Row],[Importe]]-Tabla1[[#This Row],[Pagado]]</f>
        <v>0</v>
      </c>
      <c r="H210" s="4" t="s">
        <v>3890</v>
      </c>
    </row>
    <row r="211" spans="1:8" x14ac:dyDescent="0.25">
      <c r="A211" s="7">
        <v>44684</v>
      </c>
      <c r="B211" s="4" t="s">
        <v>251</v>
      </c>
      <c r="C211" s="4" t="s">
        <v>3667</v>
      </c>
      <c r="D211" s="3">
        <v>6541.5</v>
      </c>
      <c r="E211" s="8">
        <v>44685</v>
      </c>
      <c r="F211" s="3">
        <v>6541.5</v>
      </c>
      <c r="G211" s="5">
        <f>Tabla1[[#This Row],[Importe]]-Tabla1[[#This Row],[Pagado]]</f>
        <v>0</v>
      </c>
      <c r="H211" s="4" t="s">
        <v>3890</v>
      </c>
    </row>
    <row r="212" spans="1:8" x14ac:dyDescent="0.25">
      <c r="A212" s="7">
        <v>44684</v>
      </c>
      <c r="B212" s="4" t="s">
        <v>252</v>
      </c>
      <c r="C212" s="4" t="s">
        <v>3654</v>
      </c>
      <c r="D212" s="3">
        <v>4006.8</v>
      </c>
      <c r="E212" s="8">
        <v>44686</v>
      </c>
      <c r="F212" s="3">
        <v>4006.8</v>
      </c>
      <c r="G212" s="5">
        <f>Tabla1[[#This Row],[Importe]]-Tabla1[[#This Row],[Pagado]]</f>
        <v>0</v>
      </c>
      <c r="H212" s="4" t="s">
        <v>3890</v>
      </c>
    </row>
    <row r="213" spans="1:8" x14ac:dyDescent="0.25">
      <c r="A213" s="7">
        <v>44684</v>
      </c>
      <c r="B213" s="4" t="s">
        <v>253</v>
      </c>
      <c r="C213" s="4" t="s">
        <v>3737</v>
      </c>
      <c r="D213" s="3">
        <v>4294.2</v>
      </c>
      <c r="E213" s="8">
        <v>44685</v>
      </c>
      <c r="F213" s="3">
        <v>4294.2</v>
      </c>
      <c r="G213" s="5">
        <f>Tabla1[[#This Row],[Importe]]-Tabla1[[#This Row],[Pagado]]</f>
        <v>0</v>
      </c>
      <c r="H213" s="4" t="s">
        <v>3890</v>
      </c>
    </row>
    <row r="214" spans="1:8" x14ac:dyDescent="0.25">
      <c r="A214" s="7">
        <v>44684</v>
      </c>
      <c r="B214" s="4" t="s">
        <v>254</v>
      </c>
      <c r="C214" s="4" t="s">
        <v>3643</v>
      </c>
      <c r="D214" s="3">
        <v>4070.4</v>
      </c>
      <c r="E214" s="8">
        <v>44688</v>
      </c>
      <c r="F214" s="3">
        <v>4070.4</v>
      </c>
      <c r="G214" s="5">
        <f>Tabla1[[#This Row],[Importe]]-Tabla1[[#This Row],[Pagado]]</f>
        <v>0</v>
      </c>
      <c r="H214" s="4" t="s">
        <v>3890</v>
      </c>
    </row>
    <row r="215" spans="1:8" x14ac:dyDescent="0.25">
      <c r="A215" s="7">
        <v>44684</v>
      </c>
      <c r="B215" s="4" t="s">
        <v>255</v>
      </c>
      <c r="C215" s="4" t="s">
        <v>3669</v>
      </c>
      <c r="D215" s="3">
        <v>1040</v>
      </c>
      <c r="E215" s="8">
        <v>44684</v>
      </c>
      <c r="F215" s="3">
        <v>1040</v>
      </c>
      <c r="G215" s="5">
        <f>Tabla1[[#This Row],[Importe]]-Tabla1[[#This Row],[Pagado]]</f>
        <v>0</v>
      </c>
      <c r="H215" s="4" t="s">
        <v>3890</v>
      </c>
    </row>
    <row r="216" spans="1:8" x14ac:dyDescent="0.25">
      <c r="A216" s="7">
        <v>44684</v>
      </c>
      <c r="B216" s="4" t="s">
        <v>256</v>
      </c>
      <c r="C216" s="4" t="s">
        <v>3635</v>
      </c>
      <c r="D216" s="3">
        <v>5103</v>
      </c>
      <c r="E216" s="8">
        <v>44684</v>
      </c>
      <c r="F216" s="3">
        <v>5103</v>
      </c>
      <c r="G216" s="5">
        <f>Tabla1[[#This Row],[Importe]]-Tabla1[[#This Row],[Pagado]]</f>
        <v>0</v>
      </c>
      <c r="H216" s="4" t="s">
        <v>3890</v>
      </c>
    </row>
    <row r="217" spans="1:8" x14ac:dyDescent="0.25">
      <c r="A217" s="7">
        <v>44684</v>
      </c>
      <c r="B217" s="4" t="s">
        <v>257</v>
      </c>
      <c r="C217" s="4" t="s">
        <v>3619</v>
      </c>
      <c r="D217" s="3">
        <v>1994.4</v>
      </c>
      <c r="E217" s="8">
        <v>44684</v>
      </c>
      <c r="F217" s="3">
        <v>1994.4</v>
      </c>
      <c r="G217" s="5">
        <f>Tabla1[[#This Row],[Importe]]-Tabla1[[#This Row],[Pagado]]</f>
        <v>0</v>
      </c>
      <c r="H217" s="4" t="s">
        <v>3890</v>
      </c>
    </row>
    <row r="218" spans="1:8" x14ac:dyDescent="0.25">
      <c r="A218" s="7">
        <v>44684</v>
      </c>
      <c r="B218" s="4" t="s">
        <v>258</v>
      </c>
      <c r="C218" s="4" t="s">
        <v>3676</v>
      </c>
      <c r="D218" s="3">
        <v>494</v>
      </c>
      <c r="E218" s="8">
        <v>44684</v>
      </c>
      <c r="F218" s="3">
        <v>494</v>
      </c>
      <c r="G218" s="5">
        <f>Tabla1[[#This Row],[Importe]]-Tabla1[[#This Row],[Pagado]]</f>
        <v>0</v>
      </c>
      <c r="H218" s="4" t="s">
        <v>3890</v>
      </c>
    </row>
    <row r="219" spans="1:8" x14ac:dyDescent="0.25">
      <c r="A219" s="7">
        <v>44684</v>
      </c>
      <c r="B219" s="4" t="s">
        <v>259</v>
      </c>
      <c r="C219" s="4" t="s">
        <v>3640</v>
      </c>
      <c r="D219" s="3">
        <v>17938.099999999999</v>
      </c>
      <c r="E219" s="8">
        <v>44684</v>
      </c>
      <c r="F219" s="3">
        <v>17938.099999999999</v>
      </c>
      <c r="G219" s="5">
        <f>Tabla1[[#This Row],[Importe]]-Tabla1[[#This Row],[Pagado]]</f>
        <v>0</v>
      </c>
      <c r="H219" s="4" t="s">
        <v>3890</v>
      </c>
    </row>
    <row r="220" spans="1:8" x14ac:dyDescent="0.25">
      <c r="A220" s="7">
        <v>44684</v>
      </c>
      <c r="B220" s="4" t="s">
        <v>260</v>
      </c>
      <c r="C220" s="4" t="s">
        <v>3671</v>
      </c>
      <c r="D220" s="3">
        <v>1612</v>
      </c>
      <c r="E220" s="8">
        <v>44684</v>
      </c>
      <c r="F220" s="3">
        <v>1612</v>
      </c>
      <c r="G220" s="5">
        <f>Tabla1[[#This Row],[Importe]]-Tabla1[[#This Row],[Pagado]]</f>
        <v>0</v>
      </c>
      <c r="H220" s="4" t="s">
        <v>3890</v>
      </c>
    </row>
    <row r="221" spans="1:8" x14ac:dyDescent="0.25">
      <c r="A221" s="7">
        <v>44684</v>
      </c>
      <c r="B221" s="4" t="s">
        <v>261</v>
      </c>
      <c r="C221" s="4" t="s">
        <v>3670</v>
      </c>
      <c r="D221" s="3">
        <v>2270.5</v>
      </c>
      <c r="E221" s="8">
        <v>44684</v>
      </c>
      <c r="F221" s="3">
        <v>2270.5</v>
      </c>
      <c r="G221" s="5">
        <f>Tabla1[[#This Row],[Importe]]-Tabla1[[#This Row],[Pagado]]</f>
        <v>0</v>
      </c>
      <c r="H221" s="4" t="s">
        <v>3890</v>
      </c>
    </row>
    <row r="222" spans="1:8" x14ac:dyDescent="0.25">
      <c r="A222" s="7">
        <v>44684</v>
      </c>
      <c r="B222" s="4" t="s">
        <v>262</v>
      </c>
      <c r="C222" s="4" t="s">
        <v>3670</v>
      </c>
      <c r="D222" s="3">
        <v>832</v>
      </c>
      <c r="E222" s="8">
        <v>44684</v>
      </c>
      <c r="F222" s="3">
        <v>832</v>
      </c>
      <c r="G222" s="5">
        <f>Tabla1[[#This Row],[Importe]]-Tabla1[[#This Row],[Pagado]]</f>
        <v>0</v>
      </c>
      <c r="H222" s="4" t="s">
        <v>3890</v>
      </c>
    </row>
    <row r="223" spans="1:8" x14ac:dyDescent="0.25">
      <c r="A223" s="7">
        <v>44684</v>
      </c>
      <c r="B223" s="4" t="s">
        <v>263</v>
      </c>
      <c r="C223" s="4" t="s">
        <v>3633</v>
      </c>
      <c r="D223" s="3">
        <v>7131.6</v>
      </c>
      <c r="E223" s="8">
        <v>44684</v>
      </c>
      <c r="F223" s="3">
        <v>7131.6</v>
      </c>
      <c r="G223" s="5">
        <f>Tabla1[[#This Row],[Importe]]-Tabla1[[#This Row],[Pagado]]</f>
        <v>0</v>
      </c>
      <c r="H223" s="4" t="s">
        <v>3890</v>
      </c>
    </row>
    <row r="224" spans="1:8" x14ac:dyDescent="0.25">
      <c r="A224" s="7">
        <v>44684</v>
      </c>
      <c r="B224" s="4" t="s">
        <v>264</v>
      </c>
      <c r="C224" s="4" t="s">
        <v>3679</v>
      </c>
      <c r="D224" s="3">
        <v>3308.8</v>
      </c>
      <c r="E224" s="8">
        <v>44684</v>
      </c>
      <c r="F224" s="3">
        <v>3308.8</v>
      </c>
      <c r="G224" s="5">
        <f>Tabla1[[#This Row],[Importe]]-Tabla1[[#This Row],[Pagado]]</f>
        <v>0</v>
      </c>
      <c r="H224" s="4" t="s">
        <v>3890</v>
      </c>
    </row>
    <row r="225" spans="1:8" x14ac:dyDescent="0.25">
      <c r="A225" s="7">
        <v>44684</v>
      </c>
      <c r="B225" s="4" t="s">
        <v>265</v>
      </c>
      <c r="C225" s="4" t="s">
        <v>3634</v>
      </c>
      <c r="D225" s="3">
        <v>2528</v>
      </c>
      <c r="E225" s="8">
        <v>44684</v>
      </c>
      <c r="F225" s="3">
        <v>2528</v>
      </c>
      <c r="G225" s="5">
        <f>Tabla1[[#This Row],[Importe]]-Tabla1[[#This Row],[Pagado]]</f>
        <v>0</v>
      </c>
      <c r="H225" s="4" t="s">
        <v>3890</v>
      </c>
    </row>
    <row r="226" spans="1:8" x14ac:dyDescent="0.25">
      <c r="A226" s="7">
        <v>44684</v>
      </c>
      <c r="B226" s="4" t="s">
        <v>266</v>
      </c>
      <c r="C226" s="4" t="s">
        <v>3607</v>
      </c>
      <c r="D226" s="3">
        <v>36088.92</v>
      </c>
      <c r="E226" s="8">
        <v>44684</v>
      </c>
      <c r="F226" s="3">
        <v>36088.92</v>
      </c>
      <c r="G226" s="5">
        <f>Tabla1[[#This Row],[Importe]]-Tabla1[[#This Row],[Pagado]]</f>
        <v>0</v>
      </c>
      <c r="H226" s="4" t="s">
        <v>3890</v>
      </c>
    </row>
    <row r="227" spans="1:8" x14ac:dyDescent="0.25">
      <c r="A227" s="7">
        <v>44684</v>
      </c>
      <c r="B227" s="4" t="s">
        <v>267</v>
      </c>
      <c r="C227" s="4" t="s">
        <v>3738</v>
      </c>
      <c r="D227" s="3">
        <v>12913.2</v>
      </c>
      <c r="E227" s="8">
        <v>44685</v>
      </c>
      <c r="F227" s="3">
        <v>12913.2</v>
      </c>
      <c r="G227" s="5">
        <f>Tabla1[[#This Row],[Importe]]-Tabla1[[#This Row],[Pagado]]</f>
        <v>0</v>
      </c>
      <c r="H227" s="4" t="s">
        <v>3890</v>
      </c>
    </row>
    <row r="228" spans="1:8" x14ac:dyDescent="0.25">
      <c r="A228" s="7">
        <v>44684</v>
      </c>
      <c r="B228" s="4" t="s">
        <v>268</v>
      </c>
      <c r="C228" s="4" t="s">
        <v>3739</v>
      </c>
      <c r="D228" s="3">
        <v>5962.4</v>
      </c>
      <c r="E228" s="8">
        <v>44685</v>
      </c>
      <c r="F228" s="3">
        <v>5962.4</v>
      </c>
      <c r="G228" s="5">
        <f>Tabla1[[#This Row],[Importe]]-Tabla1[[#This Row],[Pagado]]</f>
        <v>0</v>
      </c>
      <c r="H228" s="4" t="s">
        <v>3890</v>
      </c>
    </row>
    <row r="229" spans="1:8" x14ac:dyDescent="0.25">
      <c r="A229" s="7">
        <v>44684</v>
      </c>
      <c r="B229" s="4" t="s">
        <v>269</v>
      </c>
      <c r="C229" s="4" t="s">
        <v>3740</v>
      </c>
      <c r="D229" s="3">
        <v>1295.2</v>
      </c>
      <c r="E229" s="8">
        <v>44685</v>
      </c>
      <c r="F229" s="3">
        <v>1295.2</v>
      </c>
      <c r="G229" s="5">
        <f>Tabla1[[#This Row],[Importe]]-Tabla1[[#This Row],[Pagado]]</f>
        <v>0</v>
      </c>
      <c r="H229" s="4" t="s">
        <v>3890</v>
      </c>
    </row>
    <row r="230" spans="1:8" x14ac:dyDescent="0.25">
      <c r="A230" s="7">
        <v>44684</v>
      </c>
      <c r="B230" s="4" t="s">
        <v>270</v>
      </c>
      <c r="C230" s="4" t="s">
        <v>3741</v>
      </c>
      <c r="D230" s="3">
        <v>11493.9</v>
      </c>
      <c r="E230" s="8">
        <v>44685</v>
      </c>
      <c r="F230" s="3">
        <v>11493.9</v>
      </c>
      <c r="G230" s="5">
        <f>Tabla1[[#This Row],[Importe]]-Tabla1[[#This Row],[Pagado]]</f>
        <v>0</v>
      </c>
      <c r="H230" s="4" t="s">
        <v>3890</v>
      </c>
    </row>
    <row r="231" spans="1:8" x14ac:dyDescent="0.25">
      <c r="A231" s="7">
        <v>44684</v>
      </c>
      <c r="B231" s="4" t="s">
        <v>271</v>
      </c>
      <c r="C231" s="4" t="s">
        <v>3742</v>
      </c>
      <c r="D231" s="3">
        <v>4114.1000000000004</v>
      </c>
      <c r="E231" s="8">
        <v>44685</v>
      </c>
      <c r="F231" s="3">
        <v>4114.1000000000004</v>
      </c>
      <c r="G231" s="5">
        <f>Tabla1[[#This Row],[Importe]]-Tabla1[[#This Row],[Pagado]]</f>
        <v>0</v>
      </c>
      <c r="H231" s="4" t="s">
        <v>3890</v>
      </c>
    </row>
    <row r="232" spans="1:8" x14ac:dyDescent="0.25">
      <c r="A232" s="7">
        <v>44684</v>
      </c>
      <c r="B232" s="4" t="s">
        <v>272</v>
      </c>
      <c r="C232" s="4" t="s">
        <v>3743</v>
      </c>
      <c r="D232" s="3">
        <v>1935.5</v>
      </c>
      <c r="E232" s="8">
        <v>44685</v>
      </c>
      <c r="F232" s="3">
        <v>1935.5</v>
      </c>
      <c r="G232" s="5">
        <f>Tabla1[[#This Row],[Importe]]-Tabla1[[#This Row],[Pagado]]</f>
        <v>0</v>
      </c>
      <c r="H232" s="4" t="s">
        <v>3890</v>
      </c>
    </row>
    <row r="233" spans="1:8" x14ac:dyDescent="0.25">
      <c r="A233" s="7">
        <v>44684</v>
      </c>
      <c r="B233" s="4" t="s">
        <v>273</v>
      </c>
      <c r="C233" s="4" t="s">
        <v>3685</v>
      </c>
      <c r="D233" s="3">
        <v>3620.5</v>
      </c>
      <c r="E233" s="8">
        <v>44684</v>
      </c>
      <c r="F233" s="3">
        <v>3620.5</v>
      </c>
      <c r="G233" s="5">
        <f>Tabla1[[#This Row],[Importe]]-Tabla1[[#This Row],[Pagado]]</f>
        <v>0</v>
      </c>
      <c r="H233" s="4" t="s">
        <v>3890</v>
      </c>
    </row>
    <row r="234" spans="1:8" x14ac:dyDescent="0.25">
      <c r="A234" s="7">
        <v>44684</v>
      </c>
      <c r="B234" s="4" t="s">
        <v>274</v>
      </c>
      <c r="C234" s="4" t="s">
        <v>3630</v>
      </c>
      <c r="D234" s="3">
        <v>5625.6</v>
      </c>
      <c r="E234" s="8">
        <v>44684</v>
      </c>
      <c r="F234" s="3">
        <v>5625.6</v>
      </c>
      <c r="G234" s="5">
        <f>Tabla1[[#This Row],[Importe]]-Tabla1[[#This Row],[Pagado]]</f>
        <v>0</v>
      </c>
      <c r="H234" s="4" t="s">
        <v>3890</v>
      </c>
    </row>
    <row r="235" spans="1:8" x14ac:dyDescent="0.25">
      <c r="A235" s="7">
        <v>44684</v>
      </c>
      <c r="B235" s="4" t="s">
        <v>275</v>
      </c>
      <c r="C235" s="4" t="s">
        <v>3740</v>
      </c>
      <c r="D235" s="3">
        <v>947.2</v>
      </c>
      <c r="E235" s="8">
        <v>44685</v>
      </c>
      <c r="F235" s="3">
        <v>947.2</v>
      </c>
      <c r="G235" s="5">
        <f>Tabla1[[#This Row],[Importe]]-Tabla1[[#This Row],[Pagado]]</f>
        <v>0</v>
      </c>
      <c r="H235" s="4" t="s">
        <v>3890</v>
      </c>
    </row>
    <row r="236" spans="1:8" x14ac:dyDescent="0.25">
      <c r="A236" s="7">
        <v>44684</v>
      </c>
      <c r="B236" s="4" t="s">
        <v>276</v>
      </c>
      <c r="C236" s="4" t="s">
        <v>3744</v>
      </c>
      <c r="D236" s="3">
        <v>20050.8</v>
      </c>
      <c r="E236" s="8">
        <v>44685</v>
      </c>
      <c r="F236" s="3">
        <v>20050.8</v>
      </c>
      <c r="G236" s="5">
        <f>Tabla1[[#This Row],[Importe]]-Tabla1[[#This Row],[Pagado]]</f>
        <v>0</v>
      </c>
      <c r="H236" s="4" t="s">
        <v>3890</v>
      </c>
    </row>
    <row r="237" spans="1:8" x14ac:dyDescent="0.25">
      <c r="A237" s="7">
        <v>44684</v>
      </c>
      <c r="B237" s="4" t="s">
        <v>277</v>
      </c>
      <c r="C237" s="4" t="s">
        <v>3661</v>
      </c>
      <c r="D237" s="3">
        <v>4554</v>
      </c>
      <c r="E237" s="8">
        <v>44684</v>
      </c>
      <c r="F237" s="3">
        <v>4554</v>
      </c>
      <c r="G237" s="5">
        <f>Tabla1[[#This Row],[Importe]]-Tabla1[[#This Row],[Pagado]]</f>
        <v>0</v>
      </c>
      <c r="H237" s="4" t="s">
        <v>3890</v>
      </c>
    </row>
    <row r="238" spans="1:8" x14ac:dyDescent="0.25">
      <c r="A238" s="7">
        <v>44684</v>
      </c>
      <c r="B238" s="4" t="s">
        <v>278</v>
      </c>
      <c r="C238" s="4" t="s">
        <v>3745</v>
      </c>
      <c r="D238" s="3">
        <v>2958</v>
      </c>
      <c r="E238" s="8">
        <v>44685</v>
      </c>
      <c r="F238" s="3">
        <v>2958</v>
      </c>
      <c r="G238" s="5">
        <f>Tabla1[[#This Row],[Importe]]-Tabla1[[#This Row],[Pagado]]</f>
        <v>0</v>
      </c>
      <c r="H238" s="4" t="s">
        <v>3890</v>
      </c>
    </row>
    <row r="239" spans="1:8" x14ac:dyDescent="0.25">
      <c r="A239" s="7">
        <v>44684</v>
      </c>
      <c r="B239" s="4" t="s">
        <v>279</v>
      </c>
      <c r="C239" s="4" t="s">
        <v>3910</v>
      </c>
      <c r="D239" s="3">
        <v>0</v>
      </c>
      <c r="E239" s="9" t="s">
        <v>3891</v>
      </c>
      <c r="F239" s="3">
        <v>0</v>
      </c>
      <c r="G239" s="5">
        <f>Tabla1[[#This Row],[Importe]]-Tabla1[[#This Row],[Pagado]]</f>
        <v>0</v>
      </c>
      <c r="H239" s="4" t="s">
        <v>3891</v>
      </c>
    </row>
    <row r="240" spans="1:8" x14ac:dyDescent="0.25">
      <c r="A240" s="7">
        <v>44684</v>
      </c>
      <c r="B240" s="4" t="s">
        <v>280</v>
      </c>
      <c r="C240" s="4" t="s">
        <v>3633</v>
      </c>
      <c r="D240" s="3">
        <v>2824</v>
      </c>
      <c r="E240" s="8">
        <v>44684</v>
      </c>
      <c r="F240" s="3">
        <v>2824</v>
      </c>
      <c r="G240" s="5">
        <f>Tabla1[[#This Row],[Importe]]-Tabla1[[#This Row],[Pagado]]</f>
        <v>0</v>
      </c>
      <c r="H240" s="4" t="s">
        <v>3890</v>
      </c>
    </row>
    <row r="241" spans="1:8" x14ac:dyDescent="0.25">
      <c r="A241" s="7">
        <v>44684</v>
      </c>
      <c r="B241" s="4" t="s">
        <v>281</v>
      </c>
      <c r="C241" s="4" t="s">
        <v>3620</v>
      </c>
      <c r="D241" s="3">
        <v>4272.2</v>
      </c>
      <c r="E241" s="8">
        <v>44684</v>
      </c>
      <c r="F241" s="3">
        <v>4272.2</v>
      </c>
      <c r="G241" s="5">
        <f>Tabla1[[#This Row],[Importe]]-Tabla1[[#This Row],[Pagado]]</f>
        <v>0</v>
      </c>
      <c r="H241" s="4" t="s">
        <v>3890</v>
      </c>
    </row>
    <row r="242" spans="1:8" x14ac:dyDescent="0.25">
      <c r="A242" s="7">
        <v>44684</v>
      </c>
      <c r="B242" s="4" t="s">
        <v>282</v>
      </c>
      <c r="C242" s="4" t="s">
        <v>3605</v>
      </c>
      <c r="D242" s="3">
        <v>2086.4</v>
      </c>
      <c r="E242" s="8">
        <v>44684</v>
      </c>
      <c r="F242" s="3">
        <v>2086.4</v>
      </c>
      <c r="G242" s="5">
        <f>Tabla1[[#This Row],[Importe]]-Tabla1[[#This Row],[Pagado]]</f>
        <v>0</v>
      </c>
      <c r="H242" s="4" t="s">
        <v>3890</v>
      </c>
    </row>
    <row r="243" spans="1:8" x14ac:dyDescent="0.25">
      <c r="A243" s="7">
        <v>44684</v>
      </c>
      <c r="B243" s="4" t="s">
        <v>283</v>
      </c>
      <c r="C243" s="4" t="s">
        <v>3746</v>
      </c>
      <c r="D243" s="3">
        <v>5304</v>
      </c>
      <c r="E243" s="8">
        <v>44684</v>
      </c>
      <c r="F243" s="3">
        <v>5304</v>
      </c>
      <c r="G243" s="5">
        <f>Tabla1[[#This Row],[Importe]]-Tabla1[[#This Row],[Pagado]]</f>
        <v>0</v>
      </c>
      <c r="H243" s="4" t="s">
        <v>3890</v>
      </c>
    </row>
    <row r="244" spans="1:8" x14ac:dyDescent="0.25">
      <c r="A244" s="7">
        <v>44684</v>
      </c>
      <c r="B244" s="4" t="s">
        <v>284</v>
      </c>
      <c r="C244" s="4" t="s">
        <v>3686</v>
      </c>
      <c r="D244" s="3">
        <v>51784.4</v>
      </c>
      <c r="E244" s="8" t="s">
        <v>3880</v>
      </c>
      <c r="F244" s="3">
        <v>51784.4</v>
      </c>
      <c r="G244" s="5">
        <f>Tabla1[[#This Row],[Importe]]-Tabla1[[#This Row],[Pagado]]</f>
        <v>0</v>
      </c>
      <c r="H244" s="4" t="s">
        <v>3890</v>
      </c>
    </row>
    <row r="245" spans="1:8" x14ac:dyDescent="0.25">
      <c r="A245" s="7">
        <v>44684</v>
      </c>
      <c r="B245" s="4" t="s">
        <v>285</v>
      </c>
      <c r="C245" s="4" t="s">
        <v>3642</v>
      </c>
      <c r="D245" s="3">
        <v>4605.5</v>
      </c>
      <c r="E245" s="8">
        <v>44684</v>
      </c>
      <c r="F245" s="3">
        <v>4605.5</v>
      </c>
      <c r="G245" s="5">
        <f>Tabla1[[#This Row],[Importe]]-Tabla1[[#This Row],[Pagado]]</f>
        <v>0</v>
      </c>
      <c r="H245" s="4" t="s">
        <v>3890</v>
      </c>
    </row>
    <row r="246" spans="1:8" x14ac:dyDescent="0.25">
      <c r="A246" s="7">
        <v>44684</v>
      </c>
      <c r="B246" s="4" t="s">
        <v>286</v>
      </c>
      <c r="C246" s="4" t="s">
        <v>3611</v>
      </c>
      <c r="D246" s="3">
        <v>3753.9</v>
      </c>
      <c r="E246" s="8">
        <v>44684</v>
      </c>
      <c r="F246" s="3">
        <v>3753.9</v>
      </c>
      <c r="G246" s="5">
        <f>Tabla1[[#This Row],[Importe]]-Tabla1[[#This Row],[Pagado]]</f>
        <v>0</v>
      </c>
      <c r="H246" s="4" t="s">
        <v>3890</v>
      </c>
    </row>
    <row r="247" spans="1:8" x14ac:dyDescent="0.25">
      <c r="A247" s="7">
        <v>44684</v>
      </c>
      <c r="B247" s="4" t="s">
        <v>287</v>
      </c>
      <c r="C247" s="4" t="s">
        <v>3600</v>
      </c>
      <c r="D247" s="3">
        <v>616</v>
      </c>
      <c r="E247" s="8">
        <v>44684</v>
      </c>
      <c r="F247" s="3">
        <v>616</v>
      </c>
      <c r="G247" s="5">
        <f>Tabla1[[#This Row],[Importe]]-Tabla1[[#This Row],[Pagado]]</f>
        <v>0</v>
      </c>
      <c r="H247" s="4" t="s">
        <v>3890</v>
      </c>
    </row>
    <row r="248" spans="1:8" x14ac:dyDescent="0.25">
      <c r="A248" s="7">
        <v>44684</v>
      </c>
      <c r="B248" s="4" t="s">
        <v>288</v>
      </c>
      <c r="C248" s="4" t="s">
        <v>3614</v>
      </c>
      <c r="D248" s="3">
        <v>1158.4000000000001</v>
      </c>
      <c r="E248" s="8">
        <v>44684</v>
      </c>
      <c r="F248" s="3">
        <v>1158.4000000000001</v>
      </c>
      <c r="G248" s="5">
        <f>Tabla1[[#This Row],[Importe]]-Tabla1[[#This Row],[Pagado]]</f>
        <v>0</v>
      </c>
      <c r="H248" s="4" t="s">
        <v>3890</v>
      </c>
    </row>
    <row r="249" spans="1:8" x14ac:dyDescent="0.25">
      <c r="A249" s="7">
        <v>44684</v>
      </c>
      <c r="B249" s="4" t="s">
        <v>289</v>
      </c>
      <c r="C249" s="4" t="s">
        <v>3616</v>
      </c>
      <c r="D249" s="3">
        <v>6001.8</v>
      </c>
      <c r="E249" s="8">
        <v>44684</v>
      </c>
      <c r="F249" s="3">
        <v>6001.8</v>
      </c>
      <c r="G249" s="5">
        <f>Tabla1[[#This Row],[Importe]]-Tabla1[[#This Row],[Pagado]]</f>
        <v>0</v>
      </c>
      <c r="H249" s="4" t="s">
        <v>3890</v>
      </c>
    </row>
    <row r="250" spans="1:8" x14ac:dyDescent="0.25">
      <c r="A250" s="7">
        <v>44684</v>
      </c>
      <c r="B250" s="4" t="s">
        <v>290</v>
      </c>
      <c r="C250" s="4" t="s">
        <v>3617</v>
      </c>
      <c r="D250" s="3">
        <v>3672.9</v>
      </c>
      <c r="E250" s="8">
        <v>44684</v>
      </c>
      <c r="F250" s="3">
        <v>3672.9</v>
      </c>
      <c r="G250" s="5">
        <f>Tabla1[[#This Row],[Importe]]-Tabla1[[#This Row],[Pagado]]</f>
        <v>0</v>
      </c>
      <c r="H250" s="4" t="s">
        <v>3890</v>
      </c>
    </row>
    <row r="251" spans="1:8" x14ac:dyDescent="0.25">
      <c r="A251" s="7">
        <v>44684</v>
      </c>
      <c r="B251" s="4" t="s">
        <v>291</v>
      </c>
      <c r="C251" s="4" t="s">
        <v>3629</v>
      </c>
      <c r="D251" s="3">
        <v>1298</v>
      </c>
      <c r="E251" s="8">
        <v>44684</v>
      </c>
      <c r="F251" s="3">
        <v>1298</v>
      </c>
      <c r="G251" s="5">
        <f>Tabla1[[#This Row],[Importe]]-Tabla1[[#This Row],[Pagado]]</f>
        <v>0</v>
      </c>
      <c r="H251" s="4" t="s">
        <v>3890</v>
      </c>
    </row>
    <row r="252" spans="1:8" x14ac:dyDescent="0.25">
      <c r="A252" s="7">
        <v>44684</v>
      </c>
      <c r="B252" s="4" t="s">
        <v>292</v>
      </c>
      <c r="C252" s="4" t="s">
        <v>3687</v>
      </c>
      <c r="D252" s="3">
        <v>1737.6</v>
      </c>
      <c r="E252" s="8">
        <v>44684</v>
      </c>
      <c r="F252" s="3">
        <v>1737.6</v>
      </c>
      <c r="G252" s="5">
        <f>Tabla1[[#This Row],[Importe]]-Tabla1[[#This Row],[Pagado]]</f>
        <v>0</v>
      </c>
      <c r="H252" s="4" t="s">
        <v>3890</v>
      </c>
    </row>
    <row r="253" spans="1:8" x14ac:dyDescent="0.25">
      <c r="A253" s="7">
        <v>44684</v>
      </c>
      <c r="B253" s="4" t="s">
        <v>293</v>
      </c>
      <c r="C253" s="4" t="s">
        <v>3747</v>
      </c>
      <c r="D253" s="3">
        <v>3872</v>
      </c>
      <c r="E253" s="8">
        <v>44684</v>
      </c>
      <c r="F253" s="3">
        <v>3872</v>
      </c>
      <c r="G253" s="5">
        <f>Tabla1[[#This Row],[Importe]]-Tabla1[[#This Row],[Pagado]]</f>
        <v>0</v>
      </c>
      <c r="H253" s="4" t="s">
        <v>3890</v>
      </c>
    </row>
    <row r="254" spans="1:8" x14ac:dyDescent="0.25">
      <c r="A254" s="7">
        <v>44684</v>
      </c>
      <c r="B254" s="4" t="s">
        <v>294</v>
      </c>
      <c r="C254" s="4" t="s">
        <v>3622</v>
      </c>
      <c r="D254" s="3">
        <v>6241.9</v>
      </c>
      <c r="E254" s="8">
        <v>44684</v>
      </c>
      <c r="F254" s="3">
        <v>6241.9</v>
      </c>
      <c r="G254" s="5">
        <f>Tabla1[[#This Row],[Importe]]-Tabla1[[#This Row],[Pagado]]</f>
        <v>0</v>
      </c>
      <c r="H254" s="4" t="s">
        <v>3890</v>
      </c>
    </row>
    <row r="255" spans="1:8" x14ac:dyDescent="0.25">
      <c r="A255" s="7">
        <v>44684</v>
      </c>
      <c r="B255" s="4" t="s">
        <v>295</v>
      </c>
      <c r="C255" s="4" t="s">
        <v>3694</v>
      </c>
      <c r="D255" s="3">
        <v>7574.1</v>
      </c>
      <c r="E255" s="8">
        <v>44684</v>
      </c>
      <c r="F255" s="3">
        <v>7574.1</v>
      </c>
      <c r="G255" s="5">
        <f>Tabla1[[#This Row],[Importe]]-Tabla1[[#This Row],[Pagado]]</f>
        <v>0</v>
      </c>
      <c r="H255" s="4" t="s">
        <v>3890</v>
      </c>
    </row>
    <row r="256" spans="1:8" x14ac:dyDescent="0.25">
      <c r="A256" s="7">
        <v>44684</v>
      </c>
      <c r="B256" s="4" t="s">
        <v>296</v>
      </c>
      <c r="C256" s="4" t="s">
        <v>3690</v>
      </c>
      <c r="D256" s="3">
        <v>17596.349999999999</v>
      </c>
      <c r="E256" s="8">
        <v>44687</v>
      </c>
      <c r="F256" s="3">
        <v>17596.349999999999</v>
      </c>
      <c r="G256" s="5">
        <f>Tabla1[[#This Row],[Importe]]-Tabla1[[#This Row],[Pagado]]</f>
        <v>0</v>
      </c>
      <c r="H256" s="4" t="s">
        <v>3890</v>
      </c>
    </row>
    <row r="257" spans="1:8" x14ac:dyDescent="0.25">
      <c r="A257" s="7">
        <v>44684</v>
      </c>
      <c r="B257" s="4" t="s">
        <v>297</v>
      </c>
      <c r="C257" s="4" t="s">
        <v>3911</v>
      </c>
      <c r="D257" s="3">
        <v>0</v>
      </c>
      <c r="E257" s="9" t="s">
        <v>3891</v>
      </c>
      <c r="F257" s="3">
        <v>0</v>
      </c>
      <c r="G257" s="5">
        <f>Tabla1[[#This Row],[Importe]]-Tabla1[[#This Row],[Pagado]]</f>
        <v>0</v>
      </c>
      <c r="H257" s="4" t="s">
        <v>3891</v>
      </c>
    </row>
    <row r="258" spans="1:8" x14ac:dyDescent="0.25">
      <c r="A258" s="7">
        <v>44684</v>
      </c>
      <c r="B258" s="4" t="s">
        <v>298</v>
      </c>
      <c r="C258" s="4" t="s">
        <v>3748</v>
      </c>
      <c r="D258" s="3">
        <v>735</v>
      </c>
      <c r="E258" s="8">
        <v>44684</v>
      </c>
      <c r="F258" s="3">
        <v>735</v>
      </c>
      <c r="G258" s="5">
        <f>Tabla1[[#This Row],[Importe]]-Tabla1[[#This Row],[Pagado]]</f>
        <v>0</v>
      </c>
      <c r="H258" s="4" t="s">
        <v>3890</v>
      </c>
    </row>
    <row r="259" spans="1:8" x14ac:dyDescent="0.25">
      <c r="A259" s="7">
        <v>44684</v>
      </c>
      <c r="B259" s="4" t="s">
        <v>299</v>
      </c>
      <c r="C259" s="4" t="s">
        <v>3681</v>
      </c>
      <c r="D259" s="3">
        <v>14421.7</v>
      </c>
      <c r="E259" s="8">
        <v>44684</v>
      </c>
      <c r="F259" s="3">
        <v>14421.7</v>
      </c>
      <c r="G259" s="5">
        <f>Tabla1[[#This Row],[Importe]]-Tabla1[[#This Row],[Pagado]]</f>
        <v>0</v>
      </c>
      <c r="H259" s="4" t="s">
        <v>3890</v>
      </c>
    </row>
    <row r="260" spans="1:8" x14ac:dyDescent="0.25">
      <c r="A260" s="7">
        <v>44684</v>
      </c>
      <c r="B260" s="4" t="s">
        <v>300</v>
      </c>
      <c r="C260" s="4" t="s">
        <v>3700</v>
      </c>
      <c r="D260" s="3">
        <v>147257</v>
      </c>
      <c r="E260" s="8">
        <v>44694</v>
      </c>
      <c r="F260" s="3">
        <v>147257</v>
      </c>
      <c r="G260" s="5">
        <f>Tabla1[[#This Row],[Importe]]-Tabla1[[#This Row],[Pagado]]</f>
        <v>0</v>
      </c>
      <c r="H260" s="4" t="s">
        <v>3890</v>
      </c>
    </row>
    <row r="261" spans="1:8" x14ac:dyDescent="0.25">
      <c r="A261" s="7">
        <v>44684</v>
      </c>
      <c r="B261" s="4" t="s">
        <v>301</v>
      </c>
      <c r="C261" s="4" t="s">
        <v>3606</v>
      </c>
      <c r="D261" s="3">
        <v>589.6</v>
      </c>
      <c r="E261" s="8">
        <v>44684</v>
      </c>
      <c r="F261" s="3">
        <v>589.6</v>
      </c>
      <c r="G261" s="5">
        <f>Tabla1[[#This Row],[Importe]]-Tabla1[[#This Row],[Pagado]]</f>
        <v>0</v>
      </c>
      <c r="H261" s="4" t="s">
        <v>3890</v>
      </c>
    </row>
    <row r="262" spans="1:8" x14ac:dyDescent="0.25">
      <c r="A262" s="7">
        <v>44684</v>
      </c>
      <c r="B262" s="4" t="s">
        <v>302</v>
      </c>
      <c r="C262" s="4" t="s">
        <v>3703</v>
      </c>
      <c r="D262" s="3">
        <v>4788.8999999999996</v>
      </c>
      <c r="E262" s="8">
        <v>44684</v>
      </c>
      <c r="F262" s="3">
        <v>4788.8999999999996</v>
      </c>
      <c r="G262" s="5">
        <f>Tabla1[[#This Row],[Importe]]-Tabla1[[#This Row],[Pagado]]</f>
        <v>0</v>
      </c>
      <c r="H262" s="4" t="s">
        <v>3890</v>
      </c>
    </row>
    <row r="263" spans="1:8" x14ac:dyDescent="0.25">
      <c r="A263" s="7">
        <v>44684</v>
      </c>
      <c r="B263" s="4" t="s">
        <v>303</v>
      </c>
      <c r="C263" s="4" t="s">
        <v>3703</v>
      </c>
      <c r="D263" s="3">
        <v>164</v>
      </c>
      <c r="E263" s="8">
        <v>44684</v>
      </c>
      <c r="F263" s="3">
        <v>164</v>
      </c>
      <c r="G263" s="5">
        <f>Tabla1[[#This Row],[Importe]]-Tabla1[[#This Row],[Pagado]]</f>
        <v>0</v>
      </c>
      <c r="H263" s="4" t="s">
        <v>3890</v>
      </c>
    </row>
    <row r="264" spans="1:8" x14ac:dyDescent="0.25">
      <c r="A264" s="7">
        <v>44684</v>
      </c>
      <c r="B264" s="4" t="s">
        <v>304</v>
      </c>
      <c r="C264" s="4" t="s">
        <v>3701</v>
      </c>
      <c r="D264" s="3">
        <v>38169.599999999999</v>
      </c>
      <c r="E264" s="8">
        <v>44684</v>
      </c>
      <c r="F264" s="3">
        <v>38169.599999999999</v>
      </c>
      <c r="G264" s="5">
        <f>Tabla1[[#This Row],[Importe]]-Tabla1[[#This Row],[Pagado]]</f>
        <v>0</v>
      </c>
      <c r="H264" s="4" t="s">
        <v>3890</v>
      </c>
    </row>
    <row r="265" spans="1:8" x14ac:dyDescent="0.25">
      <c r="A265" s="7">
        <v>44684</v>
      </c>
      <c r="B265" s="4" t="s">
        <v>305</v>
      </c>
      <c r="C265" s="4" t="s">
        <v>3730</v>
      </c>
      <c r="D265" s="3">
        <v>13977.6</v>
      </c>
      <c r="E265" s="8">
        <v>44684</v>
      </c>
      <c r="F265" s="3">
        <v>13977.6</v>
      </c>
      <c r="G265" s="5">
        <f>Tabla1[[#This Row],[Importe]]-Tabla1[[#This Row],[Pagado]]</f>
        <v>0</v>
      </c>
      <c r="H265" s="4" t="s">
        <v>3890</v>
      </c>
    </row>
    <row r="266" spans="1:8" x14ac:dyDescent="0.25">
      <c r="A266" s="7">
        <v>44684</v>
      </c>
      <c r="B266" s="4" t="s">
        <v>306</v>
      </c>
      <c r="C266" s="4" t="s">
        <v>3624</v>
      </c>
      <c r="D266" s="3">
        <v>2973.9</v>
      </c>
      <c r="E266" s="8">
        <v>44684</v>
      </c>
      <c r="F266" s="3">
        <v>2973.9</v>
      </c>
      <c r="G266" s="5">
        <f>Tabla1[[#This Row],[Importe]]-Tabla1[[#This Row],[Pagado]]</f>
        <v>0</v>
      </c>
      <c r="H266" s="4" t="s">
        <v>3890</v>
      </c>
    </row>
    <row r="267" spans="1:8" x14ac:dyDescent="0.25">
      <c r="A267" s="7">
        <v>44684</v>
      </c>
      <c r="B267" s="4" t="s">
        <v>307</v>
      </c>
      <c r="C267" s="4" t="s">
        <v>3749</v>
      </c>
      <c r="D267" s="3">
        <v>33000</v>
      </c>
      <c r="E267" s="8">
        <v>44684</v>
      </c>
      <c r="F267" s="3">
        <v>33000</v>
      </c>
      <c r="G267" s="5">
        <f>Tabla1[[#This Row],[Importe]]-Tabla1[[#This Row],[Pagado]]</f>
        <v>0</v>
      </c>
      <c r="H267" s="4" t="s">
        <v>3890</v>
      </c>
    </row>
    <row r="268" spans="1:8" x14ac:dyDescent="0.25">
      <c r="A268" s="7">
        <v>44684</v>
      </c>
      <c r="B268" s="4" t="s">
        <v>308</v>
      </c>
      <c r="C268" s="4" t="s">
        <v>3750</v>
      </c>
      <c r="D268" s="3">
        <v>5091.3999999999996</v>
      </c>
      <c r="E268" s="8">
        <v>44685</v>
      </c>
      <c r="F268" s="3">
        <v>5091.3999999999996</v>
      </c>
      <c r="G268" s="5">
        <f>Tabla1[[#This Row],[Importe]]-Tabla1[[#This Row],[Pagado]]</f>
        <v>0</v>
      </c>
      <c r="H268" s="4" t="s">
        <v>3890</v>
      </c>
    </row>
    <row r="269" spans="1:8" x14ac:dyDescent="0.25">
      <c r="A269" s="7">
        <v>44684</v>
      </c>
      <c r="B269" s="4" t="s">
        <v>309</v>
      </c>
      <c r="C269" s="4" t="s">
        <v>3709</v>
      </c>
      <c r="D269" s="3">
        <v>8217</v>
      </c>
      <c r="E269" s="8">
        <v>44685</v>
      </c>
      <c r="F269" s="3">
        <v>8217</v>
      </c>
      <c r="G269" s="5">
        <f>Tabla1[[#This Row],[Importe]]-Tabla1[[#This Row],[Pagado]]</f>
        <v>0</v>
      </c>
      <c r="H269" s="4" t="s">
        <v>3890</v>
      </c>
    </row>
    <row r="270" spans="1:8" x14ac:dyDescent="0.25">
      <c r="A270" s="7">
        <v>44684</v>
      </c>
      <c r="B270" s="4" t="s">
        <v>310</v>
      </c>
      <c r="C270" s="4" t="s">
        <v>3710</v>
      </c>
      <c r="D270" s="3">
        <v>1999.8</v>
      </c>
      <c r="E270" s="8">
        <v>44685</v>
      </c>
      <c r="F270" s="3">
        <v>1999.8</v>
      </c>
      <c r="G270" s="5">
        <f>Tabla1[[#This Row],[Importe]]-Tabla1[[#This Row],[Pagado]]</f>
        <v>0</v>
      </c>
      <c r="H270" s="4" t="s">
        <v>3890</v>
      </c>
    </row>
    <row r="271" spans="1:8" x14ac:dyDescent="0.25">
      <c r="A271" s="7">
        <v>44684</v>
      </c>
      <c r="B271" s="4" t="s">
        <v>311</v>
      </c>
      <c r="C271" s="4" t="s">
        <v>3662</v>
      </c>
      <c r="D271" s="3">
        <v>3159.84</v>
      </c>
      <c r="E271" s="8">
        <v>44685</v>
      </c>
      <c r="F271" s="3">
        <v>3159.84</v>
      </c>
      <c r="G271" s="5">
        <f>Tabla1[[#This Row],[Importe]]-Tabla1[[#This Row],[Pagado]]</f>
        <v>0</v>
      </c>
      <c r="H271" s="4" t="s">
        <v>3890</v>
      </c>
    </row>
    <row r="272" spans="1:8" x14ac:dyDescent="0.25">
      <c r="A272" s="7">
        <v>44684</v>
      </c>
      <c r="B272" s="4" t="s">
        <v>312</v>
      </c>
      <c r="C272" s="4" t="s">
        <v>3711</v>
      </c>
      <c r="D272" s="3">
        <v>2613.6</v>
      </c>
      <c r="E272" s="8">
        <v>44685</v>
      </c>
      <c r="F272" s="3">
        <v>2613.6</v>
      </c>
      <c r="G272" s="5">
        <f>Tabla1[[#This Row],[Importe]]-Tabla1[[#This Row],[Pagado]]</f>
        <v>0</v>
      </c>
      <c r="H272" s="4" t="s">
        <v>3890</v>
      </c>
    </row>
    <row r="273" spans="1:8" x14ac:dyDescent="0.25">
      <c r="A273" s="7">
        <v>44684</v>
      </c>
      <c r="B273" s="4" t="s">
        <v>313</v>
      </c>
      <c r="C273" s="4" t="s">
        <v>3751</v>
      </c>
      <c r="D273" s="3">
        <v>984</v>
      </c>
      <c r="E273" s="8">
        <v>44684</v>
      </c>
      <c r="F273" s="3">
        <v>984</v>
      </c>
      <c r="G273" s="5">
        <f>Tabla1[[#This Row],[Importe]]-Tabla1[[#This Row],[Pagado]]</f>
        <v>0</v>
      </c>
      <c r="H273" s="4" t="s">
        <v>3890</v>
      </c>
    </row>
    <row r="274" spans="1:8" x14ac:dyDescent="0.25">
      <c r="A274" s="7">
        <v>44684</v>
      </c>
      <c r="B274" s="4" t="s">
        <v>314</v>
      </c>
      <c r="C274" s="4" t="s">
        <v>3627</v>
      </c>
      <c r="D274" s="3">
        <v>2194.1999999999998</v>
      </c>
      <c r="E274" s="8">
        <v>44684</v>
      </c>
      <c r="F274" s="3">
        <v>2194.1999999999998</v>
      </c>
      <c r="G274" s="5">
        <f>Tabla1[[#This Row],[Importe]]-Tabla1[[#This Row],[Pagado]]</f>
        <v>0</v>
      </c>
      <c r="H274" s="4" t="s">
        <v>3890</v>
      </c>
    </row>
    <row r="275" spans="1:8" x14ac:dyDescent="0.25">
      <c r="A275" s="7">
        <v>44684</v>
      </c>
      <c r="B275" s="4" t="s">
        <v>315</v>
      </c>
      <c r="C275" s="4" t="s">
        <v>3752</v>
      </c>
      <c r="D275" s="3">
        <v>3458.7</v>
      </c>
      <c r="E275" s="8">
        <v>44684</v>
      </c>
      <c r="F275" s="3">
        <v>3458.7</v>
      </c>
      <c r="G275" s="5">
        <f>Tabla1[[#This Row],[Importe]]-Tabla1[[#This Row],[Pagado]]</f>
        <v>0</v>
      </c>
      <c r="H275" s="4" t="s">
        <v>3890</v>
      </c>
    </row>
    <row r="276" spans="1:8" x14ac:dyDescent="0.25">
      <c r="A276" s="7">
        <v>44684</v>
      </c>
      <c r="B276" s="4" t="s">
        <v>316</v>
      </c>
      <c r="C276" s="4" t="s">
        <v>3614</v>
      </c>
      <c r="D276" s="3">
        <v>2108.4</v>
      </c>
      <c r="E276" s="8">
        <v>44684</v>
      </c>
      <c r="F276" s="3">
        <v>2108.4</v>
      </c>
      <c r="G276" s="5">
        <f>Tabla1[[#This Row],[Importe]]-Tabla1[[#This Row],[Pagado]]</f>
        <v>0</v>
      </c>
      <c r="H276" s="4" t="s">
        <v>3890</v>
      </c>
    </row>
    <row r="277" spans="1:8" x14ac:dyDescent="0.25">
      <c r="A277" s="7">
        <v>44684</v>
      </c>
      <c r="B277" s="4" t="s">
        <v>317</v>
      </c>
      <c r="C277" s="4" t="s">
        <v>3614</v>
      </c>
      <c r="D277" s="3">
        <v>375</v>
      </c>
      <c r="E277" s="8">
        <v>44684</v>
      </c>
      <c r="F277" s="3">
        <v>375</v>
      </c>
      <c r="G277" s="5">
        <f>Tabla1[[#This Row],[Importe]]-Tabla1[[#This Row],[Pagado]]</f>
        <v>0</v>
      </c>
      <c r="H277" s="4" t="s">
        <v>3890</v>
      </c>
    </row>
    <row r="278" spans="1:8" x14ac:dyDescent="0.25">
      <c r="A278" s="7">
        <v>44684</v>
      </c>
      <c r="B278" s="4" t="s">
        <v>318</v>
      </c>
      <c r="C278" s="4" t="s">
        <v>3753</v>
      </c>
      <c r="D278" s="3">
        <v>4820.8</v>
      </c>
      <c r="E278" s="8">
        <v>44685</v>
      </c>
      <c r="F278" s="3">
        <v>4820.8</v>
      </c>
      <c r="G278" s="5">
        <f>Tabla1[[#This Row],[Importe]]-Tabla1[[#This Row],[Pagado]]</f>
        <v>0</v>
      </c>
      <c r="H278" s="4" t="s">
        <v>3890</v>
      </c>
    </row>
    <row r="279" spans="1:8" x14ac:dyDescent="0.25">
      <c r="A279" s="7">
        <v>44684</v>
      </c>
      <c r="B279" s="4" t="s">
        <v>319</v>
      </c>
      <c r="C279" s="4" t="s">
        <v>3627</v>
      </c>
      <c r="D279" s="3">
        <v>1690.5</v>
      </c>
      <c r="E279" s="8">
        <v>44684</v>
      </c>
      <c r="F279" s="3">
        <v>1690.5</v>
      </c>
      <c r="G279" s="5">
        <f>Tabla1[[#This Row],[Importe]]-Tabla1[[#This Row],[Pagado]]</f>
        <v>0</v>
      </c>
      <c r="H279" s="4" t="s">
        <v>3890</v>
      </c>
    </row>
    <row r="280" spans="1:8" x14ac:dyDescent="0.25">
      <c r="A280" s="7">
        <v>44684</v>
      </c>
      <c r="B280" s="4" t="s">
        <v>320</v>
      </c>
      <c r="C280" s="4" t="s">
        <v>3717</v>
      </c>
      <c r="D280" s="3">
        <v>676</v>
      </c>
      <c r="E280" s="8">
        <v>44684</v>
      </c>
      <c r="F280" s="3">
        <v>676</v>
      </c>
      <c r="G280" s="5">
        <f>Tabla1[[#This Row],[Importe]]-Tabla1[[#This Row],[Pagado]]</f>
        <v>0</v>
      </c>
      <c r="H280" s="4" t="s">
        <v>3890</v>
      </c>
    </row>
    <row r="281" spans="1:8" x14ac:dyDescent="0.25">
      <c r="A281" s="7">
        <v>44684</v>
      </c>
      <c r="B281" s="4" t="s">
        <v>321</v>
      </c>
      <c r="C281" s="4" t="s">
        <v>3690</v>
      </c>
      <c r="D281" s="3">
        <v>74815.3</v>
      </c>
      <c r="E281" s="8">
        <v>44687</v>
      </c>
      <c r="F281" s="3">
        <v>74815.3</v>
      </c>
      <c r="G281" s="5">
        <f>Tabla1[[#This Row],[Importe]]-Tabla1[[#This Row],[Pagado]]</f>
        <v>0</v>
      </c>
      <c r="H281" s="4" t="s">
        <v>3890</v>
      </c>
    </row>
    <row r="282" spans="1:8" x14ac:dyDescent="0.25">
      <c r="A282" s="7">
        <v>44684</v>
      </c>
      <c r="B282" s="4" t="s">
        <v>322</v>
      </c>
      <c r="C282" s="4" t="s">
        <v>3754</v>
      </c>
      <c r="D282" s="3">
        <v>14031</v>
      </c>
      <c r="E282" s="8">
        <v>44693</v>
      </c>
      <c r="F282" s="3">
        <v>14031</v>
      </c>
      <c r="G282" s="5">
        <f>Tabla1[[#This Row],[Importe]]-Tabla1[[#This Row],[Pagado]]</f>
        <v>0</v>
      </c>
      <c r="H282" s="4" t="s">
        <v>3890</v>
      </c>
    </row>
    <row r="283" spans="1:8" x14ac:dyDescent="0.25">
      <c r="A283" s="7">
        <v>44684</v>
      </c>
      <c r="B283" s="4" t="s">
        <v>323</v>
      </c>
      <c r="C283" s="4" t="s">
        <v>3751</v>
      </c>
      <c r="D283" s="3">
        <v>1338</v>
      </c>
      <c r="E283" s="8">
        <v>44684</v>
      </c>
      <c r="F283" s="3">
        <v>1338</v>
      </c>
      <c r="G283" s="5">
        <f>Tabla1[[#This Row],[Importe]]-Tabla1[[#This Row],[Pagado]]</f>
        <v>0</v>
      </c>
      <c r="H283" s="4" t="s">
        <v>3890</v>
      </c>
    </row>
    <row r="284" spans="1:8" x14ac:dyDescent="0.25">
      <c r="A284" s="7">
        <v>44684</v>
      </c>
      <c r="B284" s="4" t="s">
        <v>324</v>
      </c>
      <c r="C284" s="4" t="s">
        <v>3912</v>
      </c>
      <c r="D284" s="3">
        <v>0</v>
      </c>
      <c r="E284" s="9" t="s">
        <v>3891</v>
      </c>
      <c r="F284" s="3">
        <v>0</v>
      </c>
      <c r="G284" s="5">
        <f>Tabla1[[#This Row],[Importe]]-Tabla1[[#This Row],[Pagado]]</f>
        <v>0</v>
      </c>
      <c r="H284" s="4" t="s">
        <v>3891</v>
      </c>
    </row>
    <row r="285" spans="1:8" x14ac:dyDescent="0.25">
      <c r="A285" s="7">
        <v>44684</v>
      </c>
      <c r="B285" s="4" t="s">
        <v>325</v>
      </c>
      <c r="C285" s="4" t="s">
        <v>3755</v>
      </c>
      <c r="D285" s="3">
        <v>5362.9</v>
      </c>
      <c r="E285" s="8">
        <v>44693</v>
      </c>
      <c r="F285" s="3">
        <v>5362.9</v>
      </c>
      <c r="G285" s="5">
        <f>Tabla1[[#This Row],[Importe]]-Tabla1[[#This Row],[Pagado]]</f>
        <v>0</v>
      </c>
      <c r="H285" s="4" t="s">
        <v>3890</v>
      </c>
    </row>
    <row r="286" spans="1:8" x14ac:dyDescent="0.25">
      <c r="A286" s="7">
        <v>44684</v>
      </c>
      <c r="B286" s="4" t="s">
        <v>326</v>
      </c>
      <c r="C286" s="4" t="s">
        <v>3756</v>
      </c>
      <c r="D286" s="3">
        <v>6000</v>
      </c>
      <c r="E286" s="8">
        <v>44684</v>
      </c>
      <c r="F286" s="3">
        <v>6000</v>
      </c>
      <c r="G286" s="5">
        <f>Tabla1[[#This Row],[Importe]]-Tabla1[[#This Row],[Pagado]]</f>
        <v>0</v>
      </c>
      <c r="H286" s="4" t="s">
        <v>3890</v>
      </c>
    </row>
    <row r="287" spans="1:8" x14ac:dyDescent="0.25">
      <c r="A287" s="7">
        <v>44684</v>
      </c>
      <c r="B287" s="4" t="s">
        <v>327</v>
      </c>
      <c r="C287" s="4" t="s">
        <v>3690</v>
      </c>
      <c r="D287" s="3">
        <v>41825.300000000003</v>
      </c>
      <c r="E287" s="8">
        <v>44687</v>
      </c>
      <c r="F287" s="3">
        <v>41825.300000000003</v>
      </c>
      <c r="G287" s="5">
        <f>Tabla1[[#This Row],[Importe]]-Tabla1[[#This Row],[Pagado]]</f>
        <v>0</v>
      </c>
      <c r="H287" s="4" t="s">
        <v>3890</v>
      </c>
    </row>
    <row r="288" spans="1:8" x14ac:dyDescent="0.25">
      <c r="A288" s="7">
        <v>44684</v>
      </c>
      <c r="B288" s="4" t="s">
        <v>328</v>
      </c>
      <c r="C288" s="4" t="s">
        <v>3757</v>
      </c>
      <c r="D288" s="3">
        <v>8120</v>
      </c>
      <c r="E288" s="8">
        <v>44688</v>
      </c>
      <c r="F288" s="3">
        <v>8120</v>
      </c>
      <c r="G288" s="5">
        <f>Tabla1[[#This Row],[Importe]]-Tabla1[[#This Row],[Pagado]]</f>
        <v>0</v>
      </c>
      <c r="H288" s="4" t="s">
        <v>3890</v>
      </c>
    </row>
    <row r="289" spans="1:8" x14ac:dyDescent="0.25">
      <c r="A289" s="7">
        <v>44684</v>
      </c>
      <c r="B289" s="4" t="s">
        <v>329</v>
      </c>
      <c r="C289" s="4" t="s">
        <v>3724</v>
      </c>
      <c r="D289" s="3">
        <v>18752.599999999999</v>
      </c>
      <c r="E289" s="8">
        <v>44685</v>
      </c>
      <c r="F289" s="3">
        <v>18752.599999999999</v>
      </c>
      <c r="G289" s="5">
        <f>Tabla1[[#This Row],[Importe]]-Tabla1[[#This Row],[Pagado]]</f>
        <v>0</v>
      </c>
      <c r="H289" s="4" t="s">
        <v>3890</v>
      </c>
    </row>
    <row r="290" spans="1:8" x14ac:dyDescent="0.25">
      <c r="A290" s="7">
        <v>44685</v>
      </c>
      <c r="B290" s="4" t="s">
        <v>330</v>
      </c>
      <c r="C290" s="4" t="s">
        <v>3914</v>
      </c>
      <c r="D290" s="3">
        <v>0</v>
      </c>
      <c r="E290" s="9" t="s">
        <v>3891</v>
      </c>
      <c r="F290" s="3">
        <v>0</v>
      </c>
      <c r="G290" s="5">
        <f>Tabla1[[#This Row],[Importe]]-Tabla1[[#This Row],[Pagado]]</f>
        <v>0</v>
      </c>
      <c r="H290" s="4" t="s">
        <v>3891</v>
      </c>
    </row>
    <row r="291" spans="1:8" x14ac:dyDescent="0.25">
      <c r="A291" s="7">
        <v>44685</v>
      </c>
      <c r="B291" s="4" t="s">
        <v>331</v>
      </c>
      <c r="C291" s="4" t="s">
        <v>3609</v>
      </c>
      <c r="D291" s="3">
        <v>1224.4000000000001</v>
      </c>
      <c r="E291" s="8">
        <v>44685</v>
      </c>
      <c r="F291" s="3">
        <v>1224.4000000000001</v>
      </c>
      <c r="G291" s="5">
        <f>Tabla1[[#This Row],[Importe]]-Tabla1[[#This Row],[Pagado]]</f>
        <v>0</v>
      </c>
      <c r="H291" s="4" t="s">
        <v>3890</v>
      </c>
    </row>
    <row r="292" spans="1:8" x14ac:dyDescent="0.25">
      <c r="A292" s="7">
        <v>44685</v>
      </c>
      <c r="B292" s="4" t="s">
        <v>332</v>
      </c>
      <c r="C292" s="4" t="s">
        <v>3597</v>
      </c>
      <c r="D292" s="3">
        <v>37537.699999999997</v>
      </c>
      <c r="E292" s="8">
        <v>44685</v>
      </c>
      <c r="F292" s="3">
        <v>37537.699999999997</v>
      </c>
      <c r="G292" s="5">
        <f>Tabla1[[#This Row],[Importe]]-Tabla1[[#This Row],[Pagado]]</f>
        <v>0</v>
      </c>
      <c r="H292" s="4" t="s">
        <v>3890</v>
      </c>
    </row>
    <row r="293" spans="1:8" x14ac:dyDescent="0.25">
      <c r="A293" s="7">
        <v>44685</v>
      </c>
      <c r="B293" s="4" t="s">
        <v>333</v>
      </c>
      <c r="C293" s="4" t="s">
        <v>3597</v>
      </c>
      <c r="D293" s="3">
        <v>1165</v>
      </c>
      <c r="E293" s="8">
        <v>44685</v>
      </c>
      <c r="F293" s="3">
        <v>1165</v>
      </c>
      <c r="G293" s="5">
        <f>Tabla1[[#This Row],[Importe]]-Tabla1[[#This Row],[Pagado]]</f>
        <v>0</v>
      </c>
      <c r="H293" s="4" t="s">
        <v>3890</v>
      </c>
    </row>
    <row r="294" spans="1:8" x14ac:dyDescent="0.25">
      <c r="A294" s="7">
        <v>44685</v>
      </c>
      <c r="B294" s="4" t="s">
        <v>334</v>
      </c>
      <c r="C294" s="4" t="s">
        <v>3614</v>
      </c>
      <c r="D294" s="3">
        <v>4125.6000000000004</v>
      </c>
      <c r="E294" s="8">
        <v>44685</v>
      </c>
      <c r="F294" s="3">
        <v>4125.6000000000004</v>
      </c>
      <c r="G294" s="5">
        <f>Tabla1[[#This Row],[Importe]]-Tabla1[[#This Row],[Pagado]]</f>
        <v>0</v>
      </c>
      <c r="H294" s="4" t="s">
        <v>3890</v>
      </c>
    </row>
    <row r="295" spans="1:8" x14ac:dyDescent="0.25">
      <c r="A295" s="7">
        <v>44685</v>
      </c>
      <c r="B295" s="4" t="s">
        <v>335</v>
      </c>
      <c r="C295" s="4" t="s">
        <v>3612</v>
      </c>
      <c r="D295" s="3">
        <v>2610.4</v>
      </c>
      <c r="E295" s="8">
        <v>44685</v>
      </c>
      <c r="F295" s="3">
        <v>2610.4</v>
      </c>
      <c r="G295" s="5">
        <f>Tabla1[[#This Row],[Importe]]-Tabla1[[#This Row],[Pagado]]</f>
        <v>0</v>
      </c>
      <c r="H295" s="4" t="s">
        <v>3890</v>
      </c>
    </row>
    <row r="296" spans="1:8" x14ac:dyDescent="0.25">
      <c r="A296" s="7">
        <v>44685</v>
      </c>
      <c r="B296" s="4" t="s">
        <v>336</v>
      </c>
      <c r="C296" s="4" t="s">
        <v>3613</v>
      </c>
      <c r="D296" s="3">
        <v>1897.6</v>
      </c>
      <c r="E296" s="8">
        <v>44685</v>
      </c>
      <c r="F296" s="3">
        <v>1897.6</v>
      </c>
      <c r="G296" s="5">
        <f>Tabla1[[#This Row],[Importe]]-Tabla1[[#This Row],[Pagado]]</f>
        <v>0</v>
      </c>
      <c r="H296" s="4" t="s">
        <v>3890</v>
      </c>
    </row>
    <row r="297" spans="1:8" x14ac:dyDescent="0.25">
      <c r="A297" s="7">
        <v>44685</v>
      </c>
      <c r="B297" s="4" t="s">
        <v>337</v>
      </c>
      <c r="C297" s="4" t="s">
        <v>3614</v>
      </c>
      <c r="D297" s="3">
        <v>2125.3000000000002</v>
      </c>
      <c r="E297" s="8">
        <v>44685</v>
      </c>
      <c r="F297" s="3">
        <v>2125.3000000000002</v>
      </c>
      <c r="G297" s="5">
        <f>Tabla1[[#This Row],[Importe]]-Tabla1[[#This Row],[Pagado]]</f>
        <v>0</v>
      </c>
      <c r="H297" s="4" t="s">
        <v>3890</v>
      </c>
    </row>
    <row r="298" spans="1:8" x14ac:dyDescent="0.25">
      <c r="A298" s="7">
        <v>44685</v>
      </c>
      <c r="B298" s="4" t="s">
        <v>338</v>
      </c>
      <c r="C298" s="4" t="s">
        <v>3595</v>
      </c>
      <c r="D298" s="3">
        <v>6135.1</v>
      </c>
      <c r="E298" s="8">
        <v>44685</v>
      </c>
      <c r="F298" s="3">
        <v>6135.1</v>
      </c>
      <c r="G298" s="5">
        <f>Tabla1[[#This Row],[Importe]]-Tabla1[[#This Row],[Pagado]]</f>
        <v>0</v>
      </c>
      <c r="H298" s="4" t="s">
        <v>3890</v>
      </c>
    </row>
    <row r="299" spans="1:8" x14ac:dyDescent="0.25">
      <c r="A299" s="7">
        <v>44685</v>
      </c>
      <c r="B299" s="4" t="s">
        <v>339</v>
      </c>
      <c r="C299" s="4" t="s">
        <v>3598</v>
      </c>
      <c r="D299" s="3">
        <v>136596.20000000001</v>
      </c>
      <c r="E299" s="8">
        <v>44687</v>
      </c>
      <c r="F299" s="3">
        <v>136596.20000000001</v>
      </c>
      <c r="G299" s="5">
        <f>Tabla1[[#This Row],[Importe]]-Tabla1[[#This Row],[Pagado]]</f>
        <v>0</v>
      </c>
      <c r="H299" s="4" t="s">
        <v>3890</v>
      </c>
    </row>
    <row r="300" spans="1:8" ht="31.5" x14ac:dyDescent="0.25">
      <c r="A300" s="7">
        <v>44685</v>
      </c>
      <c r="B300" s="4" t="s">
        <v>340</v>
      </c>
      <c r="C300" s="4" t="s">
        <v>3599</v>
      </c>
      <c r="D300" s="3">
        <v>46182.9</v>
      </c>
      <c r="E300" s="8" t="s">
        <v>3922</v>
      </c>
      <c r="F300" s="3">
        <f>32000+14182.9</f>
        <v>46182.9</v>
      </c>
      <c r="G300" s="5">
        <f>Tabla1[[#This Row],[Importe]]-Tabla1[[#This Row],[Pagado]]</f>
        <v>0</v>
      </c>
      <c r="H300" s="4" t="s">
        <v>3890</v>
      </c>
    </row>
    <row r="301" spans="1:8" x14ac:dyDescent="0.25">
      <c r="A301" s="7">
        <v>44685</v>
      </c>
      <c r="B301" s="4" t="s">
        <v>341</v>
      </c>
      <c r="C301" s="4" t="s">
        <v>3758</v>
      </c>
      <c r="D301" s="3">
        <v>15261.22</v>
      </c>
      <c r="E301" s="8">
        <v>44685</v>
      </c>
      <c r="F301" s="3">
        <v>15261.22</v>
      </c>
      <c r="G301" s="5">
        <f>Tabla1[[#This Row],[Importe]]-Tabla1[[#This Row],[Pagado]]</f>
        <v>0</v>
      </c>
      <c r="H301" s="4" t="s">
        <v>3890</v>
      </c>
    </row>
    <row r="302" spans="1:8" x14ac:dyDescent="0.25">
      <c r="A302" s="7">
        <v>44685</v>
      </c>
      <c r="B302" s="4" t="s">
        <v>342</v>
      </c>
      <c r="C302" s="4" t="s">
        <v>3604</v>
      </c>
      <c r="D302" s="3">
        <v>3416.1</v>
      </c>
      <c r="E302" s="8">
        <v>44685</v>
      </c>
      <c r="F302" s="3">
        <v>3416.1</v>
      </c>
      <c r="G302" s="5">
        <f>Tabla1[[#This Row],[Importe]]-Tabla1[[#This Row],[Pagado]]</f>
        <v>0</v>
      </c>
      <c r="H302" s="4" t="s">
        <v>3890</v>
      </c>
    </row>
    <row r="303" spans="1:8" x14ac:dyDescent="0.25">
      <c r="A303" s="7">
        <v>44685</v>
      </c>
      <c r="B303" s="4" t="s">
        <v>343</v>
      </c>
      <c r="C303" s="4" t="s">
        <v>3606</v>
      </c>
      <c r="D303" s="3">
        <v>3732</v>
      </c>
      <c r="E303" s="8">
        <v>44685</v>
      </c>
      <c r="F303" s="3">
        <v>3732</v>
      </c>
      <c r="G303" s="5">
        <f>Tabla1[[#This Row],[Importe]]-Tabla1[[#This Row],[Pagado]]</f>
        <v>0</v>
      </c>
      <c r="H303" s="4" t="s">
        <v>3890</v>
      </c>
    </row>
    <row r="304" spans="1:8" x14ac:dyDescent="0.25">
      <c r="A304" s="7">
        <v>44685</v>
      </c>
      <c r="B304" s="4" t="s">
        <v>344</v>
      </c>
      <c r="C304" s="4" t="s">
        <v>3644</v>
      </c>
      <c r="D304" s="3">
        <v>4658.7</v>
      </c>
      <c r="E304" s="8">
        <v>44685</v>
      </c>
      <c r="F304" s="3">
        <v>4658.7</v>
      </c>
      <c r="G304" s="5">
        <f>Tabla1[[#This Row],[Importe]]-Tabla1[[#This Row],[Pagado]]</f>
        <v>0</v>
      </c>
      <c r="H304" s="4" t="s">
        <v>3890</v>
      </c>
    </row>
    <row r="305" spans="1:8" x14ac:dyDescent="0.25">
      <c r="A305" s="7">
        <v>44685</v>
      </c>
      <c r="B305" s="4" t="s">
        <v>345</v>
      </c>
      <c r="C305" s="4" t="s">
        <v>3648</v>
      </c>
      <c r="D305" s="3">
        <v>4804.2</v>
      </c>
      <c r="E305" s="8">
        <v>44686</v>
      </c>
      <c r="F305" s="3">
        <v>4804.2</v>
      </c>
      <c r="G305" s="5">
        <f>Tabla1[[#This Row],[Importe]]-Tabla1[[#This Row],[Pagado]]</f>
        <v>0</v>
      </c>
      <c r="H305" s="4" t="s">
        <v>3890</v>
      </c>
    </row>
    <row r="306" spans="1:8" x14ac:dyDescent="0.25">
      <c r="A306" s="7">
        <v>44685</v>
      </c>
      <c r="B306" s="4" t="s">
        <v>346</v>
      </c>
      <c r="C306" s="4" t="s">
        <v>3737</v>
      </c>
      <c r="D306" s="3">
        <v>4763.3999999999996</v>
      </c>
      <c r="E306" s="8">
        <v>44688</v>
      </c>
      <c r="F306" s="3">
        <v>4763.3999999999996</v>
      </c>
      <c r="G306" s="5">
        <f>Tabla1[[#This Row],[Importe]]-Tabla1[[#This Row],[Pagado]]</f>
        <v>0</v>
      </c>
      <c r="H306" s="4" t="s">
        <v>3890</v>
      </c>
    </row>
    <row r="307" spans="1:8" ht="31.5" x14ac:dyDescent="0.25">
      <c r="A307" s="7">
        <v>44685</v>
      </c>
      <c r="B307" s="4" t="s">
        <v>347</v>
      </c>
      <c r="C307" s="4" t="s">
        <v>3735</v>
      </c>
      <c r="D307" s="3">
        <v>4258.5</v>
      </c>
      <c r="E307" s="8" t="s">
        <v>3922</v>
      </c>
      <c r="F307" s="3">
        <f>2500+1758.5</f>
        <v>4258.5</v>
      </c>
      <c r="G307" s="5">
        <f>Tabla1[[#This Row],[Importe]]-Tabla1[[#This Row],[Pagado]]</f>
        <v>0</v>
      </c>
      <c r="H307" s="4" t="s">
        <v>3890</v>
      </c>
    </row>
    <row r="308" spans="1:8" x14ac:dyDescent="0.25">
      <c r="A308" s="7">
        <v>44685</v>
      </c>
      <c r="B308" s="4" t="s">
        <v>348</v>
      </c>
      <c r="C308" s="4" t="s">
        <v>3640</v>
      </c>
      <c r="D308" s="3">
        <v>19128.400000000001</v>
      </c>
      <c r="E308" s="8">
        <v>44685</v>
      </c>
      <c r="F308" s="3">
        <v>19128.400000000001</v>
      </c>
      <c r="G308" s="5">
        <f>Tabla1[[#This Row],[Importe]]-Tabla1[[#This Row],[Pagado]]</f>
        <v>0</v>
      </c>
      <c r="H308" s="4" t="s">
        <v>3890</v>
      </c>
    </row>
    <row r="309" spans="1:8" x14ac:dyDescent="0.25">
      <c r="A309" s="7">
        <v>44685</v>
      </c>
      <c r="B309" s="4" t="s">
        <v>349</v>
      </c>
      <c r="C309" s="4" t="s">
        <v>3641</v>
      </c>
      <c r="D309" s="3">
        <v>2592.5</v>
      </c>
      <c r="E309" s="8">
        <v>44686</v>
      </c>
      <c r="F309" s="3">
        <v>2592.5</v>
      </c>
      <c r="G309" s="5">
        <f>Tabla1[[#This Row],[Importe]]-Tabla1[[#This Row],[Pagado]]</f>
        <v>0</v>
      </c>
      <c r="H309" s="4" t="s">
        <v>3890</v>
      </c>
    </row>
    <row r="310" spans="1:8" x14ac:dyDescent="0.25">
      <c r="A310" s="7">
        <v>44685</v>
      </c>
      <c r="B310" s="4" t="s">
        <v>350</v>
      </c>
      <c r="C310" s="4" t="s">
        <v>3651</v>
      </c>
      <c r="D310" s="3">
        <v>10026.4</v>
      </c>
      <c r="E310" s="8">
        <v>44685</v>
      </c>
      <c r="F310" s="3">
        <v>10026.4</v>
      </c>
      <c r="G310" s="5">
        <f>Tabla1[[#This Row],[Importe]]-Tabla1[[#This Row],[Pagado]]</f>
        <v>0</v>
      </c>
      <c r="H310" s="4" t="s">
        <v>3890</v>
      </c>
    </row>
    <row r="311" spans="1:8" x14ac:dyDescent="0.25">
      <c r="A311" s="7">
        <v>44685</v>
      </c>
      <c r="B311" s="4" t="s">
        <v>351</v>
      </c>
      <c r="C311" s="4" t="s">
        <v>3608</v>
      </c>
      <c r="D311" s="3">
        <v>6254.3</v>
      </c>
      <c r="E311" s="8">
        <v>44686</v>
      </c>
      <c r="F311" s="3">
        <v>6254.3</v>
      </c>
      <c r="G311" s="5">
        <f>Tabla1[[#This Row],[Importe]]-Tabla1[[#This Row],[Pagado]]</f>
        <v>0</v>
      </c>
      <c r="H311" s="4" t="s">
        <v>3890</v>
      </c>
    </row>
    <row r="312" spans="1:8" x14ac:dyDescent="0.25">
      <c r="A312" s="7">
        <v>44685</v>
      </c>
      <c r="B312" s="4" t="s">
        <v>352</v>
      </c>
      <c r="C312" s="4" t="s">
        <v>3649</v>
      </c>
      <c r="D312" s="3">
        <v>9170.6</v>
      </c>
      <c r="E312" s="8">
        <v>44686</v>
      </c>
      <c r="F312" s="3">
        <v>9170.6</v>
      </c>
      <c r="G312" s="5">
        <f>Tabla1[[#This Row],[Importe]]-Tabla1[[#This Row],[Pagado]]</f>
        <v>0</v>
      </c>
      <c r="H312" s="4" t="s">
        <v>3890</v>
      </c>
    </row>
    <row r="313" spans="1:8" x14ac:dyDescent="0.25">
      <c r="A313" s="7">
        <v>44685</v>
      </c>
      <c r="B313" s="4" t="s">
        <v>353</v>
      </c>
      <c r="C313" s="4" t="s">
        <v>3667</v>
      </c>
      <c r="D313" s="3">
        <v>6302.7</v>
      </c>
      <c r="E313" s="8">
        <v>44686</v>
      </c>
      <c r="F313" s="3">
        <v>6302.7</v>
      </c>
      <c r="G313" s="5">
        <f>Tabla1[[#This Row],[Importe]]-Tabla1[[#This Row],[Pagado]]</f>
        <v>0</v>
      </c>
      <c r="H313" s="4" t="s">
        <v>3890</v>
      </c>
    </row>
    <row r="314" spans="1:8" x14ac:dyDescent="0.25">
      <c r="A314" s="7">
        <v>44685</v>
      </c>
      <c r="B314" s="4" t="s">
        <v>354</v>
      </c>
      <c r="C314" s="4" t="s">
        <v>3639</v>
      </c>
      <c r="D314" s="3">
        <v>7002.3</v>
      </c>
      <c r="E314" s="8">
        <v>44687</v>
      </c>
      <c r="F314" s="3">
        <v>7002.3</v>
      </c>
      <c r="G314" s="5">
        <f>Tabla1[[#This Row],[Importe]]-Tabla1[[#This Row],[Pagado]]</f>
        <v>0</v>
      </c>
      <c r="H314" s="4" t="s">
        <v>3890</v>
      </c>
    </row>
    <row r="315" spans="1:8" x14ac:dyDescent="0.25">
      <c r="A315" s="7">
        <v>44685</v>
      </c>
      <c r="B315" s="4" t="s">
        <v>355</v>
      </c>
      <c r="C315" s="4" t="s">
        <v>3653</v>
      </c>
      <c r="D315" s="3">
        <v>6395.4</v>
      </c>
      <c r="E315" s="8">
        <v>44686</v>
      </c>
      <c r="F315" s="3">
        <v>6395.4</v>
      </c>
      <c r="G315" s="5">
        <f>Tabla1[[#This Row],[Importe]]-Tabla1[[#This Row],[Pagado]]</f>
        <v>0</v>
      </c>
      <c r="H315" s="4" t="s">
        <v>3890</v>
      </c>
    </row>
    <row r="316" spans="1:8" x14ac:dyDescent="0.25">
      <c r="A316" s="7">
        <v>44685</v>
      </c>
      <c r="B316" s="4" t="s">
        <v>356</v>
      </c>
      <c r="C316" s="4" t="s">
        <v>3655</v>
      </c>
      <c r="D316" s="3">
        <v>4590</v>
      </c>
      <c r="E316" s="8">
        <v>44685</v>
      </c>
      <c r="F316" s="3">
        <v>4590</v>
      </c>
      <c r="G316" s="5">
        <f>Tabla1[[#This Row],[Importe]]-Tabla1[[#This Row],[Pagado]]</f>
        <v>0</v>
      </c>
      <c r="H316" s="4" t="s">
        <v>3890</v>
      </c>
    </row>
    <row r="317" spans="1:8" x14ac:dyDescent="0.25">
      <c r="A317" s="7">
        <v>44685</v>
      </c>
      <c r="B317" s="4" t="s">
        <v>357</v>
      </c>
      <c r="C317" s="4" t="s">
        <v>3690</v>
      </c>
      <c r="D317" s="3">
        <v>16650.34</v>
      </c>
      <c r="E317" s="8">
        <v>44687</v>
      </c>
      <c r="F317" s="3">
        <v>16650.34</v>
      </c>
      <c r="G317" s="5">
        <f>Tabla1[[#This Row],[Importe]]-Tabla1[[#This Row],[Pagado]]</f>
        <v>0</v>
      </c>
      <c r="H317" s="4" t="s">
        <v>3890</v>
      </c>
    </row>
    <row r="318" spans="1:8" x14ac:dyDescent="0.25">
      <c r="A318" s="7">
        <v>44685</v>
      </c>
      <c r="B318" s="4" t="s">
        <v>358</v>
      </c>
      <c r="C318" s="4" t="s">
        <v>3663</v>
      </c>
      <c r="D318" s="3">
        <v>29585.7</v>
      </c>
      <c r="E318" s="8">
        <v>44691</v>
      </c>
      <c r="F318" s="3">
        <v>29585.7</v>
      </c>
      <c r="G318" s="5">
        <f>Tabla1[[#This Row],[Importe]]-Tabla1[[#This Row],[Pagado]]</f>
        <v>0</v>
      </c>
      <c r="H318" s="4" t="s">
        <v>3890</v>
      </c>
    </row>
    <row r="319" spans="1:8" x14ac:dyDescent="0.25">
      <c r="A319" s="7">
        <v>44685</v>
      </c>
      <c r="B319" s="4" t="s">
        <v>359</v>
      </c>
      <c r="C319" s="4" t="s">
        <v>3646</v>
      </c>
      <c r="D319" s="3">
        <v>2772</v>
      </c>
      <c r="E319" s="8">
        <v>44685</v>
      </c>
      <c r="F319" s="3">
        <v>2772</v>
      </c>
      <c r="G319" s="5">
        <f>Tabla1[[#This Row],[Importe]]-Tabla1[[#This Row],[Pagado]]</f>
        <v>0</v>
      </c>
      <c r="H319" s="4" t="s">
        <v>3890</v>
      </c>
    </row>
    <row r="320" spans="1:8" x14ac:dyDescent="0.25">
      <c r="A320" s="7">
        <v>44685</v>
      </c>
      <c r="B320" s="4" t="s">
        <v>360</v>
      </c>
      <c r="C320" s="4" t="s">
        <v>3660</v>
      </c>
      <c r="D320" s="3">
        <v>21367</v>
      </c>
      <c r="E320" s="8">
        <v>44691</v>
      </c>
      <c r="F320" s="3">
        <v>21367</v>
      </c>
      <c r="G320" s="5">
        <f>Tabla1[[#This Row],[Importe]]-Tabla1[[#This Row],[Pagado]]</f>
        <v>0</v>
      </c>
      <c r="H320" s="4" t="s">
        <v>3890</v>
      </c>
    </row>
    <row r="321" spans="1:8" x14ac:dyDescent="0.25">
      <c r="A321" s="7">
        <v>44685</v>
      </c>
      <c r="B321" s="4" t="s">
        <v>361</v>
      </c>
      <c r="C321" s="4" t="s">
        <v>3633</v>
      </c>
      <c r="D321" s="3">
        <v>7874.4</v>
      </c>
      <c r="E321" s="8">
        <v>44685</v>
      </c>
      <c r="F321" s="3">
        <v>7874.4</v>
      </c>
      <c r="G321" s="5">
        <f>Tabla1[[#This Row],[Importe]]-Tabla1[[#This Row],[Pagado]]</f>
        <v>0</v>
      </c>
      <c r="H321" s="4" t="s">
        <v>3890</v>
      </c>
    </row>
    <row r="322" spans="1:8" x14ac:dyDescent="0.25">
      <c r="A322" s="7">
        <v>44685</v>
      </c>
      <c r="B322" s="4" t="s">
        <v>362</v>
      </c>
      <c r="C322" s="4" t="s">
        <v>3656</v>
      </c>
      <c r="D322" s="3">
        <v>8296</v>
      </c>
      <c r="E322" s="8">
        <v>44688</v>
      </c>
      <c r="F322" s="3">
        <v>8296</v>
      </c>
      <c r="G322" s="5">
        <f>Tabla1[[#This Row],[Importe]]-Tabla1[[#This Row],[Pagado]]</f>
        <v>0</v>
      </c>
      <c r="H322" s="4" t="s">
        <v>3890</v>
      </c>
    </row>
    <row r="323" spans="1:8" x14ac:dyDescent="0.25">
      <c r="A323" s="7">
        <v>44685</v>
      </c>
      <c r="B323" s="4" t="s">
        <v>363</v>
      </c>
      <c r="C323" s="4" t="s">
        <v>3638</v>
      </c>
      <c r="D323" s="3">
        <v>2242.6</v>
      </c>
      <c r="E323" s="8">
        <v>44685</v>
      </c>
      <c r="F323" s="3">
        <v>2242.6</v>
      </c>
      <c r="G323" s="5">
        <f>Tabla1[[#This Row],[Importe]]-Tabla1[[#This Row],[Pagado]]</f>
        <v>0</v>
      </c>
      <c r="H323" s="4" t="s">
        <v>3890</v>
      </c>
    </row>
    <row r="324" spans="1:8" x14ac:dyDescent="0.25">
      <c r="A324" s="7">
        <v>44685</v>
      </c>
      <c r="B324" s="4" t="s">
        <v>364</v>
      </c>
      <c r="C324" s="4" t="s">
        <v>3679</v>
      </c>
      <c r="D324" s="3">
        <v>4073.2</v>
      </c>
      <c r="E324" s="8">
        <v>44685</v>
      </c>
      <c r="F324" s="3">
        <v>4073.2</v>
      </c>
      <c r="G324" s="5">
        <f>Tabla1[[#This Row],[Importe]]-Tabla1[[#This Row],[Pagado]]</f>
        <v>0</v>
      </c>
      <c r="H324" s="4" t="s">
        <v>3890</v>
      </c>
    </row>
    <row r="325" spans="1:8" x14ac:dyDescent="0.25">
      <c r="A325" s="7">
        <v>44685</v>
      </c>
      <c r="B325" s="4" t="s">
        <v>365</v>
      </c>
      <c r="C325" s="4" t="s">
        <v>3661</v>
      </c>
      <c r="D325" s="3">
        <v>24550</v>
      </c>
      <c r="E325" s="8">
        <v>44685</v>
      </c>
      <c r="F325" s="3">
        <v>24550</v>
      </c>
      <c r="G325" s="5">
        <f>Tabla1[[#This Row],[Importe]]-Tabla1[[#This Row],[Pagado]]</f>
        <v>0</v>
      </c>
      <c r="H325" s="4" t="s">
        <v>3890</v>
      </c>
    </row>
    <row r="326" spans="1:8" x14ac:dyDescent="0.25">
      <c r="A326" s="7">
        <v>44685</v>
      </c>
      <c r="B326" s="4" t="s">
        <v>366</v>
      </c>
      <c r="C326" s="4" t="s">
        <v>3678</v>
      </c>
      <c r="D326" s="3">
        <v>1085.7</v>
      </c>
      <c r="E326" s="8">
        <v>44685</v>
      </c>
      <c r="F326" s="3">
        <v>1085.7</v>
      </c>
      <c r="G326" s="5">
        <f>Tabla1[[#This Row],[Importe]]-Tabla1[[#This Row],[Pagado]]</f>
        <v>0</v>
      </c>
      <c r="H326" s="4" t="s">
        <v>3890</v>
      </c>
    </row>
    <row r="327" spans="1:8" x14ac:dyDescent="0.25">
      <c r="A327" s="7">
        <v>44685</v>
      </c>
      <c r="B327" s="4" t="s">
        <v>367</v>
      </c>
      <c r="C327" s="4" t="s">
        <v>3600</v>
      </c>
      <c r="D327" s="3">
        <v>1322.4</v>
      </c>
      <c r="E327" s="8">
        <v>44685</v>
      </c>
      <c r="F327" s="3">
        <v>1322.4</v>
      </c>
      <c r="G327" s="5">
        <f>Tabla1[[#This Row],[Importe]]-Tabla1[[#This Row],[Pagado]]</f>
        <v>0</v>
      </c>
      <c r="H327" s="4" t="s">
        <v>3890</v>
      </c>
    </row>
    <row r="328" spans="1:8" x14ac:dyDescent="0.25">
      <c r="A328" s="7">
        <v>44685</v>
      </c>
      <c r="B328" s="4" t="s">
        <v>368</v>
      </c>
      <c r="C328" s="4" t="s">
        <v>3611</v>
      </c>
      <c r="D328" s="3">
        <v>4437.8999999999996</v>
      </c>
      <c r="E328" s="8">
        <v>44685</v>
      </c>
      <c r="F328" s="3">
        <v>4437.8999999999996</v>
      </c>
      <c r="G328" s="5">
        <f>Tabla1[[#This Row],[Importe]]-Tabla1[[#This Row],[Pagado]]</f>
        <v>0</v>
      </c>
      <c r="H328" s="4" t="s">
        <v>3890</v>
      </c>
    </row>
    <row r="329" spans="1:8" x14ac:dyDescent="0.25">
      <c r="A329" s="7">
        <v>44685</v>
      </c>
      <c r="B329" s="4" t="s">
        <v>369</v>
      </c>
      <c r="C329" s="4" t="s">
        <v>3658</v>
      </c>
      <c r="D329" s="3">
        <v>47153</v>
      </c>
      <c r="E329" s="8">
        <v>44688</v>
      </c>
      <c r="F329" s="3">
        <v>47153</v>
      </c>
      <c r="G329" s="5">
        <f>Tabla1[[#This Row],[Importe]]-Tabla1[[#This Row],[Pagado]]</f>
        <v>0</v>
      </c>
      <c r="H329" s="4" t="s">
        <v>3890</v>
      </c>
    </row>
    <row r="330" spans="1:8" x14ac:dyDescent="0.25">
      <c r="A330" s="7">
        <v>44685</v>
      </c>
      <c r="B330" s="4" t="s">
        <v>370</v>
      </c>
      <c r="C330" s="4" t="s">
        <v>3634</v>
      </c>
      <c r="D330" s="3">
        <v>1638.2</v>
      </c>
      <c r="E330" s="8">
        <v>44685</v>
      </c>
      <c r="F330" s="3">
        <v>1638.2</v>
      </c>
      <c r="G330" s="5">
        <f>Tabla1[[#This Row],[Importe]]-Tabla1[[#This Row],[Pagado]]</f>
        <v>0</v>
      </c>
      <c r="H330" s="4" t="s">
        <v>3890</v>
      </c>
    </row>
    <row r="331" spans="1:8" x14ac:dyDescent="0.25">
      <c r="A331" s="7">
        <v>44685</v>
      </c>
      <c r="B331" s="4" t="s">
        <v>371</v>
      </c>
      <c r="C331" s="4" t="s">
        <v>3635</v>
      </c>
      <c r="D331" s="3">
        <v>10103.6</v>
      </c>
      <c r="E331" s="8">
        <v>44685</v>
      </c>
      <c r="F331" s="3">
        <v>10103.6</v>
      </c>
      <c r="G331" s="5">
        <f>Tabla1[[#This Row],[Importe]]-Tabla1[[#This Row],[Pagado]]</f>
        <v>0</v>
      </c>
      <c r="H331" s="4" t="s">
        <v>3890</v>
      </c>
    </row>
    <row r="332" spans="1:8" x14ac:dyDescent="0.25">
      <c r="A332" s="7">
        <v>44685</v>
      </c>
      <c r="B332" s="4" t="s">
        <v>372</v>
      </c>
      <c r="C332" s="4" t="s">
        <v>3668</v>
      </c>
      <c r="D332" s="3">
        <v>15207.1</v>
      </c>
      <c r="E332" s="8">
        <v>44691</v>
      </c>
      <c r="F332" s="3">
        <v>15207.1</v>
      </c>
      <c r="G332" s="5">
        <f>Tabla1[[#This Row],[Importe]]-Tabla1[[#This Row],[Pagado]]</f>
        <v>0</v>
      </c>
      <c r="H332" s="4" t="s">
        <v>3890</v>
      </c>
    </row>
    <row r="333" spans="1:8" x14ac:dyDescent="0.25">
      <c r="A333" s="7">
        <v>44685</v>
      </c>
      <c r="B333" s="4" t="s">
        <v>373</v>
      </c>
      <c r="C333" s="4" t="s">
        <v>3624</v>
      </c>
      <c r="D333" s="3">
        <v>1922.1</v>
      </c>
      <c r="E333" s="8">
        <v>44685</v>
      </c>
      <c r="F333" s="3">
        <v>1922.1</v>
      </c>
      <c r="G333" s="5">
        <f>Tabla1[[#This Row],[Importe]]-Tabla1[[#This Row],[Pagado]]</f>
        <v>0</v>
      </c>
      <c r="H333" s="4" t="s">
        <v>3890</v>
      </c>
    </row>
    <row r="334" spans="1:8" x14ac:dyDescent="0.25">
      <c r="A334" s="7">
        <v>44685</v>
      </c>
      <c r="B334" s="4" t="s">
        <v>374</v>
      </c>
      <c r="C334" s="4" t="s">
        <v>3759</v>
      </c>
      <c r="D334" s="3">
        <v>1390.2</v>
      </c>
      <c r="E334" s="8">
        <v>44685</v>
      </c>
      <c r="F334" s="3">
        <v>1390.2</v>
      </c>
      <c r="G334" s="5">
        <f>Tabla1[[#This Row],[Importe]]-Tabla1[[#This Row],[Pagado]]</f>
        <v>0</v>
      </c>
      <c r="H334" s="4" t="s">
        <v>3890</v>
      </c>
    </row>
    <row r="335" spans="1:8" x14ac:dyDescent="0.25">
      <c r="A335" s="7">
        <v>44685</v>
      </c>
      <c r="B335" s="4" t="s">
        <v>375</v>
      </c>
      <c r="C335" s="4" t="s">
        <v>3915</v>
      </c>
      <c r="D335" s="3">
        <v>0</v>
      </c>
      <c r="E335" s="9" t="s">
        <v>3891</v>
      </c>
      <c r="F335" s="3">
        <v>0</v>
      </c>
      <c r="G335" s="5">
        <f>Tabla1[[#This Row],[Importe]]-Tabla1[[#This Row],[Pagado]]</f>
        <v>0</v>
      </c>
      <c r="H335" s="4" t="s">
        <v>3891</v>
      </c>
    </row>
    <row r="336" spans="1:8" x14ac:dyDescent="0.25">
      <c r="A336" s="7">
        <v>44685</v>
      </c>
      <c r="B336" s="4" t="s">
        <v>376</v>
      </c>
      <c r="C336" s="4" t="s">
        <v>3665</v>
      </c>
      <c r="D336" s="3">
        <v>4519.2</v>
      </c>
      <c r="E336" s="8">
        <v>44685</v>
      </c>
      <c r="F336" s="3">
        <v>4519.2</v>
      </c>
      <c r="G336" s="5">
        <f>Tabla1[[#This Row],[Importe]]-Tabla1[[#This Row],[Pagado]]</f>
        <v>0</v>
      </c>
      <c r="H336" s="4" t="s">
        <v>3890</v>
      </c>
    </row>
    <row r="337" spans="1:8" x14ac:dyDescent="0.25">
      <c r="A337" s="7">
        <v>44685</v>
      </c>
      <c r="B337" s="4" t="s">
        <v>377</v>
      </c>
      <c r="C337" s="4" t="s">
        <v>3620</v>
      </c>
      <c r="D337" s="3">
        <v>5753.4</v>
      </c>
      <c r="E337" s="8">
        <v>44685</v>
      </c>
      <c r="F337" s="3">
        <v>5753.4</v>
      </c>
      <c r="G337" s="5">
        <f>Tabla1[[#This Row],[Importe]]-Tabla1[[#This Row],[Pagado]]</f>
        <v>0</v>
      </c>
      <c r="H337" s="4" t="s">
        <v>3890</v>
      </c>
    </row>
    <row r="338" spans="1:8" x14ac:dyDescent="0.25">
      <c r="A338" s="7">
        <v>44685</v>
      </c>
      <c r="B338" s="4" t="s">
        <v>378</v>
      </c>
      <c r="C338" s="4" t="s">
        <v>3669</v>
      </c>
      <c r="D338" s="3">
        <v>5238.2</v>
      </c>
      <c r="E338" s="8">
        <v>44685</v>
      </c>
      <c r="F338" s="3">
        <v>5238.2</v>
      </c>
      <c r="G338" s="5">
        <f>Tabla1[[#This Row],[Importe]]-Tabla1[[#This Row],[Pagado]]</f>
        <v>0</v>
      </c>
      <c r="H338" s="4" t="s">
        <v>3890</v>
      </c>
    </row>
    <row r="339" spans="1:8" x14ac:dyDescent="0.25">
      <c r="A339" s="7">
        <v>44685</v>
      </c>
      <c r="B339" s="4" t="s">
        <v>379</v>
      </c>
      <c r="C339" s="4" t="s">
        <v>3685</v>
      </c>
      <c r="D339" s="3">
        <v>5478.4</v>
      </c>
      <c r="E339" s="8">
        <v>44685</v>
      </c>
      <c r="F339" s="3">
        <v>5478.4</v>
      </c>
      <c r="G339" s="5">
        <f>Tabla1[[#This Row],[Importe]]-Tabla1[[#This Row],[Pagado]]</f>
        <v>0</v>
      </c>
      <c r="H339" s="4" t="s">
        <v>3890</v>
      </c>
    </row>
    <row r="340" spans="1:8" x14ac:dyDescent="0.25">
      <c r="A340" s="7">
        <v>44685</v>
      </c>
      <c r="B340" s="4" t="s">
        <v>380</v>
      </c>
      <c r="C340" s="4" t="s">
        <v>3760</v>
      </c>
      <c r="D340" s="3">
        <v>660</v>
      </c>
      <c r="E340" s="8">
        <v>44685</v>
      </c>
      <c r="F340" s="3">
        <v>660</v>
      </c>
      <c r="G340" s="5">
        <f>Tabla1[[#This Row],[Importe]]-Tabla1[[#This Row],[Pagado]]</f>
        <v>0</v>
      </c>
      <c r="H340" s="4" t="s">
        <v>3890</v>
      </c>
    </row>
    <row r="341" spans="1:8" x14ac:dyDescent="0.25">
      <c r="A341" s="7">
        <v>44685</v>
      </c>
      <c r="B341" s="4" t="s">
        <v>381</v>
      </c>
      <c r="C341" s="4" t="s">
        <v>3661</v>
      </c>
      <c r="D341" s="3">
        <v>988</v>
      </c>
      <c r="E341" s="8">
        <v>44685</v>
      </c>
      <c r="F341" s="3">
        <v>988</v>
      </c>
      <c r="G341" s="5">
        <f>Tabla1[[#This Row],[Importe]]-Tabla1[[#This Row],[Pagado]]</f>
        <v>0</v>
      </c>
      <c r="H341" s="4" t="s">
        <v>3890</v>
      </c>
    </row>
    <row r="342" spans="1:8" x14ac:dyDescent="0.25">
      <c r="A342" s="7">
        <v>44685</v>
      </c>
      <c r="B342" s="4" t="s">
        <v>382</v>
      </c>
      <c r="C342" s="4" t="s">
        <v>3673</v>
      </c>
      <c r="D342" s="3">
        <v>16552.8</v>
      </c>
      <c r="E342" s="8">
        <v>44686</v>
      </c>
      <c r="F342" s="3">
        <v>16552.8</v>
      </c>
      <c r="G342" s="5">
        <f>Tabla1[[#This Row],[Importe]]-Tabla1[[#This Row],[Pagado]]</f>
        <v>0</v>
      </c>
      <c r="H342" s="4" t="s">
        <v>3890</v>
      </c>
    </row>
    <row r="343" spans="1:8" x14ac:dyDescent="0.25">
      <c r="A343" s="7">
        <v>44685</v>
      </c>
      <c r="B343" s="4" t="s">
        <v>383</v>
      </c>
      <c r="C343" s="4" t="s">
        <v>3687</v>
      </c>
      <c r="D343" s="3">
        <v>1689.6</v>
      </c>
      <c r="E343" s="8">
        <v>44685</v>
      </c>
      <c r="F343" s="3">
        <v>1689.6</v>
      </c>
      <c r="G343" s="5">
        <f>Tabla1[[#This Row],[Importe]]-Tabla1[[#This Row],[Pagado]]</f>
        <v>0</v>
      </c>
      <c r="H343" s="4" t="s">
        <v>3890</v>
      </c>
    </row>
    <row r="344" spans="1:8" x14ac:dyDescent="0.25">
      <c r="A344" s="7">
        <v>44685</v>
      </c>
      <c r="B344" s="4" t="s">
        <v>384</v>
      </c>
      <c r="C344" s="4" t="s">
        <v>3761</v>
      </c>
      <c r="D344" s="3">
        <v>1953</v>
      </c>
      <c r="E344" s="8">
        <v>44685</v>
      </c>
      <c r="F344" s="3">
        <v>1953</v>
      </c>
      <c r="G344" s="5">
        <f>Tabla1[[#This Row],[Importe]]-Tabla1[[#This Row],[Pagado]]</f>
        <v>0</v>
      </c>
      <c r="H344" s="4" t="s">
        <v>3890</v>
      </c>
    </row>
    <row r="345" spans="1:8" x14ac:dyDescent="0.25">
      <c r="A345" s="7">
        <v>44685</v>
      </c>
      <c r="B345" s="4" t="s">
        <v>385</v>
      </c>
      <c r="C345" s="4" t="s">
        <v>3670</v>
      </c>
      <c r="D345" s="3">
        <v>4943</v>
      </c>
      <c r="E345" s="8">
        <v>44685</v>
      </c>
      <c r="F345" s="3">
        <v>4943</v>
      </c>
      <c r="G345" s="5">
        <f>Tabla1[[#This Row],[Importe]]-Tabla1[[#This Row],[Pagado]]</f>
        <v>0</v>
      </c>
      <c r="H345" s="4" t="s">
        <v>3890</v>
      </c>
    </row>
    <row r="346" spans="1:8" x14ac:dyDescent="0.25">
      <c r="A346" s="7">
        <v>44685</v>
      </c>
      <c r="B346" s="4" t="s">
        <v>386</v>
      </c>
      <c r="C346" s="4" t="s">
        <v>3662</v>
      </c>
      <c r="D346" s="3">
        <v>817.6</v>
      </c>
      <c r="E346" s="8">
        <v>44685</v>
      </c>
      <c r="F346" s="3">
        <v>817.6</v>
      </c>
      <c r="G346" s="5">
        <f>Tabla1[[#This Row],[Importe]]-Tabla1[[#This Row],[Pagado]]</f>
        <v>0</v>
      </c>
      <c r="H346" s="4" t="s">
        <v>3890</v>
      </c>
    </row>
    <row r="347" spans="1:8" x14ac:dyDescent="0.25">
      <c r="A347" s="7">
        <v>44685</v>
      </c>
      <c r="B347" s="4" t="s">
        <v>387</v>
      </c>
      <c r="C347" s="4" t="s">
        <v>3619</v>
      </c>
      <c r="D347" s="3">
        <v>2640</v>
      </c>
      <c r="E347" s="8">
        <v>44685</v>
      </c>
      <c r="F347" s="3">
        <v>2640</v>
      </c>
      <c r="G347" s="5">
        <f>Tabla1[[#This Row],[Importe]]-Tabla1[[#This Row],[Pagado]]</f>
        <v>0</v>
      </c>
      <c r="H347" s="4" t="s">
        <v>3890</v>
      </c>
    </row>
    <row r="348" spans="1:8" x14ac:dyDescent="0.25">
      <c r="A348" s="7">
        <v>44685</v>
      </c>
      <c r="B348" s="4" t="s">
        <v>388</v>
      </c>
      <c r="C348" s="4" t="s">
        <v>3616</v>
      </c>
      <c r="D348" s="3">
        <v>8326.7999999999993</v>
      </c>
      <c r="E348" s="8">
        <v>44685</v>
      </c>
      <c r="F348" s="3">
        <v>8326.7999999999993</v>
      </c>
      <c r="G348" s="5">
        <f>Tabla1[[#This Row],[Importe]]-Tabla1[[#This Row],[Pagado]]</f>
        <v>0</v>
      </c>
      <c r="H348" s="4" t="s">
        <v>3890</v>
      </c>
    </row>
    <row r="349" spans="1:8" x14ac:dyDescent="0.25">
      <c r="A349" s="7">
        <v>44685</v>
      </c>
      <c r="B349" s="4" t="s">
        <v>389</v>
      </c>
      <c r="C349" s="4" t="s">
        <v>3671</v>
      </c>
      <c r="D349" s="3">
        <v>4287.3999999999996</v>
      </c>
      <c r="E349" s="8">
        <v>44685</v>
      </c>
      <c r="F349" s="3">
        <v>4287.3999999999996</v>
      </c>
      <c r="G349" s="5">
        <f>Tabla1[[#This Row],[Importe]]-Tabla1[[#This Row],[Pagado]]</f>
        <v>0</v>
      </c>
      <c r="H349" s="4" t="s">
        <v>3890</v>
      </c>
    </row>
    <row r="350" spans="1:8" x14ac:dyDescent="0.25">
      <c r="A350" s="7">
        <v>44685</v>
      </c>
      <c r="B350" s="4" t="s">
        <v>390</v>
      </c>
      <c r="C350" s="4" t="s">
        <v>3676</v>
      </c>
      <c r="D350" s="3">
        <v>1075.9000000000001</v>
      </c>
      <c r="E350" s="8">
        <v>44685</v>
      </c>
      <c r="F350" s="3">
        <v>1075.9000000000001</v>
      </c>
      <c r="G350" s="5">
        <f>Tabla1[[#This Row],[Importe]]-Tabla1[[#This Row],[Pagado]]</f>
        <v>0</v>
      </c>
      <c r="H350" s="4" t="s">
        <v>3890</v>
      </c>
    </row>
    <row r="351" spans="1:8" x14ac:dyDescent="0.25">
      <c r="A351" s="7">
        <v>44685</v>
      </c>
      <c r="B351" s="4" t="s">
        <v>391</v>
      </c>
      <c r="C351" s="4" t="s">
        <v>3626</v>
      </c>
      <c r="D351" s="3">
        <v>20902.400000000001</v>
      </c>
      <c r="E351" s="8">
        <v>44685</v>
      </c>
      <c r="F351" s="3">
        <v>20902.400000000001</v>
      </c>
      <c r="G351" s="5">
        <f>Tabla1[[#This Row],[Importe]]-Tabla1[[#This Row],[Pagado]]</f>
        <v>0</v>
      </c>
      <c r="H351" s="4" t="s">
        <v>3890</v>
      </c>
    </row>
    <row r="352" spans="1:8" x14ac:dyDescent="0.25">
      <c r="A352" s="7">
        <v>44685</v>
      </c>
      <c r="B352" s="4" t="s">
        <v>392</v>
      </c>
      <c r="C352" s="4" t="s">
        <v>3614</v>
      </c>
      <c r="D352" s="3">
        <v>620.4</v>
      </c>
      <c r="E352" s="8">
        <v>44685</v>
      </c>
      <c r="F352" s="3">
        <v>620.4</v>
      </c>
      <c r="G352" s="5">
        <f>Tabla1[[#This Row],[Importe]]-Tabla1[[#This Row],[Pagado]]</f>
        <v>0</v>
      </c>
      <c r="H352" s="4" t="s">
        <v>3890</v>
      </c>
    </row>
    <row r="353" spans="1:8" x14ac:dyDescent="0.25">
      <c r="A353" s="7">
        <v>44685</v>
      </c>
      <c r="B353" s="4" t="s">
        <v>393</v>
      </c>
      <c r="C353" s="4" t="s">
        <v>3614</v>
      </c>
      <c r="D353" s="3">
        <v>5267.2</v>
      </c>
      <c r="E353" s="8">
        <v>44685</v>
      </c>
      <c r="F353" s="3">
        <v>5267.2</v>
      </c>
      <c r="G353" s="5">
        <f>Tabla1[[#This Row],[Importe]]-Tabla1[[#This Row],[Pagado]]</f>
        <v>0</v>
      </c>
      <c r="H353" s="4" t="s">
        <v>3890</v>
      </c>
    </row>
    <row r="354" spans="1:8" x14ac:dyDescent="0.25">
      <c r="A354" s="7">
        <v>44685</v>
      </c>
      <c r="B354" s="4" t="s">
        <v>394</v>
      </c>
      <c r="C354" s="4" t="s">
        <v>3686</v>
      </c>
      <c r="D354" s="3">
        <v>15291.4</v>
      </c>
      <c r="E354" s="8" t="s">
        <v>3880</v>
      </c>
      <c r="F354" s="3">
        <v>15291.4</v>
      </c>
      <c r="G354" s="5">
        <f>Tabla1[[#This Row],[Importe]]-Tabla1[[#This Row],[Pagado]]</f>
        <v>0</v>
      </c>
      <c r="H354" s="4" t="s">
        <v>3890</v>
      </c>
    </row>
    <row r="355" spans="1:8" x14ac:dyDescent="0.25">
      <c r="A355" s="7">
        <v>44685</v>
      </c>
      <c r="B355" s="4" t="s">
        <v>395</v>
      </c>
      <c r="C355" s="4" t="s">
        <v>3733</v>
      </c>
      <c r="D355" s="3">
        <v>2880</v>
      </c>
      <c r="E355" s="8">
        <v>44685</v>
      </c>
      <c r="F355" s="3">
        <v>2880</v>
      </c>
      <c r="G355" s="5">
        <f>Tabla1[[#This Row],[Importe]]-Tabla1[[#This Row],[Pagado]]</f>
        <v>0</v>
      </c>
      <c r="H355" s="4" t="s">
        <v>3890</v>
      </c>
    </row>
    <row r="356" spans="1:8" x14ac:dyDescent="0.25">
      <c r="A356" s="7">
        <v>44685</v>
      </c>
      <c r="B356" s="4" t="s">
        <v>396</v>
      </c>
      <c r="C356" s="4" t="s">
        <v>3733</v>
      </c>
      <c r="D356" s="3">
        <v>25200</v>
      </c>
      <c r="E356" s="8">
        <v>44685</v>
      </c>
      <c r="F356" s="3">
        <v>25200</v>
      </c>
      <c r="G356" s="5">
        <f>Tabla1[[#This Row],[Importe]]-Tabla1[[#This Row],[Pagado]]</f>
        <v>0</v>
      </c>
      <c r="H356" s="4" t="s">
        <v>3890</v>
      </c>
    </row>
    <row r="357" spans="1:8" x14ac:dyDescent="0.25">
      <c r="A357" s="7">
        <v>44685</v>
      </c>
      <c r="B357" s="4" t="s">
        <v>397</v>
      </c>
      <c r="C357" s="4" t="s">
        <v>3762</v>
      </c>
      <c r="D357" s="3">
        <v>17036.8</v>
      </c>
      <c r="E357" s="8">
        <v>44685</v>
      </c>
      <c r="F357" s="3">
        <v>17036.8</v>
      </c>
      <c r="G357" s="5">
        <f>Tabla1[[#This Row],[Importe]]-Tabla1[[#This Row],[Pagado]]</f>
        <v>0</v>
      </c>
      <c r="H357" s="4" t="s">
        <v>3890</v>
      </c>
    </row>
    <row r="358" spans="1:8" x14ac:dyDescent="0.25">
      <c r="A358" s="7">
        <v>44685</v>
      </c>
      <c r="B358" s="4" t="s">
        <v>398</v>
      </c>
      <c r="C358" s="4" t="s">
        <v>3763</v>
      </c>
      <c r="D358" s="3">
        <v>7276</v>
      </c>
      <c r="E358" s="8">
        <v>44685</v>
      </c>
      <c r="F358" s="3">
        <v>7276</v>
      </c>
      <c r="G358" s="5">
        <f>Tabla1[[#This Row],[Importe]]-Tabla1[[#This Row],[Pagado]]</f>
        <v>0</v>
      </c>
      <c r="H358" s="4" t="s">
        <v>3890</v>
      </c>
    </row>
    <row r="359" spans="1:8" x14ac:dyDescent="0.25">
      <c r="A359" s="7">
        <v>44685</v>
      </c>
      <c r="B359" s="4" t="s">
        <v>399</v>
      </c>
      <c r="C359" s="4" t="s">
        <v>3764</v>
      </c>
      <c r="D359" s="3">
        <v>22698</v>
      </c>
      <c r="E359" s="8">
        <v>44690</v>
      </c>
      <c r="F359" s="3">
        <v>22698</v>
      </c>
      <c r="G359" s="5">
        <f>Tabla1[[#This Row],[Importe]]-Tabla1[[#This Row],[Pagado]]</f>
        <v>0</v>
      </c>
      <c r="H359" s="4" t="s">
        <v>3890</v>
      </c>
    </row>
    <row r="360" spans="1:8" x14ac:dyDescent="0.25">
      <c r="A360" s="7">
        <v>44685</v>
      </c>
      <c r="B360" s="4" t="s">
        <v>400</v>
      </c>
      <c r="C360" s="4" t="s">
        <v>3728</v>
      </c>
      <c r="D360" s="3">
        <v>39934.400000000001</v>
      </c>
      <c r="E360" s="8">
        <v>44685</v>
      </c>
      <c r="F360" s="3">
        <v>39934.400000000001</v>
      </c>
      <c r="G360" s="5">
        <f>Tabla1[[#This Row],[Importe]]-Tabla1[[#This Row],[Pagado]]</f>
        <v>0</v>
      </c>
      <c r="H360" s="4" t="s">
        <v>3890</v>
      </c>
    </row>
    <row r="361" spans="1:8" x14ac:dyDescent="0.25">
      <c r="A361" s="7">
        <v>44685</v>
      </c>
      <c r="B361" s="4" t="s">
        <v>401</v>
      </c>
      <c r="C361" s="4" t="s">
        <v>3605</v>
      </c>
      <c r="D361" s="3">
        <v>1557.6</v>
      </c>
      <c r="E361" s="8">
        <v>44685</v>
      </c>
      <c r="F361" s="3">
        <v>1557.6</v>
      </c>
      <c r="G361" s="5">
        <f>Tabla1[[#This Row],[Importe]]-Tabla1[[#This Row],[Pagado]]</f>
        <v>0</v>
      </c>
      <c r="H361" s="4" t="s">
        <v>3890</v>
      </c>
    </row>
    <row r="362" spans="1:8" x14ac:dyDescent="0.25">
      <c r="A362" s="7">
        <v>44685</v>
      </c>
      <c r="B362" s="4" t="s">
        <v>402</v>
      </c>
      <c r="C362" s="4" t="s">
        <v>3765</v>
      </c>
      <c r="D362" s="3">
        <v>600.6</v>
      </c>
      <c r="E362" s="8">
        <v>44685</v>
      </c>
      <c r="F362" s="3">
        <v>600.6</v>
      </c>
      <c r="G362" s="5">
        <f>Tabla1[[#This Row],[Importe]]-Tabla1[[#This Row],[Pagado]]</f>
        <v>0</v>
      </c>
      <c r="H362" s="4" t="s">
        <v>3890</v>
      </c>
    </row>
    <row r="363" spans="1:8" x14ac:dyDescent="0.25">
      <c r="A363" s="7">
        <v>44685</v>
      </c>
      <c r="B363" s="4" t="s">
        <v>403</v>
      </c>
      <c r="C363" s="4" t="s">
        <v>3747</v>
      </c>
      <c r="D363" s="3">
        <v>1430.4</v>
      </c>
      <c r="E363" s="8">
        <v>44685</v>
      </c>
      <c r="F363" s="3">
        <v>1430.4</v>
      </c>
      <c r="G363" s="5">
        <f>Tabla1[[#This Row],[Importe]]-Tabla1[[#This Row],[Pagado]]</f>
        <v>0</v>
      </c>
      <c r="H363" s="4" t="s">
        <v>3890</v>
      </c>
    </row>
    <row r="364" spans="1:8" x14ac:dyDescent="0.25">
      <c r="A364" s="7">
        <v>44685</v>
      </c>
      <c r="B364" s="4" t="s">
        <v>404</v>
      </c>
      <c r="C364" s="4" t="s">
        <v>3614</v>
      </c>
      <c r="D364" s="3">
        <v>765.6</v>
      </c>
      <c r="E364" s="8">
        <v>44685</v>
      </c>
      <c r="F364" s="3">
        <v>765.6</v>
      </c>
      <c r="G364" s="5">
        <f>Tabla1[[#This Row],[Importe]]-Tabla1[[#This Row],[Pagado]]</f>
        <v>0</v>
      </c>
      <c r="H364" s="4" t="s">
        <v>3890</v>
      </c>
    </row>
    <row r="365" spans="1:8" x14ac:dyDescent="0.25">
      <c r="A365" s="7">
        <v>44685</v>
      </c>
      <c r="B365" s="4" t="s">
        <v>405</v>
      </c>
      <c r="C365" s="4" t="s">
        <v>3766</v>
      </c>
      <c r="D365" s="3">
        <v>65113.599999999999</v>
      </c>
      <c r="E365" s="8">
        <v>44686</v>
      </c>
      <c r="F365" s="3">
        <v>65113.599999999999</v>
      </c>
      <c r="G365" s="5">
        <f>Tabla1[[#This Row],[Importe]]-Tabla1[[#This Row],[Pagado]]</f>
        <v>0</v>
      </c>
      <c r="H365" s="4" t="s">
        <v>3890</v>
      </c>
    </row>
    <row r="366" spans="1:8" x14ac:dyDescent="0.25">
      <c r="A366" s="7">
        <v>44685</v>
      </c>
      <c r="B366" s="4" t="s">
        <v>406</v>
      </c>
      <c r="C366" s="4" t="s">
        <v>3677</v>
      </c>
      <c r="D366" s="3">
        <v>20508.8</v>
      </c>
      <c r="E366" s="8">
        <v>44686</v>
      </c>
      <c r="F366" s="3">
        <v>20508.8</v>
      </c>
      <c r="G366" s="5">
        <f>Tabla1[[#This Row],[Importe]]-Tabla1[[#This Row],[Pagado]]</f>
        <v>0</v>
      </c>
      <c r="H366" s="4" t="s">
        <v>3890</v>
      </c>
    </row>
    <row r="367" spans="1:8" x14ac:dyDescent="0.25">
      <c r="A367" s="7">
        <v>44685</v>
      </c>
      <c r="B367" s="4" t="s">
        <v>407</v>
      </c>
      <c r="C367" s="4" t="s">
        <v>3767</v>
      </c>
      <c r="D367" s="3">
        <v>2636.2</v>
      </c>
      <c r="E367" s="8">
        <v>44685</v>
      </c>
      <c r="F367" s="3">
        <v>2636.2</v>
      </c>
      <c r="G367" s="5">
        <f>Tabla1[[#This Row],[Importe]]-Tabla1[[#This Row],[Pagado]]</f>
        <v>0</v>
      </c>
      <c r="H367" s="4" t="s">
        <v>3890</v>
      </c>
    </row>
    <row r="368" spans="1:8" x14ac:dyDescent="0.25">
      <c r="A368" s="7">
        <v>44685</v>
      </c>
      <c r="B368" s="4" t="s">
        <v>408</v>
      </c>
      <c r="C368" s="4" t="s">
        <v>3768</v>
      </c>
      <c r="D368" s="3">
        <v>2184</v>
      </c>
      <c r="E368" s="8">
        <v>44685</v>
      </c>
      <c r="F368" s="3">
        <v>2184</v>
      </c>
      <c r="G368" s="5">
        <f>Tabla1[[#This Row],[Importe]]-Tabla1[[#This Row],[Pagado]]</f>
        <v>0</v>
      </c>
      <c r="H368" s="4" t="s">
        <v>3890</v>
      </c>
    </row>
    <row r="369" spans="1:8" x14ac:dyDescent="0.25">
      <c r="A369" s="7">
        <v>44685</v>
      </c>
      <c r="B369" s="4" t="s">
        <v>409</v>
      </c>
      <c r="C369" s="4" t="s">
        <v>3703</v>
      </c>
      <c r="D369" s="3">
        <v>5743.7</v>
      </c>
      <c r="E369" s="8">
        <v>44685</v>
      </c>
      <c r="F369" s="3">
        <v>5743.7</v>
      </c>
      <c r="G369" s="5">
        <f>Tabla1[[#This Row],[Importe]]-Tabla1[[#This Row],[Pagado]]</f>
        <v>0</v>
      </c>
      <c r="H369" s="4" t="s">
        <v>3890</v>
      </c>
    </row>
    <row r="370" spans="1:8" x14ac:dyDescent="0.25">
      <c r="A370" s="7">
        <v>44685</v>
      </c>
      <c r="B370" s="4" t="s">
        <v>410</v>
      </c>
      <c r="C370" s="4" t="s">
        <v>3703</v>
      </c>
      <c r="D370" s="3">
        <v>3143.7</v>
      </c>
      <c r="E370" s="8">
        <v>44685</v>
      </c>
      <c r="F370" s="3">
        <v>3143.7</v>
      </c>
      <c r="G370" s="5">
        <f>Tabla1[[#This Row],[Importe]]-Tabla1[[#This Row],[Pagado]]</f>
        <v>0</v>
      </c>
      <c r="H370" s="4" t="s">
        <v>3890</v>
      </c>
    </row>
    <row r="371" spans="1:8" x14ac:dyDescent="0.25">
      <c r="A371" s="7">
        <v>44685</v>
      </c>
      <c r="B371" s="4" t="s">
        <v>411</v>
      </c>
      <c r="C371" s="4" t="s">
        <v>3694</v>
      </c>
      <c r="D371" s="3">
        <v>6690.5</v>
      </c>
      <c r="E371" s="8">
        <v>44685</v>
      </c>
      <c r="F371" s="3">
        <v>6690.5</v>
      </c>
      <c r="G371" s="5">
        <f>Tabla1[[#This Row],[Importe]]-Tabla1[[#This Row],[Pagado]]</f>
        <v>0</v>
      </c>
      <c r="H371" s="4" t="s">
        <v>3890</v>
      </c>
    </row>
    <row r="372" spans="1:8" x14ac:dyDescent="0.25">
      <c r="A372" s="7">
        <v>44685</v>
      </c>
      <c r="B372" s="4" t="s">
        <v>412</v>
      </c>
      <c r="C372" s="4" t="s">
        <v>3625</v>
      </c>
      <c r="D372" s="3">
        <v>593.4</v>
      </c>
      <c r="E372" s="8">
        <v>44685</v>
      </c>
      <c r="F372" s="3">
        <v>593.4</v>
      </c>
      <c r="G372" s="5">
        <f>Tabla1[[#This Row],[Importe]]-Tabla1[[#This Row],[Pagado]]</f>
        <v>0</v>
      </c>
      <c r="H372" s="4" t="s">
        <v>3890</v>
      </c>
    </row>
    <row r="373" spans="1:8" x14ac:dyDescent="0.25">
      <c r="A373" s="7">
        <v>44685</v>
      </c>
      <c r="B373" s="4" t="s">
        <v>413</v>
      </c>
      <c r="C373" s="4" t="s">
        <v>3692</v>
      </c>
      <c r="D373" s="3">
        <v>8221.2000000000007</v>
      </c>
      <c r="E373" s="8">
        <v>44685</v>
      </c>
      <c r="F373" s="3">
        <v>8221.2000000000007</v>
      </c>
      <c r="G373" s="5">
        <f>Tabla1[[#This Row],[Importe]]-Tabla1[[#This Row],[Pagado]]</f>
        <v>0</v>
      </c>
      <c r="H373" s="4" t="s">
        <v>3890</v>
      </c>
    </row>
    <row r="374" spans="1:8" x14ac:dyDescent="0.25">
      <c r="A374" s="7">
        <v>44685</v>
      </c>
      <c r="B374" s="4" t="s">
        <v>414</v>
      </c>
      <c r="C374" s="4" t="s">
        <v>3622</v>
      </c>
      <c r="D374" s="3">
        <v>3355.8</v>
      </c>
      <c r="E374" s="8">
        <v>44685</v>
      </c>
      <c r="F374" s="3">
        <v>3355.8</v>
      </c>
      <c r="G374" s="5">
        <f>Tabla1[[#This Row],[Importe]]-Tabla1[[#This Row],[Pagado]]</f>
        <v>0</v>
      </c>
      <c r="H374" s="4" t="s">
        <v>3890</v>
      </c>
    </row>
    <row r="375" spans="1:8" x14ac:dyDescent="0.25">
      <c r="A375" s="7">
        <v>44685</v>
      </c>
      <c r="B375" s="4" t="s">
        <v>415</v>
      </c>
      <c r="C375" s="4" t="s">
        <v>3614</v>
      </c>
      <c r="D375" s="3">
        <v>22899.599999999999</v>
      </c>
      <c r="E375" s="8">
        <v>44685</v>
      </c>
      <c r="F375" s="3">
        <v>22899.599999999999</v>
      </c>
      <c r="G375" s="5">
        <f>Tabla1[[#This Row],[Importe]]-Tabla1[[#This Row],[Pagado]]</f>
        <v>0</v>
      </c>
      <c r="H375" s="4" t="s">
        <v>3890</v>
      </c>
    </row>
    <row r="376" spans="1:8" x14ac:dyDescent="0.25">
      <c r="A376" s="7">
        <v>44685</v>
      </c>
      <c r="B376" s="4" t="s">
        <v>416</v>
      </c>
      <c r="C376" s="4" t="s">
        <v>3614</v>
      </c>
      <c r="D376" s="3">
        <v>10403.200000000001</v>
      </c>
      <c r="E376" s="8">
        <v>44685</v>
      </c>
      <c r="F376" s="3">
        <v>10403.200000000001</v>
      </c>
      <c r="G376" s="5">
        <f>Tabla1[[#This Row],[Importe]]-Tabla1[[#This Row],[Pagado]]</f>
        <v>0</v>
      </c>
      <c r="H376" s="4" t="s">
        <v>3890</v>
      </c>
    </row>
    <row r="377" spans="1:8" x14ac:dyDescent="0.25">
      <c r="A377" s="7">
        <v>44685</v>
      </c>
      <c r="B377" s="4" t="s">
        <v>417</v>
      </c>
      <c r="C377" s="4" t="s">
        <v>3603</v>
      </c>
      <c r="D377" s="3">
        <v>1287</v>
      </c>
      <c r="E377" s="8">
        <v>44685</v>
      </c>
      <c r="F377" s="3">
        <v>1287</v>
      </c>
      <c r="G377" s="5">
        <f>Tabla1[[#This Row],[Importe]]-Tabla1[[#This Row],[Pagado]]</f>
        <v>0</v>
      </c>
      <c r="H377" s="4" t="s">
        <v>3890</v>
      </c>
    </row>
    <row r="378" spans="1:8" x14ac:dyDescent="0.25">
      <c r="A378" s="7">
        <v>44685</v>
      </c>
      <c r="B378" s="4" t="s">
        <v>418</v>
      </c>
      <c r="C378" s="4" t="s">
        <v>3681</v>
      </c>
      <c r="D378" s="3">
        <v>10012.1</v>
      </c>
      <c r="E378" s="8">
        <v>44686</v>
      </c>
      <c r="F378" s="3">
        <v>10012.1</v>
      </c>
      <c r="G378" s="5">
        <f>Tabla1[[#This Row],[Importe]]-Tabla1[[#This Row],[Pagado]]</f>
        <v>0</v>
      </c>
      <c r="H378" s="4" t="s">
        <v>3890</v>
      </c>
    </row>
    <row r="379" spans="1:8" x14ac:dyDescent="0.25">
      <c r="A379" s="7">
        <v>44685</v>
      </c>
      <c r="B379" s="4" t="s">
        <v>419</v>
      </c>
      <c r="C379" s="4" t="s">
        <v>3603</v>
      </c>
      <c r="D379" s="3">
        <v>9066.6</v>
      </c>
      <c r="E379" s="8">
        <v>44686</v>
      </c>
      <c r="F379" s="3">
        <v>9066.6</v>
      </c>
      <c r="G379" s="5">
        <f>Tabla1[[#This Row],[Importe]]-Tabla1[[#This Row],[Pagado]]</f>
        <v>0</v>
      </c>
      <c r="H379" s="4" t="s">
        <v>3890</v>
      </c>
    </row>
    <row r="380" spans="1:8" x14ac:dyDescent="0.25">
      <c r="A380" s="7">
        <v>44685</v>
      </c>
      <c r="B380" s="4" t="s">
        <v>420</v>
      </c>
      <c r="C380" s="4" t="s">
        <v>3745</v>
      </c>
      <c r="D380" s="3">
        <v>3523.1</v>
      </c>
      <c r="E380" s="8">
        <v>44686</v>
      </c>
      <c r="F380" s="3">
        <v>3523.1</v>
      </c>
      <c r="G380" s="5">
        <f>Tabla1[[#This Row],[Importe]]-Tabla1[[#This Row],[Pagado]]</f>
        <v>0</v>
      </c>
      <c r="H380" s="4" t="s">
        <v>3890</v>
      </c>
    </row>
    <row r="381" spans="1:8" x14ac:dyDescent="0.25">
      <c r="A381" s="7">
        <v>44685</v>
      </c>
      <c r="B381" s="4" t="s">
        <v>421</v>
      </c>
      <c r="C381" s="4" t="s">
        <v>3606</v>
      </c>
      <c r="D381" s="3">
        <v>1521.7</v>
      </c>
      <c r="E381" s="8">
        <v>44685</v>
      </c>
      <c r="F381" s="3">
        <v>1521.7</v>
      </c>
      <c r="G381" s="5">
        <f>Tabla1[[#This Row],[Importe]]-Tabla1[[#This Row],[Pagado]]</f>
        <v>0</v>
      </c>
      <c r="H381" s="4" t="s">
        <v>3890</v>
      </c>
    </row>
    <row r="382" spans="1:8" x14ac:dyDescent="0.25">
      <c r="A382" s="7">
        <v>44685</v>
      </c>
      <c r="B382" s="4" t="s">
        <v>422</v>
      </c>
      <c r="C382" s="4" t="s">
        <v>3710</v>
      </c>
      <c r="D382" s="3">
        <v>1980</v>
      </c>
      <c r="E382" s="8">
        <v>44686</v>
      </c>
      <c r="F382" s="3">
        <v>1980</v>
      </c>
      <c r="G382" s="5">
        <f>Tabla1[[#This Row],[Importe]]-Tabla1[[#This Row],[Pagado]]</f>
        <v>0</v>
      </c>
      <c r="H382" s="4" t="s">
        <v>3890</v>
      </c>
    </row>
    <row r="383" spans="1:8" x14ac:dyDescent="0.25">
      <c r="A383" s="7">
        <v>44685</v>
      </c>
      <c r="B383" s="4" t="s">
        <v>423</v>
      </c>
      <c r="C383" s="4" t="s">
        <v>3709</v>
      </c>
      <c r="D383" s="3">
        <v>8071.8</v>
      </c>
      <c r="E383" s="8">
        <v>44686</v>
      </c>
      <c r="F383" s="3">
        <v>8071.8</v>
      </c>
      <c r="G383" s="5">
        <f>Tabla1[[#This Row],[Importe]]-Tabla1[[#This Row],[Pagado]]</f>
        <v>0</v>
      </c>
      <c r="H383" s="4" t="s">
        <v>3890</v>
      </c>
    </row>
    <row r="384" spans="1:8" x14ac:dyDescent="0.25">
      <c r="A384" s="7">
        <v>44685</v>
      </c>
      <c r="B384" s="4" t="s">
        <v>424</v>
      </c>
      <c r="C384" s="4" t="s">
        <v>3714</v>
      </c>
      <c r="D384" s="3">
        <v>1221.8</v>
      </c>
      <c r="E384" s="8">
        <v>44686</v>
      </c>
      <c r="F384" s="3">
        <v>1221.8</v>
      </c>
      <c r="G384" s="5">
        <f>Tabla1[[#This Row],[Importe]]-Tabla1[[#This Row],[Pagado]]</f>
        <v>0</v>
      </c>
      <c r="H384" s="4" t="s">
        <v>3890</v>
      </c>
    </row>
    <row r="385" spans="1:8" x14ac:dyDescent="0.25">
      <c r="A385" s="7">
        <v>44685</v>
      </c>
      <c r="B385" s="4" t="s">
        <v>425</v>
      </c>
      <c r="C385" s="4" t="s">
        <v>3700</v>
      </c>
      <c r="D385" s="3">
        <v>54345.599999999999</v>
      </c>
      <c r="E385" s="8">
        <v>44694</v>
      </c>
      <c r="F385" s="3">
        <v>54345.599999999999</v>
      </c>
      <c r="G385" s="5">
        <f>Tabla1[[#This Row],[Importe]]-Tabla1[[#This Row],[Pagado]]</f>
        <v>0</v>
      </c>
      <c r="H385" s="4" t="s">
        <v>3890</v>
      </c>
    </row>
    <row r="386" spans="1:8" x14ac:dyDescent="0.25">
      <c r="A386" s="7">
        <v>44685</v>
      </c>
      <c r="B386" s="4" t="s">
        <v>426</v>
      </c>
      <c r="C386" s="4" t="s">
        <v>3614</v>
      </c>
      <c r="D386" s="3">
        <v>690</v>
      </c>
      <c r="E386" s="8">
        <v>44685</v>
      </c>
      <c r="F386" s="3">
        <v>690</v>
      </c>
      <c r="G386" s="5">
        <f>Tabla1[[#This Row],[Importe]]-Tabla1[[#This Row],[Pagado]]</f>
        <v>0</v>
      </c>
      <c r="H386" s="4" t="s">
        <v>3890</v>
      </c>
    </row>
    <row r="387" spans="1:8" x14ac:dyDescent="0.25">
      <c r="A387" s="7">
        <v>44685</v>
      </c>
      <c r="B387" s="4" t="s">
        <v>427</v>
      </c>
      <c r="C387" s="4" t="s">
        <v>3769</v>
      </c>
      <c r="D387" s="3">
        <v>500</v>
      </c>
      <c r="E387" s="8" t="s">
        <v>3881</v>
      </c>
      <c r="F387" s="3">
        <v>500</v>
      </c>
      <c r="G387" s="5">
        <f>Tabla1[[#This Row],[Importe]]-Tabla1[[#This Row],[Pagado]]</f>
        <v>0</v>
      </c>
      <c r="H387" s="4" t="s">
        <v>3890</v>
      </c>
    </row>
    <row r="388" spans="1:8" x14ac:dyDescent="0.25">
      <c r="A388" s="7">
        <v>44685</v>
      </c>
      <c r="B388" s="4" t="s">
        <v>428</v>
      </c>
      <c r="C388" s="4" t="s">
        <v>3687</v>
      </c>
      <c r="D388" s="3">
        <v>554.4</v>
      </c>
      <c r="E388" s="8">
        <v>44685</v>
      </c>
      <c r="F388" s="3">
        <v>554.4</v>
      </c>
      <c r="G388" s="5">
        <f>Tabla1[[#This Row],[Importe]]-Tabla1[[#This Row],[Pagado]]</f>
        <v>0</v>
      </c>
      <c r="H388" s="4" t="s">
        <v>3890</v>
      </c>
    </row>
    <row r="389" spans="1:8" x14ac:dyDescent="0.25">
      <c r="A389" s="7">
        <v>44685</v>
      </c>
      <c r="B389" s="4" t="s">
        <v>429</v>
      </c>
      <c r="C389" s="4" t="s">
        <v>3624</v>
      </c>
      <c r="D389" s="3">
        <v>1587</v>
      </c>
      <c r="E389" s="8">
        <v>44685</v>
      </c>
      <c r="F389" s="3">
        <v>1587</v>
      </c>
      <c r="G389" s="5">
        <f>Tabla1[[#This Row],[Importe]]-Tabla1[[#This Row],[Pagado]]</f>
        <v>0</v>
      </c>
      <c r="H389" s="4" t="s">
        <v>3890</v>
      </c>
    </row>
    <row r="390" spans="1:8" x14ac:dyDescent="0.25">
      <c r="A390" s="7">
        <v>44685</v>
      </c>
      <c r="B390" s="4" t="s">
        <v>430</v>
      </c>
      <c r="C390" s="4" t="s">
        <v>3725</v>
      </c>
      <c r="D390" s="3">
        <v>3328</v>
      </c>
      <c r="E390" s="8">
        <v>44685</v>
      </c>
      <c r="F390" s="3">
        <v>3328</v>
      </c>
      <c r="G390" s="5">
        <f>Tabla1[[#This Row],[Importe]]-Tabla1[[#This Row],[Pagado]]</f>
        <v>0</v>
      </c>
      <c r="H390" s="4" t="s">
        <v>3890</v>
      </c>
    </row>
    <row r="391" spans="1:8" x14ac:dyDescent="0.25">
      <c r="A391" s="7">
        <v>44685</v>
      </c>
      <c r="B391" s="4" t="s">
        <v>431</v>
      </c>
      <c r="C391" s="4" t="s">
        <v>3631</v>
      </c>
      <c r="D391" s="3">
        <v>2691.2</v>
      </c>
      <c r="E391" s="8">
        <v>44685</v>
      </c>
      <c r="F391" s="3">
        <v>2691.2</v>
      </c>
      <c r="G391" s="5">
        <f>Tabla1[[#This Row],[Importe]]-Tabla1[[#This Row],[Pagado]]</f>
        <v>0</v>
      </c>
      <c r="H391" s="4" t="s">
        <v>3890</v>
      </c>
    </row>
    <row r="392" spans="1:8" x14ac:dyDescent="0.25">
      <c r="A392" s="7">
        <v>44685</v>
      </c>
      <c r="B392" s="4" t="s">
        <v>432</v>
      </c>
      <c r="C392" s="4" t="s">
        <v>3617</v>
      </c>
      <c r="D392" s="3">
        <v>3748.5</v>
      </c>
      <c r="E392" s="8">
        <v>44685</v>
      </c>
      <c r="F392" s="3">
        <v>3748.5</v>
      </c>
      <c r="G392" s="5">
        <f>Tabla1[[#This Row],[Importe]]-Tabla1[[#This Row],[Pagado]]</f>
        <v>0</v>
      </c>
      <c r="H392" s="4" t="s">
        <v>3890</v>
      </c>
    </row>
    <row r="393" spans="1:8" x14ac:dyDescent="0.25">
      <c r="A393" s="7">
        <v>44685</v>
      </c>
      <c r="B393" s="4" t="s">
        <v>433</v>
      </c>
      <c r="C393" s="4" t="s">
        <v>3617</v>
      </c>
      <c r="D393" s="3">
        <v>248</v>
      </c>
      <c r="E393" s="8">
        <v>44685</v>
      </c>
      <c r="F393" s="3">
        <v>248</v>
      </c>
      <c r="G393" s="5">
        <f>Tabla1[[#This Row],[Importe]]-Tabla1[[#This Row],[Pagado]]</f>
        <v>0</v>
      </c>
      <c r="H393" s="4" t="s">
        <v>3890</v>
      </c>
    </row>
    <row r="394" spans="1:8" x14ac:dyDescent="0.25">
      <c r="A394" s="7">
        <v>44685</v>
      </c>
      <c r="B394" s="4" t="s">
        <v>434</v>
      </c>
      <c r="C394" s="4" t="s">
        <v>3705</v>
      </c>
      <c r="D394" s="3">
        <v>2800</v>
      </c>
      <c r="E394" s="8">
        <v>44685</v>
      </c>
      <c r="F394" s="3">
        <v>2800</v>
      </c>
      <c r="G394" s="5">
        <f>Tabla1[[#This Row],[Importe]]-Tabla1[[#This Row],[Pagado]]</f>
        <v>0</v>
      </c>
      <c r="H394" s="4" t="s">
        <v>3890</v>
      </c>
    </row>
    <row r="395" spans="1:8" x14ac:dyDescent="0.25">
      <c r="A395" s="7">
        <v>44685</v>
      </c>
      <c r="B395" s="4" t="s">
        <v>435</v>
      </c>
      <c r="C395" s="4" t="s">
        <v>3770</v>
      </c>
      <c r="D395" s="3">
        <v>35296</v>
      </c>
      <c r="E395" s="8">
        <v>44685</v>
      </c>
      <c r="F395" s="3">
        <v>35296</v>
      </c>
      <c r="G395" s="5">
        <f>Tabla1[[#This Row],[Importe]]-Tabla1[[#This Row],[Pagado]]</f>
        <v>0</v>
      </c>
      <c r="H395" s="4" t="s">
        <v>3890</v>
      </c>
    </row>
    <row r="396" spans="1:8" x14ac:dyDescent="0.25">
      <c r="A396" s="7">
        <v>44685</v>
      </c>
      <c r="B396" s="4" t="s">
        <v>436</v>
      </c>
      <c r="C396" s="4" t="s">
        <v>3771</v>
      </c>
      <c r="D396" s="3">
        <v>19419.2</v>
      </c>
      <c r="E396" s="8">
        <v>44686</v>
      </c>
      <c r="F396" s="3">
        <v>19419.2</v>
      </c>
      <c r="G396" s="5">
        <f>Tabla1[[#This Row],[Importe]]-Tabla1[[#This Row],[Pagado]]</f>
        <v>0</v>
      </c>
      <c r="H396" s="4" t="s">
        <v>3890</v>
      </c>
    </row>
    <row r="397" spans="1:8" x14ac:dyDescent="0.25">
      <c r="A397" s="7">
        <v>44685</v>
      </c>
      <c r="B397" s="4" t="s">
        <v>437</v>
      </c>
      <c r="C397" s="4" t="s">
        <v>3772</v>
      </c>
      <c r="D397" s="3">
        <v>19328</v>
      </c>
      <c r="E397" s="8">
        <v>44685</v>
      </c>
      <c r="F397" s="3">
        <v>19328</v>
      </c>
      <c r="G397" s="5">
        <f>Tabla1[[#This Row],[Importe]]-Tabla1[[#This Row],[Pagado]]</f>
        <v>0</v>
      </c>
      <c r="H397" s="4" t="s">
        <v>3890</v>
      </c>
    </row>
    <row r="398" spans="1:8" x14ac:dyDescent="0.25">
      <c r="A398" s="7">
        <v>44685</v>
      </c>
      <c r="B398" s="4" t="s">
        <v>438</v>
      </c>
      <c r="C398" s="4" t="s">
        <v>3602</v>
      </c>
      <c r="D398" s="3">
        <v>56</v>
      </c>
      <c r="E398" s="8">
        <v>44685</v>
      </c>
      <c r="F398" s="3">
        <v>56</v>
      </c>
      <c r="G398" s="5">
        <f>Tabla1[[#This Row],[Importe]]-Tabla1[[#This Row],[Pagado]]</f>
        <v>0</v>
      </c>
      <c r="H398" s="4" t="s">
        <v>3890</v>
      </c>
    </row>
    <row r="399" spans="1:8" x14ac:dyDescent="0.25">
      <c r="A399" s="7">
        <v>44685</v>
      </c>
      <c r="B399" s="4" t="s">
        <v>439</v>
      </c>
      <c r="C399" s="4" t="s">
        <v>3614</v>
      </c>
      <c r="D399" s="3">
        <v>22</v>
      </c>
      <c r="E399" s="8">
        <v>44685</v>
      </c>
      <c r="F399" s="3">
        <v>22</v>
      </c>
      <c r="G399" s="5">
        <f>Tabla1[[#This Row],[Importe]]-Tabla1[[#This Row],[Pagado]]</f>
        <v>0</v>
      </c>
      <c r="H399" s="4" t="s">
        <v>3890</v>
      </c>
    </row>
    <row r="400" spans="1:8" x14ac:dyDescent="0.25">
      <c r="A400" s="7">
        <v>44685</v>
      </c>
      <c r="B400" s="4" t="s">
        <v>440</v>
      </c>
      <c r="C400" s="4" t="s">
        <v>3711</v>
      </c>
      <c r="D400" s="3">
        <v>7015.8</v>
      </c>
      <c r="E400" s="8">
        <v>44686</v>
      </c>
      <c r="F400" s="3">
        <v>7015.8</v>
      </c>
      <c r="G400" s="5">
        <f>Tabla1[[#This Row],[Importe]]-Tabla1[[#This Row],[Pagado]]</f>
        <v>0</v>
      </c>
      <c r="H400" s="4" t="s">
        <v>3890</v>
      </c>
    </row>
    <row r="401" spans="1:8" x14ac:dyDescent="0.25">
      <c r="A401" s="7">
        <v>44686</v>
      </c>
      <c r="B401" s="4" t="s">
        <v>441</v>
      </c>
      <c r="C401" s="4" t="s">
        <v>3613</v>
      </c>
      <c r="D401" s="3">
        <v>1248</v>
      </c>
      <c r="E401" s="8">
        <v>44686</v>
      </c>
      <c r="F401" s="3">
        <v>1248</v>
      </c>
      <c r="G401" s="5">
        <f>Tabla1[[#This Row],[Importe]]-Tabla1[[#This Row],[Pagado]]</f>
        <v>0</v>
      </c>
      <c r="H401" s="4" t="s">
        <v>3890</v>
      </c>
    </row>
    <row r="402" spans="1:8" x14ac:dyDescent="0.25">
      <c r="A402" s="7">
        <v>44686</v>
      </c>
      <c r="B402" s="4" t="s">
        <v>442</v>
      </c>
      <c r="C402" s="4" t="s">
        <v>3597</v>
      </c>
      <c r="D402" s="3">
        <v>23500.75</v>
      </c>
      <c r="E402" s="8">
        <v>44686</v>
      </c>
      <c r="F402" s="3">
        <v>23500.75</v>
      </c>
      <c r="G402" s="5">
        <f>Tabla1[[#This Row],[Importe]]-Tabla1[[#This Row],[Pagado]]</f>
        <v>0</v>
      </c>
      <c r="H402" s="4" t="s">
        <v>3890</v>
      </c>
    </row>
    <row r="403" spans="1:8" x14ac:dyDescent="0.25">
      <c r="A403" s="7">
        <v>44686</v>
      </c>
      <c r="B403" s="4" t="s">
        <v>443</v>
      </c>
      <c r="C403" s="4" t="s">
        <v>3609</v>
      </c>
      <c r="D403" s="3">
        <v>1657.6</v>
      </c>
      <c r="E403" s="8">
        <v>44686</v>
      </c>
      <c r="F403" s="3">
        <v>1657.6</v>
      </c>
      <c r="G403" s="5">
        <f>Tabla1[[#This Row],[Importe]]-Tabla1[[#This Row],[Pagado]]</f>
        <v>0</v>
      </c>
      <c r="H403" s="4" t="s">
        <v>3890</v>
      </c>
    </row>
    <row r="404" spans="1:8" x14ac:dyDescent="0.25">
      <c r="A404" s="7">
        <v>44686</v>
      </c>
      <c r="B404" s="4" t="s">
        <v>444</v>
      </c>
      <c r="C404" s="4" t="s">
        <v>3609</v>
      </c>
      <c r="D404" s="3">
        <v>80</v>
      </c>
      <c r="E404" s="8">
        <v>44686</v>
      </c>
      <c r="F404" s="3">
        <v>80</v>
      </c>
      <c r="G404" s="5">
        <f>Tabla1[[#This Row],[Importe]]-Tabla1[[#This Row],[Pagado]]</f>
        <v>0</v>
      </c>
      <c r="H404" s="4" t="s">
        <v>3890</v>
      </c>
    </row>
    <row r="405" spans="1:8" x14ac:dyDescent="0.25">
      <c r="A405" s="7">
        <v>44686</v>
      </c>
      <c r="B405" s="4" t="s">
        <v>445</v>
      </c>
      <c r="C405" s="4" t="s">
        <v>3633</v>
      </c>
      <c r="D405" s="3">
        <v>9262.4</v>
      </c>
      <c r="E405" s="8">
        <v>44686</v>
      </c>
      <c r="F405" s="3">
        <v>9262.4</v>
      </c>
      <c r="G405" s="5">
        <f>Tabla1[[#This Row],[Importe]]-Tabla1[[#This Row],[Pagado]]</f>
        <v>0</v>
      </c>
      <c r="H405" s="4" t="s">
        <v>3890</v>
      </c>
    </row>
    <row r="406" spans="1:8" x14ac:dyDescent="0.25">
      <c r="A406" s="7">
        <v>44686</v>
      </c>
      <c r="B406" s="4" t="s">
        <v>446</v>
      </c>
      <c r="C406" s="4" t="s">
        <v>3773</v>
      </c>
      <c r="D406" s="3">
        <v>12677.5</v>
      </c>
      <c r="E406" s="8">
        <v>44686</v>
      </c>
      <c r="F406" s="3">
        <v>12677.5</v>
      </c>
      <c r="G406" s="5">
        <f>Tabla1[[#This Row],[Importe]]-Tabla1[[#This Row],[Pagado]]</f>
        <v>0</v>
      </c>
      <c r="H406" s="4" t="s">
        <v>3890</v>
      </c>
    </row>
    <row r="407" spans="1:8" x14ac:dyDescent="0.25">
      <c r="A407" s="7">
        <v>44686</v>
      </c>
      <c r="B407" s="4" t="s">
        <v>447</v>
      </c>
      <c r="C407" s="4" t="s">
        <v>3595</v>
      </c>
      <c r="D407" s="3">
        <v>6782.6</v>
      </c>
      <c r="E407" s="8">
        <v>44686</v>
      </c>
      <c r="F407" s="3">
        <v>6782.6</v>
      </c>
      <c r="G407" s="5">
        <f>Tabla1[[#This Row],[Importe]]-Tabla1[[#This Row],[Pagado]]</f>
        <v>0</v>
      </c>
      <c r="H407" s="4" t="s">
        <v>3890</v>
      </c>
    </row>
    <row r="408" spans="1:8" x14ac:dyDescent="0.25">
      <c r="A408" s="7">
        <v>44686</v>
      </c>
      <c r="B408" s="4" t="s">
        <v>448</v>
      </c>
      <c r="C408" s="4" t="s">
        <v>3612</v>
      </c>
      <c r="D408" s="3">
        <v>5348.6</v>
      </c>
      <c r="E408" s="8">
        <v>44686</v>
      </c>
      <c r="F408" s="3">
        <v>5348.6</v>
      </c>
      <c r="G408" s="5">
        <f>Tabla1[[#This Row],[Importe]]-Tabla1[[#This Row],[Pagado]]</f>
        <v>0</v>
      </c>
      <c r="H408" s="4" t="s">
        <v>3890</v>
      </c>
    </row>
    <row r="409" spans="1:8" x14ac:dyDescent="0.25">
      <c r="A409" s="7">
        <v>44686</v>
      </c>
      <c r="B409" s="4" t="s">
        <v>449</v>
      </c>
      <c r="C409" s="4" t="s">
        <v>3634</v>
      </c>
      <c r="D409" s="3">
        <v>2922.6</v>
      </c>
      <c r="E409" s="8">
        <v>44686</v>
      </c>
      <c r="F409" s="3">
        <v>2922.6</v>
      </c>
      <c r="G409" s="5">
        <f>Tabla1[[#This Row],[Importe]]-Tabla1[[#This Row],[Pagado]]</f>
        <v>0</v>
      </c>
      <c r="H409" s="4" t="s">
        <v>3890</v>
      </c>
    </row>
    <row r="410" spans="1:8" x14ac:dyDescent="0.25">
      <c r="A410" s="7">
        <v>44686</v>
      </c>
      <c r="B410" s="4" t="s">
        <v>450</v>
      </c>
      <c r="C410" s="4" t="s">
        <v>3614</v>
      </c>
      <c r="D410" s="3">
        <v>1217.5999999999999</v>
      </c>
      <c r="E410" s="8">
        <v>44686</v>
      </c>
      <c r="F410" s="3">
        <v>1217.5999999999999</v>
      </c>
      <c r="G410" s="5">
        <f>Tabla1[[#This Row],[Importe]]-Tabla1[[#This Row],[Pagado]]</f>
        <v>0</v>
      </c>
      <c r="H410" s="4" t="s">
        <v>3890</v>
      </c>
    </row>
    <row r="411" spans="1:8" ht="31.5" x14ac:dyDescent="0.25">
      <c r="A411" s="7">
        <v>44686</v>
      </c>
      <c r="B411" s="4" t="s">
        <v>451</v>
      </c>
      <c r="C411" s="4" t="s">
        <v>3599</v>
      </c>
      <c r="D411" s="3">
        <v>43780.9</v>
      </c>
      <c r="E411" s="8" t="s">
        <v>3928</v>
      </c>
      <c r="F411" s="3">
        <f>28000+15780.9</f>
        <v>43780.9</v>
      </c>
      <c r="G411" s="5">
        <f>Tabla1[[#This Row],[Importe]]-Tabla1[[#This Row],[Pagado]]</f>
        <v>0</v>
      </c>
      <c r="H411" s="4" t="s">
        <v>3890</v>
      </c>
    </row>
    <row r="412" spans="1:8" x14ac:dyDescent="0.25">
      <c r="A412" s="7">
        <v>44686</v>
      </c>
      <c r="B412" s="4" t="s">
        <v>452</v>
      </c>
      <c r="C412" s="4" t="s">
        <v>3654</v>
      </c>
      <c r="D412" s="3">
        <v>4605.7</v>
      </c>
      <c r="E412" s="8">
        <v>44690</v>
      </c>
      <c r="F412" s="3">
        <v>4605.7</v>
      </c>
      <c r="G412" s="5">
        <f>Tabla1[[#This Row],[Importe]]-Tabla1[[#This Row],[Pagado]]</f>
        <v>0</v>
      </c>
      <c r="H412" s="4" t="s">
        <v>3890</v>
      </c>
    </row>
    <row r="413" spans="1:8" x14ac:dyDescent="0.25">
      <c r="A413" s="7">
        <v>44686</v>
      </c>
      <c r="B413" s="4" t="s">
        <v>453</v>
      </c>
      <c r="C413" s="4" t="s">
        <v>3647</v>
      </c>
      <c r="D413" s="3">
        <v>5110.2</v>
      </c>
      <c r="E413" s="8">
        <v>44688</v>
      </c>
      <c r="F413" s="3">
        <v>5110.2</v>
      </c>
      <c r="G413" s="5">
        <f>Tabla1[[#This Row],[Importe]]-Tabla1[[#This Row],[Pagado]]</f>
        <v>0</v>
      </c>
      <c r="H413" s="4" t="s">
        <v>3890</v>
      </c>
    </row>
    <row r="414" spans="1:8" x14ac:dyDescent="0.25">
      <c r="A414" s="7">
        <v>44686</v>
      </c>
      <c r="B414" s="4" t="s">
        <v>454</v>
      </c>
      <c r="C414" s="4" t="s">
        <v>3650</v>
      </c>
      <c r="D414" s="3">
        <v>4361.8999999999996</v>
      </c>
      <c r="E414" s="8">
        <v>44688</v>
      </c>
      <c r="F414" s="3">
        <v>4361.8999999999996</v>
      </c>
      <c r="G414" s="5">
        <f>Tabla1[[#This Row],[Importe]]-Tabla1[[#This Row],[Pagado]]</f>
        <v>0</v>
      </c>
      <c r="H414" s="4" t="s">
        <v>3890</v>
      </c>
    </row>
    <row r="415" spans="1:8" x14ac:dyDescent="0.25">
      <c r="A415" s="7">
        <v>44686</v>
      </c>
      <c r="B415" s="4" t="s">
        <v>455</v>
      </c>
      <c r="C415" s="4" t="s">
        <v>3640</v>
      </c>
      <c r="D415" s="3">
        <v>18560.599999999999</v>
      </c>
      <c r="E415" s="8">
        <v>44686</v>
      </c>
      <c r="F415" s="3">
        <v>18560.599999999999</v>
      </c>
      <c r="G415" s="5">
        <f>Tabla1[[#This Row],[Importe]]-Tabla1[[#This Row],[Pagado]]</f>
        <v>0</v>
      </c>
      <c r="H415" s="4" t="s">
        <v>3890</v>
      </c>
    </row>
    <row r="416" spans="1:8" x14ac:dyDescent="0.25">
      <c r="A416" s="7">
        <v>44686</v>
      </c>
      <c r="B416" s="4" t="s">
        <v>456</v>
      </c>
      <c r="C416" s="4" t="s">
        <v>3641</v>
      </c>
      <c r="D416" s="3">
        <v>6739.8</v>
      </c>
      <c r="E416" s="8">
        <v>44687</v>
      </c>
      <c r="F416" s="3">
        <v>6739.8</v>
      </c>
      <c r="G416" s="5">
        <f>Tabla1[[#This Row],[Importe]]-Tabla1[[#This Row],[Pagado]]</f>
        <v>0</v>
      </c>
      <c r="H416" s="4" t="s">
        <v>3890</v>
      </c>
    </row>
    <row r="417" spans="1:8" x14ac:dyDescent="0.25">
      <c r="A417" s="7">
        <v>44686</v>
      </c>
      <c r="B417" s="4" t="s">
        <v>457</v>
      </c>
      <c r="C417" s="4" t="s">
        <v>3645</v>
      </c>
      <c r="D417" s="3">
        <v>4957.2</v>
      </c>
      <c r="E417" s="8">
        <v>44687</v>
      </c>
      <c r="F417" s="3">
        <v>4957.2</v>
      </c>
      <c r="G417" s="5">
        <f>Tabla1[[#This Row],[Importe]]-Tabla1[[#This Row],[Pagado]]</f>
        <v>0</v>
      </c>
      <c r="H417" s="4" t="s">
        <v>3890</v>
      </c>
    </row>
    <row r="418" spans="1:8" ht="31.5" x14ac:dyDescent="0.25">
      <c r="A418" s="7">
        <v>44686</v>
      </c>
      <c r="B418" s="4" t="s">
        <v>458</v>
      </c>
      <c r="C418" s="4" t="s">
        <v>3651</v>
      </c>
      <c r="D418" s="3">
        <v>19100.7</v>
      </c>
      <c r="E418" s="8" t="s">
        <v>3935</v>
      </c>
      <c r="F418" s="3">
        <f>10500+8600.7</f>
        <v>19100.7</v>
      </c>
      <c r="G418" s="5">
        <f>Tabla1[[#This Row],[Importe]]-Tabla1[[#This Row],[Pagado]]</f>
        <v>0</v>
      </c>
      <c r="H418" s="4" t="s">
        <v>3890</v>
      </c>
    </row>
    <row r="419" spans="1:8" x14ac:dyDescent="0.25">
      <c r="A419" s="7">
        <v>44686</v>
      </c>
      <c r="B419" s="4" t="s">
        <v>459</v>
      </c>
      <c r="C419" s="4" t="s">
        <v>3735</v>
      </c>
      <c r="D419" s="3">
        <v>2240</v>
      </c>
      <c r="E419" s="8">
        <v>44688</v>
      </c>
      <c r="F419" s="3">
        <v>2240</v>
      </c>
      <c r="G419" s="5">
        <f>Tabla1[[#This Row],[Importe]]-Tabla1[[#This Row],[Pagado]]</f>
        <v>0</v>
      </c>
      <c r="H419" s="4" t="s">
        <v>3890</v>
      </c>
    </row>
    <row r="420" spans="1:8" x14ac:dyDescent="0.25">
      <c r="A420" s="7">
        <v>44686</v>
      </c>
      <c r="B420" s="4" t="s">
        <v>460</v>
      </c>
      <c r="C420" s="4" t="s">
        <v>3643</v>
      </c>
      <c r="D420" s="3">
        <v>4918.3999999999996</v>
      </c>
      <c r="E420" s="8">
        <v>44689</v>
      </c>
      <c r="F420" s="3">
        <v>4918.3999999999996</v>
      </c>
      <c r="G420" s="5">
        <f>Tabla1[[#This Row],[Importe]]-Tabla1[[#This Row],[Pagado]]</f>
        <v>0</v>
      </c>
      <c r="H420" s="4" t="s">
        <v>3890</v>
      </c>
    </row>
    <row r="421" spans="1:8" x14ac:dyDescent="0.25">
      <c r="A421" s="7">
        <v>44686</v>
      </c>
      <c r="B421" s="4" t="s">
        <v>461</v>
      </c>
      <c r="C421" s="4" t="s">
        <v>3737</v>
      </c>
      <c r="D421" s="3">
        <v>1774.8</v>
      </c>
      <c r="E421" s="8">
        <v>44688</v>
      </c>
      <c r="F421" s="3">
        <v>1774.8</v>
      </c>
      <c r="G421" s="5">
        <f>Tabla1[[#This Row],[Importe]]-Tabla1[[#This Row],[Pagado]]</f>
        <v>0</v>
      </c>
      <c r="H421" s="4" t="s">
        <v>3890</v>
      </c>
    </row>
    <row r="422" spans="1:8" x14ac:dyDescent="0.25">
      <c r="A422" s="7">
        <v>44686</v>
      </c>
      <c r="B422" s="4" t="s">
        <v>462</v>
      </c>
      <c r="C422" s="4" t="s">
        <v>3649</v>
      </c>
      <c r="D422" s="3">
        <v>9200.2999999999993</v>
      </c>
      <c r="E422" s="8">
        <v>44688</v>
      </c>
      <c r="F422" s="3">
        <v>9200.2999999999993</v>
      </c>
      <c r="G422" s="5">
        <f>Tabla1[[#This Row],[Importe]]-Tabla1[[#This Row],[Pagado]]</f>
        <v>0</v>
      </c>
      <c r="H422" s="4" t="s">
        <v>3890</v>
      </c>
    </row>
    <row r="423" spans="1:8" x14ac:dyDescent="0.25">
      <c r="A423" s="7">
        <v>44686</v>
      </c>
      <c r="B423" s="4" t="s">
        <v>463</v>
      </c>
      <c r="C423" s="4" t="s">
        <v>3639</v>
      </c>
      <c r="D423" s="3">
        <v>5064.3</v>
      </c>
      <c r="E423" s="8">
        <v>44686</v>
      </c>
      <c r="F423" s="3">
        <v>5064.3</v>
      </c>
      <c r="G423" s="5">
        <f>Tabla1[[#This Row],[Importe]]-Tabla1[[#This Row],[Pagado]]</f>
        <v>0</v>
      </c>
      <c r="H423" s="4" t="s">
        <v>3890</v>
      </c>
    </row>
    <row r="424" spans="1:8" x14ac:dyDescent="0.25">
      <c r="A424" s="7">
        <v>44686</v>
      </c>
      <c r="B424" s="4" t="s">
        <v>464</v>
      </c>
      <c r="C424" s="4" t="s">
        <v>3608</v>
      </c>
      <c r="D424" s="3">
        <v>6171</v>
      </c>
      <c r="E424" s="8">
        <v>44687</v>
      </c>
      <c r="F424" s="3">
        <v>6171</v>
      </c>
      <c r="G424" s="5">
        <f>Tabla1[[#This Row],[Importe]]-Tabla1[[#This Row],[Pagado]]</f>
        <v>0</v>
      </c>
      <c r="H424" s="4" t="s">
        <v>3890</v>
      </c>
    </row>
    <row r="425" spans="1:8" x14ac:dyDescent="0.25">
      <c r="A425" s="7">
        <v>44686</v>
      </c>
      <c r="B425" s="4" t="s">
        <v>465</v>
      </c>
      <c r="C425" s="4" t="s">
        <v>3622</v>
      </c>
      <c r="D425" s="3">
        <v>3446.1</v>
      </c>
      <c r="E425" s="8">
        <v>44686</v>
      </c>
      <c r="F425" s="3">
        <v>3446.1</v>
      </c>
      <c r="G425" s="5">
        <f>Tabla1[[#This Row],[Importe]]-Tabla1[[#This Row],[Pagado]]</f>
        <v>0</v>
      </c>
      <c r="H425" s="4" t="s">
        <v>3890</v>
      </c>
    </row>
    <row r="426" spans="1:8" x14ac:dyDescent="0.25">
      <c r="A426" s="7">
        <v>44686</v>
      </c>
      <c r="B426" s="4" t="s">
        <v>466</v>
      </c>
      <c r="C426" s="4" t="s">
        <v>3655</v>
      </c>
      <c r="D426" s="3">
        <v>2993.7</v>
      </c>
      <c r="E426" s="8">
        <v>44686</v>
      </c>
      <c r="F426" s="3">
        <v>2993.7</v>
      </c>
      <c r="G426" s="5">
        <f>Tabla1[[#This Row],[Importe]]-Tabla1[[#This Row],[Pagado]]</f>
        <v>0</v>
      </c>
      <c r="H426" s="4" t="s">
        <v>3890</v>
      </c>
    </row>
    <row r="427" spans="1:8" x14ac:dyDescent="0.25">
      <c r="A427" s="7">
        <v>44686</v>
      </c>
      <c r="B427" s="4" t="s">
        <v>467</v>
      </c>
      <c r="C427" s="4" t="s">
        <v>3657</v>
      </c>
      <c r="D427" s="3">
        <v>3623.4</v>
      </c>
      <c r="E427" s="8">
        <v>44686</v>
      </c>
      <c r="F427" s="3">
        <v>3623.4</v>
      </c>
      <c r="G427" s="5">
        <f>Tabla1[[#This Row],[Importe]]-Tabla1[[#This Row],[Pagado]]</f>
        <v>0</v>
      </c>
      <c r="H427" s="4" t="s">
        <v>3890</v>
      </c>
    </row>
    <row r="428" spans="1:8" x14ac:dyDescent="0.25">
      <c r="A428" s="7">
        <v>44686</v>
      </c>
      <c r="B428" s="4" t="s">
        <v>468</v>
      </c>
      <c r="C428" s="4" t="s">
        <v>3622</v>
      </c>
      <c r="D428" s="3">
        <v>1259.7</v>
      </c>
      <c r="E428" s="8">
        <v>44686</v>
      </c>
      <c r="F428" s="3">
        <v>1259.7</v>
      </c>
      <c r="G428" s="5">
        <f>Tabla1[[#This Row],[Importe]]-Tabla1[[#This Row],[Pagado]]</f>
        <v>0</v>
      </c>
      <c r="H428" s="4" t="s">
        <v>3890</v>
      </c>
    </row>
    <row r="429" spans="1:8" x14ac:dyDescent="0.25">
      <c r="A429" s="7">
        <v>44686</v>
      </c>
      <c r="B429" s="4" t="s">
        <v>469</v>
      </c>
      <c r="C429" s="4" t="s">
        <v>3667</v>
      </c>
      <c r="D429" s="3">
        <v>6093</v>
      </c>
      <c r="E429" s="8">
        <v>44687</v>
      </c>
      <c r="F429" s="3">
        <v>6093</v>
      </c>
      <c r="G429" s="5">
        <f>Tabla1[[#This Row],[Importe]]-Tabla1[[#This Row],[Pagado]]</f>
        <v>0</v>
      </c>
      <c r="H429" s="4" t="s">
        <v>3890</v>
      </c>
    </row>
    <row r="430" spans="1:8" x14ac:dyDescent="0.25">
      <c r="A430" s="7">
        <v>44686</v>
      </c>
      <c r="B430" s="4" t="s">
        <v>470</v>
      </c>
      <c r="C430" s="4" t="s">
        <v>3653</v>
      </c>
      <c r="D430" s="3">
        <v>6726.9</v>
      </c>
      <c r="E430" s="8">
        <v>44687</v>
      </c>
      <c r="F430" s="3">
        <v>6726.9</v>
      </c>
      <c r="G430" s="5">
        <f>Tabla1[[#This Row],[Importe]]-Tabla1[[#This Row],[Pagado]]</f>
        <v>0</v>
      </c>
      <c r="H430" s="4" t="s">
        <v>3890</v>
      </c>
    </row>
    <row r="431" spans="1:8" x14ac:dyDescent="0.25">
      <c r="A431" s="7">
        <v>44686</v>
      </c>
      <c r="B431" s="4" t="s">
        <v>471</v>
      </c>
      <c r="C431" s="4" t="s">
        <v>3734</v>
      </c>
      <c r="D431" s="3">
        <v>3123.2</v>
      </c>
      <c r="E431" s="8">
        <v>44686</v>
      </c>
      <c r="F431" s="3">
        <v>3123.2</v>
      </c>
      <c r="G431" s="5">
        <f>Tabla1[[#This Row],[Importe]]-Tabla1[[#This Row],[Pagado]]</f>
        <v>0</v>
      </c>
      <c r="H431" s="4" t="s">
        <v>3890</v>
      </c>
    </row>
    <row r="432" spans="1:8" x14ac:dyDescent="0.25">
      <c r="A432" s="7">
        <v>44686</v>
      </c>
      <c r="B432" s="4" t="s">
        <v>472</v>
      </c>
      <c r="C432" s="4" t="s">
        <v>3618</v>
      </c>
      <c r="D432" s="3">
        <v>8718.6</v>
      </c>
      <c r="E432" s="8">
        <v>44686</v>
      </c>
      <c r="F432" s="3">
        <v>8718.6</v>
      </c>
      <c r="G432" s="5">
        <f>Tabla1[[#This Row],[Importe]]-Tabla1[[#This Row],[Pagado]]</f>
        <v>0</v>
      </c>
      <c r="H432" s="4" t="s">
        <v>3890</v>
      </c>
    </row>
    <row r="433" spans="1:8" x14ac:dyDescent="0.25">
      <c r="A433" s="7">
        <v>44686</v>
      </c>
      <c r="B433" s="4" t="s">
        <v>473</v>
      </c>
      <c r="C433" s="4" t="s">
        <v>3604</v>
      </c>
      <c r="D433" s="3">
        <v>3905.9</v>
      </c>
      <c r="E433" s="8">
        <v>44686</v>
      </c>
      <c r="F433" s="3">
        <v>3905.9</v>
      </c>
      <c r="G433" s="5">
        <f>Tabla1[[#This Row],[Importe]]-Tabla1[[#This Row],[Pagado]]</f>
        <v>0</v>
      </c>
      <c r="H433" s="4" t="s">
        <v>3890</v>
      </c>
    </row>
    <row r="434" spans="1:8" x14ac:dyDescent="0.25">
      <c r="A434" s="7">
        <v>44686</v>
      </c>
      <c r="B434" s="4" t="s">
        <v>474</v>
      </c>
      <c r="C434" s="4" t="s">
        <v>3604</v>
      </c>
      <c r="D434" s="3">
        <v>2973.5</v>
      </c>
      <c r="E434" s="8">
        <v>44686</v>
      </c>
      <c r="F434" s="3">
        <v>2973.5</v>
      </c>
      <c r="G434" s="5">
        <f>Tabla1[[#This Row],[Importe]]-Tabla1[[#This Row],[Pagado]]</f>
        <v>0</v>
      </c>
      <c r="H434" s="4" t="s">
        <v>3890</v>
      </c>
    </row>
    <row r="435" spans="1:8" x14ac:dyDescent="0.25">
      <c r="A435" s="7">
        <v>44686</v>
      </c>
      <c r="B435" s="4" t="s">
        <v>475</v>
      </c>
      <c r="C435" s="4" t="s">
        <v>3637</v>
      </c>
      <c r="D435" s="3">
        <v>5195.8999999999996</v>
      </c>
      <c r="E435" s="8">
        <v>44686</v>
      </c>
      <c r="F435" s="3">
        <v>5195.8999999999996</v>
      </c>
      <c r="G435" s="5">
        <f>Tabla1[[#This Row],[Importe]]-Tabla1[[#This Row],[Pagado]]</f>
        <v>0</v>
      </c>
      <c r="H435" s="4" t="s">
        <v>3890</v>
      </c>
    </row>
    <row r="436" spans="1:8" x14ac:dyDescent="0.25">
      <c r="A436" s="7">
        <v>44686</v>
      </c>
      <c r="B436" s="4" t="s">
        <v>476</v>
      </c>
      <c r="C436" s="4" t="s">
        <v>3614</v>
      </c>
      <c r="D436" s="3">
        <v>580.79999999999995</v>
      </c>
      <c r="E436" s="8">
        <v>44686</v>
      </c>
      <c r="F436" s="3">
        <v>580.79999999999995</v>
      </c>
      <c r="G436" s="5">
        <f>Tabla1[[#This Row],[Importe]]-Tabla1[[#This Row],[Pagado]]</f>
        <v>0</v>
      </c>
      <c r="H436" s="4" t="s">
        <v>3890</v>
      </c>
    </row>
    <row r="437" spans="1:8" x14ac:dyDescent="0.25">
      <c r="A437" s="7">
        <v>44686</v>
      </c>
      <c r="B437" s="4" t="s">
        <v>477</v>
      </c>
      <c r="C437" s="4" t="s">
        <v>3637</v>
      </c>
      <c r="D437" s="3">
        <v>6564.6</v>
      </c>
      <c r="E437" s="8">
        <v>44686</v>
      </c>
      <c r="F437" s="3">
        <v>6564.6</v>
      </c>
      <c r="G437" s="5">
        <f>Tabla1[[#This Row],[Importe]]-Tabla1[[#This Row],[Pagado]]</f>
        <v>0</v>
      </c>
      <c r="H437" s="4" t="s">
        <v>3890</v>
      </c>
    </row>
    <row r="438" spans="1:8" x14ac:dyDescent="0.25">
      <c r="A438" s="7">
        <v>44686</v>
      </c>
      <c r="B438" s="4" t="s">
        <v>478</v>
      </c>
      <c r="C438" s="4" t="s">
        <v>3686</v>
      </c>
      <c r="D438" s="3">
        <v>66691.399999999994</v>
      </c>
      <c r="E438" s="8" t="s">
        <v>3880</v>
      </c>
      <c r="F438" s="3">
        <v>66691.399999999994</v>
      </c>
      <c r="G438" s="5">
        <f>Tabla1[[#This Row],[Importe]]-Tabla1[[#This Row],[Pagado]]</f>
        <v>0</v>
      </c>
      <c r="H438" s="4" t="s">
        <v>3890</v>
      </c>
    </row>
    <row r="439" spans="1:8" x14ac:dyDescent="0.25">
      <c r="A439" s="7">
        <v>44686</v>
      </c>
      <c r="B439" s="4" t="s">
        <v>479</v>
      </c>
      <c r="C439" s="4" t="s">
        <v>3733</v>
      </c>
      <c r="D439" s="3">
        <v>4320</v>
      </c>
      <c r="E439" s="8">
        <v>44686</v>
      </c>
      <c r="F439" s="3">
        <v>4320</v>
      </c>
      <c r="G439" s="5">
        <f>Tabla1[[#This Row],[Importe]]-Tabla1[[#This Row],[Pagado]]</f>
        <v>0</v>
      </c>
      <c r="H439" s="4" t="s">
        <v>3890</v>
      </c>
    </row>
    <row r="440" spans="1:8" x14ac:dyDescent="0.25">
      <c r="A440" s="7">
        <v>44686</v>
      </c>
      <c r="B440" s="4" t="s">
        <v>480</v>
      </c>
      <c r="C440" s="4" t="s">
        <v>3774</v>
      </c>
      <c r="D440" s="3">
        <v>9531.9</v>
      </c>
      <c r="E440" s="8">
        <v>44686</v>
      </c>
      <c r="F440" s="3">
        <v>9531.9</v>
      </c>
      <c r="G440" s="5">
        <f>Tabla1[[#This Row],[Importe]]-Tabla1[[#This Row],[Pagado]]</f>
        <v>0</v>
      </c>
      <c r="H440" s="4" t="s">
        <v>3890</v>
      </c>
    </row>
    <row r="441" spans="1:8" x14ac:dyDescent="0.25">
      <c r="A441" s="7">
        <v>44686</v>
      </c>
      <c r="B441" s="4" t="s">
        <v>481</v>
      </c>
      <c r="C441" s="4" t="s">
        <v>3775</v>
      </c>
      <c r="D441" s="3">
        <v>1766.4</v>
      </c>
      <c r="E441" s="8">
        <v>44686</v>
      </c>
      <c r="F441" s="3">
        <v>1766.4</v>
      </c>
      <c r="G441" s="5">
        <f>Tabla1[[#This Row],[Importe]]-Tabla1[[#This Row],[Pagado]]</f>
        <v>0</v>
      </c>
      <c r="H441" s="4" t="s">
        <v>3890</v>
      </c>
    </row>
    <row r="442" spans="1:8" x14ac:dyDescent="0.25">
      <c r="A442" s="7">
        <v>44686</v>
      </c>
      <c r="B442" s="4" t="s">
        <v>482</v>
      </c>
      <c r="C442" s="4" t="s">
        <v>3693</v>
      </c>
      <c r="D442" s="3">
        <v>7572.8</v>
      </c>
      <c r="E442" s="8">
        <v>44686</v>
      </c>
      <c r="F442" s="3">
        <v>7572.8</v>
      </c>
      <c r="G442" s="5">
        <f>Tabla1[[#This Row],[Importe]]-Tabla1[[#This Row],[Pagado]]</f>
        <v>0</v>
      </c>
      <c r="H442" s="4" t="s">
        <v>3890</v>
      </c>
    </row>
    <row r="443" spans="1:8" x14ac:dyDescent="0.25">
      <c r="A443" s="7">
        <v>44686</v>
      </c>
      <c r="B443" s="4" t="s">
        <v>483</v>
      </c>
      <c r="C443" s="4" t="s">
        <v>3693</v>
      </c>
      <c r="D443" s="3">
        <v>4347.2</v>
      </c>
      <c r="E443" s="8">
        <v>44686</v>
      </c>
      <c r="F443" s="3">
        <v>4347.2</v>
      </c>
      <c r="G443" s="5">
        <f>Tabla1[[#This Row],[Importe]]-Tabla1[[#This Row],[Pagado]]</f>
        <v>0</v>
      </c>
      <c r="H443" s="4" t="s">
        <v>3890</v>
      </c>
    </row>
    <row r="444" spans="1:8" x14ac:dyDescent="0.25">
      <c r="A444" s="7">
        <v>44686</v>
      </c>
      <c r="B444" s="4" t="s">
        <v>484</v>
      </c>
      <c r="C444" s="4" t="s">
        <v>3684</v>
      </c>
      <c r="D444" s="3">
        <v>3379.2</v>
      </c>
      <c r="E444" s="8">
        <v>44686</v>
      </c>
      <c r="F444" s="3">
        <v>3379.2</v>
      </c>
      <c r="G444" s="5">
        <f>Tabla1[[#This Row],[Importe]]-Tabla1[[#This Row],[Pagado]]</f>
        <v>0</v>
      </c>
      <c r="H444" s="4" t="s">
        <v>3890</v>
      </c>
    </row>
    <row r="445" spans="1:8" x14ac:dyDescent="0.25">
      <c r="A445" s="7">
        <v>44686</v>
      </c>
      <c r="B445" s="4" t="s">
        <v>485</v>
      </c>
      <c r="C445" s="4" t="s">
        <v>3776</v>
      </c>
      <c r="D445" s="3">
        <v>15733</v>
      </c>
      <c r="E445" s="8">
        <v>44693</v>
      </c>
      <c r="F445" s="3">
        <v>15733</v>
      </c>
      <c r="G445" s="5">
        <f>Tabla1[[#This Row],[Importe]]-Tabla1[[#This Row],[Pagado]]</f>
        <v>0</v>
      </c>
      <c r="H445" s="4" t="s">
        <v>3890</v>
      </c>
    </row>
    <row r="446" spans="1:8" x14ac:dyDescent="0.25">
      <c r="A446" s="7">
        <v>44686</v>
      </c>
      <c r="B446" s="4" t="s">
        <v>486</v>
      </c>
      <c r="C446" s="4" t="s">
        <v>3741</v>
      </c>
      <c r="D446" s="3">
        <v>18435.400000000001</v>
      </c>
      <c r="E446" s="8">
        <v>44687</v>
      </c>
      <c r="F446" s="3">
        <v>18435.400000000001</v>
      </c>
      <c r="G446" s="5">
        <f>Tabla1[[#This Row],[Importe]]-Tabla1[[#This Row],[Pagado]]</f>
        <v>0</v>
      </c>
      <c r="H446" s="4" t="s">
        <v>3890</v>
      </c>
    </row>
    <row r="447" spans="1:8" x14ac:dyDescent="0.25">
      <c r="A447" s="7">
        <v>44686</v>
      </c>
      <c r="B447" s="4" t="s">
        <v>487</v>
      </c>
      <c r="C447" s="4" t="s">
        <v>3740</v>
      </c>
      <c r="D447" s="3">
        <v>1088</v>
      </c>
      <c r="E447" s="8">
        <v>44687</v>
      </c>
      <c r="F447" s="3">
        <v>1088</v>
      </c>
      <c r="G447" s="5">
        <f>Tabla1[[#This Row],[Importe]]-Tabla1[[#This Row],[Pagado]]</f>
        <v>0</v>
      </c>
      <c r="H447" s="4" t="s">
        <v>3890</v>
      </c>
    </row>
    <row r="448" spans="1:8" x14ac:dyDescent="0.25">
      <c r="A448" s="7">
        <v>44686</v>
      </c>
      <c r="B448" s="4" t="s">
        <v>488</v>
      </c>
      <c r="C448" s="4" t="s">
        <v>3743</v>
      </c>
      <c r="D448" s="3">
        <v>1713.6</v>
      </c>
      <c r="E448" s="8">
        <v>44687</v>
      </c>
      <c r="F448" s="3">
        <v>1713.6</v>
      </c>
      <c r="G448" s="5">
        <f>Tabla1[[#This Row],[Importe]]-Tabla1[[#This Row],[Pagado]]</f>
        <v>0</v>
      </c>
      <c r="H448" s="4" t="s">
        <v>3890</v>
      </c>
    </row>
    <row r="449" spans="1:8" x14ac:dyDescent="0.25">
      <c r="A449" s="7">
        <v>44686</v>
      </c>
      <c r="B449" s="4" t="s">
        <v>489</v>
      </c>
      <c r="C449" s="4" t="s">
        <v>3739</v>
      </c>
      <c r="D449" s="3">
        <v>4357.1000000000004</v>
      </c>
      <c r="E449" s="8">
        <v>44687</v>
      </c>
      <c r="F449" s="3">
        <v>4357.1000000000004</v>
      </c>
      <c r="G449" s="5">
        <f>Tabla1[[#This Row],[Importe]]-Tabla1[[#This Row],[Pagado]]</f>
        <v>0</v>
      </c>
      <c r="H449" s="4" t="s">
        <v>3890</v>
      </c>
    </row>
    <row r="450" spans="1:8" x14ac:dyDescent="0.25">
      <c r="A450" s="7">
        <v>44686</v>
      </c>
      <c r="B450" s="4" t="s">
        <v>490</v>
      </c>
      <c r="C450" s="4" t="s">
        <v>3742</v>
      </c>
      <c r="D450" s="3">
        <v>3503.2</v>
      </c>
      <c r="E450" s="8">
        <v>44687</v>
      </c>
      <c r="F450" s="3">
        <v>3503.2</v>
      </c>
      <c r="G450" s="5">
        <f>Tabla1[[#This Row],[Importe]]-Tabla1[[#This Row],[Pagado]]</f>
        <v>0</v>
      </c>
      <c r="H450" s="4" t="s">
        <v>3890</v>
      </c>
    </row>
    <row r="451" spans="1:8" x14ac:dyDescent="0.25">
      <c r="A451" s="7">
        <v>44686</v>
      </c>
      <c r="B451" s="4" t="s">
        <v>491</v>
      </c>
      <c r="C451" s="4" t="s">
        <v>3616</v>
      </c>
      <c r="D451" s="3">
        <v>13251</v>
      </c>
      <c r="E451" s="8">
        <v>44686</v>
      </c>
      <c r="F451" s="3">
        <v>13251</v>
      </c>
      <c r="G451" s="5">
        <f>Tabla1[[#This Row],[Importe]]-Tabla1[[#This Row],[Pagado]]</f>
        <v>0</v>
      </c>
      <c r="H451" s="4" t="s">
        <v>3890</v>
      </c>
    </row>
    <row r="452" spans="1:8" x14ac:dyDescent="0.25">
      <c r="A452" s="7">
        <v>44686</v>
      </c>
      <c r="B452" s="4" t="s">
        <v>492</v>
      </c>
      <c r="C452" s="4" t="s">
        <v>3670</v>
      </c>
      <c r="D452" s="3">
        <v>1048.8</v>
      </c>
      <c r="E452" s="8">
        <v>44686</v>
      </c>
      <c r="F452" s="3">
        <v>1048.8</v>
      </c>
      <c r="G452" s="5">
        <f>Tabla1[[#This Row],[Importe]]-Tabla1[[#This Row],[Pagado]]</f>
        <v>0</v>
      </c>
      <c r="H452" s="4" t="s">
        <v>3890</v>
      </c>
    </row>
    <row r="453" spans="1:8" x14ac:dyDescent="0.25">
      <c r="A453" s="7">
        <v>44686</v>
      </c>
      <c r="B453" s="4" t="s">
        <v>493</v>
      </c>
      <c r="C453" s="4" t="s">
        <v>3777</v>
      </c>
      <c r="D453" s="3">
        <v>7569.2</v>
      </c>
      <c r="E453" s="8">
        <v>44686</v>
      </c>
      <c r="F453" s="3">
        <v>7569.2</v>
      </c>
      <c r="G453" s="5">
        <f>Tabla1[[#This Row],[Importe]]-Tabla1[[#This Row],[Pagado]]</f>
        <v>0</v>
      </c>
      <c r="H453" s="4" t="s">
        <v>3890</v>
      </c>
    </row>
    <row r="454" spans="1:8" x14ac:dyDescent="0.25">
      <c r="A454" s="7">
        <v>44686</v>
      </c>
      <c r="B454" s="4" t="s">
        <v>494</v>
      </c>
      <c r="C454" s="4" t="s">
        <v>3676</v>
      </c>
      <c r="D454" s="3">
        <v>565.79999999999995</v>
      </c>
      <c r="E454" s="8">
        <v>44686</v>
      </c>
      <c r="F454" s="3">
        <v>565.79999999999995</v>
      </c>
      <c r="G454" s="5">
        <f>Tabla1[[#This Row],[Importe]]-Tabla1[[#This Row],[Pagado]]</f>
        <v>0</v>
      </c>
      <c r="H454" s="4" t="s">
        <v>3890</v>
      </c>
    </row>
    <row r="455" spans="1:8" x14ac:dyDescent="0.25">
      <c r="A455" s="7">
        <v>44686</v>
      </c>
      <c r="B455" s="4" t="s">
        <v>495</v>
      </c>
      <c r="C455" s="4" t="s">
        <v>3738</v>
      </c>
      <c r="D455" s="3">
        <v>11688.6</v>
      </c>
      <c r="E455" s="8">
        <v>44687</v>
      </c>
      <c r="F455" s="3">
        <v>11688.6</v>
      </c>
      <c r="G455" s="5">
        <f>Tabla1[[#This Row],[Importe]]-Tabla1[[#This Row],[Pagado]]</f>
        <v>0</v>
      </c>
      <c r="H455" s="4" t="s">
        <v>3890</v>
      </c>
    </row>
    <row r="456" spans="1:8" x14ac:dyDescent="0.25">
      <c r="A456" s="7">
        <v>44686</v>
      </c>
      <c r="B456" s="4" t="s">
        <v>496</v>
      </c>
      <c r="C456" s="4" t="s">
        <v>3671</v>
      </c>
      <c r="D456" s="3">
        <v>1725</v>
      </c>
      <c r="E456" s="8">
        <v>44686</v>
      </c>
      <c r="F456" s="3">
        <v>1725</v>
      </c>
      <c r="G456" s="5">
        <f>Tabla1[[#This Row],[Importe]]-Tabla1[[#This Row],[Pagado]]</f>
        <v>0</v>
      </c>
      <c r="H456" s="4" t="s">
        <v>3890</v>
      </c>
    </row>
    <row r="457" spans="1:8" x14ac:dyDescent="0.25">
      <c r="A457" s="7">
        <v>44686</v>
      </c>
      <c r="B457" s="4" t="s">
        <v>497</v>
      </c>
      <c r="C457" s="4" t="s">
        <v>3736</v>
      </c>
      <c r="D457" s="3">
        <v>4178.8</v>
      </c>
      <c r="E457" s="8">
        <v>44686</v>
      </c>
      <c r="F457" s="3">
        <v>4178.8</v>
      </c>
      <c r="G457" s="5">
        <f>Tabla1[[#This Row],[Importe]]-Tabla1[[#This Row],[Pagado]]</f>
        <v>0</v>
      </c>
      <c r="H457" s="4" t="s">
        <v>3890</v>
      </c>
    </row>
    <row r="458" spans="1:8" x14ac:dyDescent="0.25">
      <c r="A458" s="7">
        <v>44686</v>
      </c>
      <c r="B458" s="4" t="s">
        <v>498</v>
      </c>
      <c r="C458" s="4" t="s">
        <v>3611</v>
      </c>
      <c r="D458" s="3">
        <v>140</v>
      </c>
      <c r="E458" s="8">
        <v>44686</v>
      </c>
      <c r="F458" s="3">
        <v>140</v>
      </c>
      <c r="G458" s="5">
        <f>Tabla1[[#This Row],[Importe]]-Tabla1[[#This Row],[Pagado]]</f>
        <v>0</v>
      </c>
      <c r="H458" s="4" t="s">
        <v>3890</v>
      </c>
    </row>
    <row r="459" spans="1:8" x14ac:dyDescent="0.25">
      <c r="A459" s="7">
        <v>44686</v>
      </c>
      <c r="B459" s="4" t="s">
        <v>499</v>
      </c>
      <c r="C459" s="4" t="s">
        <v>3614</v>
      </c>
      <c r="D459" s="3">
        <v>4652.8</v>
      </c>
      <c r="E459" s="8">
        <v>44686</v>
      </c>
      <c r="F459" s="3">
        <v>4652.8</v>
      </c>
      <c r="G459" s="5">
        <f>Tabla1[[#This Row],[Importe]]-Tabla1[[#This Row],[Pagado]]</f>
        <v>0</v>
      </c>
      <c r="H459" s="4" t="s">
        <v>3890</v>
      </c>
    </row>
    <row r="460" spans="1:8" x14ac:dyDescent="0.25">
      <c r="A460" s="7">
        <v>44686</v>
      </c>
      <c r="B460" s="4" t="s">
        <v>500</v>
      </c>
      <c r="C460" s="4" t="s">
        <v>3679</v>
      </c>
      <c r="D460" s="3">
        <v>2822</v>
      </c>
      <c r="E460" s="8">
        <v>44686</v>
      </c>
      <c r="F460" s="3">
        <v>2822</v>
      </c>
      <c r="G460" s="5">
        <f>Tabla1[[#This Row],[Importe]]-Tabla1[[#This Row],[Pagado]]</f>
        <v>0</v>
      </c>
      <c r="H460" s="4" t="s">
        <v>3890</v>
      </c>
    </row>
    <row r="461" spans="1:8" x14ac:dyDescent="0.25">
      <c r="A461" s="7">
        <v>44686</v>
      </c>
      <c r="B461" s="4" t="s">
        <v>501</v>
      </c>
      <c r="C461" s="4" t="s">
        <v>3605</v>
      </c>
      <c r="D461" s="3">
        <v>1188</v>
      </c>
      <c r="E461" s="8">
        <v>44686</v>
      </c>
      <c r="F461" s="3">
        <v>1188</v>
      </c>
      <c r="G461" s="5">
        <f>Tabla1[[#This Row],[Importe]]-Tabla1[[#This Row],[Pagado]]</f>
        <v>0</v>
      </c>
      <c r="H461" s="4" t="s">
        <v>3890</v>
      </c>
    </row>
    <row r="462" spans="1:8" x14ac:dyDescent="0.25">
      <c r="A462" s="7">
        <v>44686</v>
      </c>
      <c r="B462" s="4" t="s">
        <v>502</v>
      </c>
      <c r="C462" s="4" t="s">
        <v>3638</v>
      </c>
      <c r="D462" s="3">
        <v>3010</v>
      </c>
      <c r="E462" s="8">
        <v>44686</v>
      </c>
      <c r="F462" s="3">
        <v>3010</v>
      </c>
      <c r="G462" s="5">
        <f>Tabla1[[#This Row],[Importe]]-Tabla1[[#This Row],[Pagado]]</f>
        <v>0</v>
      </c>
      <c r="H462" s="4" t="s">
        <v>3890</v>
      </c>
    </row>
    <row r="463" spans="1:8" x14ac:dyDescent="0.25">
      <c r="A463" s="7">
        <v>44686</v>
      </c>
      <c r="B463" s="4" t="s">
        <v>503</v>
      </c>
      <c r="C463" s="4" t="s">
        <v>3610</v>
      </c>
      <c r="D463" s="3">
        <v>3192.6</v>
      </c>
      <c r="E463" s="8">
        <v>44686</v>
      </c>
      <c r="F463" s="3">
        <v>3192.6</v>
      </c>
      <c r="G463" s="5">
        <f>Tabla1[[#This Row],[Importe]]-Tabla1[[#This Row],[Pagado]]</f>
        <v>0</v>
      </c>
      <c r="H463" s="4" t="s">
        <v>3890</v>
      </c>
    </row>
    <row r="464" spans="1:8" x14ac:dyDescent="0.25">
      <c r="A464" s="7">
        <v>44686</v>
      </c>
      <c r="B464" s="4" t="s">
        <v>504</v>
      </c>
      <c r="C464" s="4" t="s">
        <v>3778</v>
      </c>
      <c r="D464" s="3">
        <v>1395.2</v>
      </c>
      <c r="E464" s="8">
        <v>44686</v>
      </c>
      <c r="F464" s="3">
        <v>1395.2</v>
      </c>
      <c r="G464" s="5">
        <f>Tabla1[[#This Row],[Importe]]-Tabla1[[#This Row],[Pagado]]</f>
        <v>0</v>
      </c>
      <c r="H464" s="4" t="s">
        <v>3890</v>
      </c>
    </row>
    <row r="465" spans="1:8" x14ac:dyDescent="0.25">
      <c r="A465" s="7">
        <v>44686</v>
      </c>
      <c r="B465" s="4" t="s">
        <v>505</v>
      </c>
      <c r="C465" s="4" t="s">
        <v>3624</v>
      </c>
      <c r="D465" s="3">
        <v>2159.6999999999998</v>
      </c>
      <c r="E465" s="8">
        <v>44686</v>
      </c>
      <c r="F465" s="3">
        <v>2159.6999999999998</v>
      </c>
      <c r="G465" s="5">
        <f>Tabla1[[#This Row],[Importe]]-Tabla1[[#This Row],[Pagado]]</f>
        <v>0</v>
      </c>
      <c r="H465" s="4" t="s">
        <v>3890</v>
      </c>
    </row>
    <row r="466" spans="1:8" x14ac:dyDescent="0.25">
      <c r="A466" s="7">
        <v>44686</v>
      </c>
      <c r="B466" s="4" t="s">
        <v>506</v>
      </c>
      <c r="C466" s="4" t="s">
        <v>3684</v>
      </c>
      <c r="D466" s="3">
        <v>750</v>
      </c>
      <c r="E466" s="8">
        <v>44686</v>
      </c>
      <c r="F466" s="3">
        <v>750</v>
      </c>
      <c r="G466" s="5">
        <f>Tabla1[[#This Row],[Importe]]-Tabla1[[#This Row],[Pagado]]</f>
        <v>0</v>
      </c>
      <c r="H466" s="4" t="s">
        <v>3890</v>
      </c>
    </row>
    <row r="467" spans="1:8" x14ac:dyDescent="0.25">
      <c r="A467" s="7">
        <v>44686</v>
      </c>
      <c r="B467" s="4" t="s">
        <v>507</v>
      </c>
      <c r="C467" s="4" t="s">
        <v>3779</v>
      </c>
      <c r="D467" s="3">
        <v>12713.3</v>
      </c>
      <c r="E467" s="8">
        <v>44693</v>
      </c>
      <c r="F467" s="3">
        <v>12713.3</v>
      </c>
      <c r="G467" s="5">
        <f>Tabla1[[#This Row],[Importe]]-Tabla1[[#This Row],[Pagado]]</f>
        <v>0</v>
      </c>
      <c r="H467" s="4" t="s">
        <v>3890</v>
      </c>
    </row>
    <row r="468" spans="1:8" x14ac:dyDescent="0.25">
      <c r="A468" s="7">
        <v>44686</v>
      </c>
      <c r="B468" s="4" t="s">
        <v>508</v>
      </c>
      <c r="C468" s="4" t="s">
        <v>3684</v>
      </c>
      <c r="D468" s="3">
        <v>4114</v>
      </c>
      <c r="E468" s="8">
        <v>44686</v>
      </c>
      <c r="F468" s="3">
        <v>4114</v>
      </c>
      <c r="G468" s="5">
        <f>Tabla1[[#This Row],[Importe]]-Tabla1[[#This Row],[Pagado]]</f>
        <v>0</v>
      </c>
      <c r="H468" s="4" t="s">
        <v>3890</v>
      </c>
    </row>
    <row r="469" spans="1:8" x14ac:dyDescent="0.25">
      <c r="A469" s="7">
        <v>44686</v>
      </c>
      <c r="B469" s="4" t="s">
        <v>509</v>
      </c>
      <c r="C469" s="4" t="s">
        <v>3681</v>
      </c>
      <c r="D469" s="3">
        <v>13085.7</v>
      </c>
      <c r="E469" s="8">
        <v>44686</v>
      </c>
      <c r="F469" s="3">
        <v>13085.7</v>
      </c>
      <c r="G469" s="5">
        <f>Tabla1[[#This Row],[Importe]]-Tabla1[[#This Row],[Pagado]]</f>
        <v>0</v>
      </c>
      <c r="H469" s="4" t="s">
        <v>3890</v>
      </c>
    </row>
    <row r="470" spans="1:8" x14ac:dyDescent="0.25">
      <c r="A470" s="7">
        <v>44686</v>
      </c>
      <c r="B470" s="4" t="s">
        <v>510</v>
      </c>
      <c r="C470" s="4" t="s">
        <v>3917</v>
      </c>
      <c r="D470" s="3">
        <v>0</v>
      </c>
      <c r="E470" s="9" t="s">
        <v>3891</v>
      </c>
      <c r="F470" s="3">
        <v>0</v>
      </c>
      <c r="G470" s="5">
        <f>Tabla1[[#This Row],[Importe]]-Tabla1[[#This Row],[Pagado]]</f>
        <v>0</v>
      </c>
      <c r="H470" s="4" t="s">
        <v>3891</v>
      </c>
    </row>
    <row r="471" spans="1:8" x14ac:dyDescent="0.25">
      <c r="A471" s="7">
        <v>44686</v>
      </c>
      <c r="B471" s="4" t="s">
        <v>511</v>
      </c>
      <c r="C471" s="4" t="s">
        <v>3683</v>
      </c>
      <c r="D471" s="3">
        <v>10973.4</v>
      </c>
      <c r="E471" s="8">
        <v>44686</v>
      </c>
      <c r="F471" s="3">
        <v>10973.4</v>
      </c>
      <c r="G471" s="5">
        <f>Tabla1[[#This Row],[Importe]]-Tabla1[[#This Row],[Pagado]]</f>
        <v>0</v>
      </c>
      <c r="H471" s="4" t="s">
        <v>3890</v>
      </c>
    </row>
    <row r="472" spans="1:8" x14ac:dyDescent="0.25">
      <c r="A472" s="7">
        <v>44686</v>
      </c>
      <c r="B472" s="4" t="s">
        <v>512</v>
      </c>
      <c r="C472" s="4" t="s">
        <v>3661</v>
      </c>
      <c r="D472" s="3">
        <v>43009</v>
      </c>
      <c r="E472" s="8">
        <v>44686</v>
      </c>
      <c r="F472" s="3">
        <v>43009</v>
      </c>
      <c r="G472" s="5">
        <f>Tabla1[[#This Row],[Importe]]-Tabla1[[#This Row],[Pagado]]</f>
        <v>0</v>
      </c>
      <c r="H472" s="4" t="s">
        <v>3890</v>
      </c>
    </row>
    <row r="473" spans="1:8" x14ac:dyDescent="0.25">
      <c r="A473" s="7">
        <v>44686</v>
      </c>
      <c r="B473" s="4" t="s">
        <v>513</v>
      </c>
      <c r="C473" s="4" t="s">
        <v>3661</v>
      </c>
      <c r="D473" s="3">
        <v>408</v>
      </c>
      <c r="E473" s="8">
        <v>44686</v>
      </c>
      <c r="F473" s="3">
        <v>408</v>
      </c>
      <c r="G473" s="5">
        <f>Tabla1[[#This Row],[Importe]]-Tabla1[[#This Row],[Pagado]]</f>
        <v>0</v>
      </c>
      <c r="H473" s="4" t="s">
        <v>3890</v>
      </c>
    </row>
    <row r="474" spans="1:8" x14ac:dyDescent="0.25">
      <c r="A474" s="7">
        <v>44686</v>
      </c>
      <c r="B474" s="4" t="s">
        <v>514</v>
      </c>
      <c r="C474" s="4" t="s">
        <v>3780</v>
      </c>
      <c r="D474" s="3">
        <v>6534.4</v>
      </c>
      <c r="E474" s="8">
        <v>44686</v>
      </c>
      <c r="F474" s="3">
        <v>6534.4</v>
      </c>
      <c r="G474" s="5">
        <f>Tabla1[[#This Row],[Importe]]-Tabla1[[#This Row],[Pagado]]</f>
        <v>0</v>
      </c>
      <c r="H474" s="4" t="s">
        <v>3890</v>
      </c>
    </row>
    <row r="475" spans="1:8" x14ac:dyDescent="0.25">
      <c r="A475" s="7">
        <v>44686</v>
      </c>
      <c r="B475" s="4" t="s">
        <v>515</v>
      </c>
      <c r="C475" s="4" t="s">
        <v>3690</v>
      </c>
      <c r="D475" s="3">
        <v>123347.09</v>
      </c>
      <c r="E475" s="8">
        <v>44687</v>
      </c>
      <c r="F475" s="3">
        <v>123347.09</v>
      </c>
      <c r="G475" s="5">
        <f>Tabla1[[#This Row],[Importe]]-Tabla1[[#This Row],[Pagado]]</f>
        <v>0</v>
      </c>
      <c r="H475" s="4" t="s">
        <v>3890</v>
      </c>
    </row>
    <row r="476" spans="1:8" x14ac:dyDescent="0.25">
      <c r="A476" s="7">
        <v>44686</v>
      </c>
      <c r="B476" s="4" t="s">
        <v>516</v>
      </c>
      <c r="C476" s="4" t="s">
        <v>3745</v>
      </c>
      <c r="D476" s="3">
        <v>1478</v>
      </c>
      <c r="E476" s="8">
        <v>44686</v>
      </c>
      <c r="F476" s="3">
        <v>1478</v>
      </c>
      <c r="G476" s="5">
        <f>Tabla1[[#This Row],[Importe]]-Tabla1[[#This Row],[Pagado]]</f>
        <v>0</v>
      </c>
      <c r="H476" s="4" t="s">
        <v>3890</v>
      </c>
    </row>
    <row r="477" spans="1:8" x14ac:dyDescent="0.25">
      <c r="A477" s="7">
        <v>44686</v>
      </c>
      <c r="B477" s="4" t="s">
        <v>517</v>
      </c>
      <c r="C477" s="4" t="s">
        <v>3620</v>
      </c>
      <c r="D477" s="3">
        <v>7799.4</v>
      </c>
      <c r="E477" s="8">
        <v>44686</v>
      </c>
      <c r="F477" s="3">
        <v>7799.4</v>
      </c>
      <c r="G477" s="5">
        <f>Tabla1[[#This Row],[Importe]]-Tabla1[[#This Row],[Pagado]]</f>
        <v>0</v>
      </c>
      <c r="H477" s="4" t="s">
        <v>3890</v>
      </c>
    </row>
    <row r="478" spans="1:8" x14ac:dyDescent="0.25">
      <c r="A478" s="7">
        <v>44686</v>
      </c>
      <c r="B478" s="4" t="s">
        <v>518</v>
      </c>
      <c r="C478" s="4" t="s">
        <v>3918</v>
      </c>
      <c r="D478" s="3">
        <v>0</v>
      </c>
      <c r="E478" s="9" t="s">
        <v>3891</v>
      </c>
      <c r="F478" s="3">
        <v>0</v>
      </c>
      <c r="G478" s="5">
        <f>Tabla1[[#This Row],[Importe]]-Tabla1[[#This Row],[Pagado]]</f>
        <v>0</v>
      </c>
      <c r="H478" s="4" t="s">
        <v>3891</v>
      </c>
    </row>
    <row r="479" spans="1:8" x14ac:dyDescent="0.25">
      <c r="A479" s="7">
        <v>44686</v>
      </c>
      <c r="B479" s="4" t="s">
        <v>519</v>
      </c>
      <c r="C479" s="4" t="s">
        <v>3765</v>
      </c>
      <c r="D479" s="3">
        <v>640.20000000000005</v>
      </c>
      <c r="E479" s="8">
        <v>44686</v>
      </c>
      <c r="F479" s="3">
        <v>640.20000000000005</v>
      </c>
      <c r="G479" s="5">
        <f>Tabla1[[#This Row],[Importe]]-Tabla1[[#This Row],[Pagado]]</f>
        <v>0</v>
      </c>
      <c r="H479" s="4" t="s">
        <v>3890</v>
      </c>
    </row>
    <row r="480" spans="1:8" x14ac:dyDescent="0.25">
      <c r="A480" s="7">
        <v>44686</v>
      </c>
      <c r="B480" s="4" t="s">
        <v>520</v>
      </c>
      <c r="C480" s="4" t="s">
        <v>3760</v>
      </c>
      <c r="D480" s="3">
        <v>851.4</v>
      </c>
      <c r="E480" s="8">
        <v>44686</v>
      </c>
      <c r="F480" s="3">
        <v>851.4</v>
      </c>
      <c r="G480" s="5">
        <f>Tabla1[[#This Row],[Importe]]-Tabla1[[#This Row],[Pagado]]</f>
        <v>0</v>
      </c>
      <c r="H480" s="4" t="s">
        <v>3890</v>
      </c>
    </row>
    <row r="481" spans="1:8" x14ac:dyDescent="0.25">
      <c r="A481" s="7">
        <v>44686</v>
      </c>
      <c r="B481" s="4" t="s">
        <v>521</v>
      </c>
      <c r="C481" s="4" t="s">
        <v>3614</v>
      </c>
      <c r="D481" s="3">
        <v>528</v>
      </c>
      <c r="E481" s="8">
        <v>44686</v>
      </c>
      <c r="F481" s="3">
        <v>528</v>
      </c>
      <c r="G481" s="5">
        <f>Tabla1[[#This Row],[Importe]]-Tabla1[[#This Row],[Pagado]]</f>
        <v>0</v>
      </c>
      <c r="H481" s="4" t="s">
        <v>3890</v>
      </c>
    </row>
    <row r="482" spans="1:8" x14ac:dyDescent="0.25">
      <c r="A482" s="7">
        <v>44686</v>
      </c>
      <c r="B482" s="4" t="s">
        <v>522</v>
      </c>
      <c r="C482" s="4" t="s">
        <v>3682</v>
      </c>
      <c r="D482" s="3">
        <v>6766.4</v>
      </c>
      <c r="E482" s="8">
        <v>44686</v>
      </c>
      <c r="F482" s="3">
        <v>6766.4</v>
      </c>
      <c r="G482" s="5">
        <f>Tabla1[[#This Row],[Importe]]-Tabla1[[#This Row],[Pagado]]</f>
        <v>0</v>
      </c>
      <c r="H482" s="4" t="s">
        <v>3890</v>
      </c>
    </row>
    <row r="483" spans="1:8" x14ac:dyDescent="0.25">
      <c r="A483" s="7">
        <v>44686</v>
      </c>
      <c r="B483" s="4" t="s">
        <v>523</v>
      </c>
      <c r="C483" s="4" t="s">
        <v>3614</v>
      </c>
      <c r="D483" s="3">
        <v>1122</v>
      </c>
      <c r="E483" s="8">
        <v>44686</v>
      </c>
      <c r="F483" s="3">
        <v>1122</v>
      </c>
      <c r="G483" s="5">
        <f>Tabla1[[#This Row],[Importe]]-Tabla1[[#This Row],[Pagado]]</f>
        <v>0</v>
      </c>
      <c r="H483" s="4" t="s">
        <v>3890</v>
      </c>
    </row>
    <row r="484" spans="1:8" x14ac:dyDescent="0.25">
      <c r="A484" s="7">
        <v>44686</v>
      </c>
      <c r="B484" s="4" t="s">
        <v>524</v>
      </c>
      <c r="C484" s="4" t="s">
        <v>3753</v>
      </c>
      <c r="D484" s="3">
        <v>4919.8</v>
      </c>
      <c r="E484" s="8">
        <v>44686</v>
      </c>
      <c r="F484" s="3">
        <v>4919.8</v>
      </c>
      <c r="G484" s="5">
        <f>Tabla1[[#This Row],[Importe]]-Tabla1[[#This Row],[Pagado]]</f>
        <v>0</v>
      </c>
      <c r="H484" s="4" t="s">
        <v>3890</v>
      </c>
    </row>
    <row r="485" spans="1:8" x14ac:dyDescent="0.25">
      <c r="A485" s="7">
        <v>44686</v>
      </c>
      <c r="B485" s="4" t="s">
        <v>525</v>
      </c>
      <c r="C485" s="4" t="s">
        <v>3717</v>
      </c>
      <c r="D485" s="3">
        <v>3176.8</v>
      </c>
      <c r="E485" s="8">
        <v>44686</v>
      </c>
      <c r="F485" s="3">
        <v>3176.8</v>
      </c>
      <c r="G485" s="5">
        <f>Tabla1[[#This Row],[Importe]]-Tabla1[[#This Row],[Pagado]]</f>
        <v>0</v>
      </c>
      <c r="H485" s="4" t="s">
        <v>3890</v>
      </c>
    </row>
    <row r="486" spans="1:8" x14ac:dyDescent="0.25">
      <c r="A486" s="7">
        <v>44686</v>
      </c>
      <c r="B486" s="4" t="s">
        <v>526</v>
      </c>
      <c r="C486" s="4" t="s">
        <v>3630</v>
      </c>
      <c r="D486" s="3">
        <v>6190.8</v>
      </c>
      <c r="E486" s="8">
        <v>44686</v>
      </c>
      <c r="F486" s="3">
        <v>6190.8</v>
      </c>
      <c r="G486" s="5">
        <f>Tabla1[[#This Row],[Importe]]-Tabla1[[#This Row],[Pagado]]</f>
        <v>0</v>
      </c>
      <c r="H486" s="4" t="s">
        <v>3890</v>
      </c>
    </row>
    <row r="487" spans="1:8" x14ac:dyDescent="0.25">
      <c r="A487" s="7">
        <v>44686</v>
      </c>
      <c r="B487" s="4" t="s">
        <v>527</v>
      </c>
      <c r="C487" s="4" t="s">
        <v>3714</v>
      </c>
      <c r="D487" s="3">
        <v>1214.4000000000001</v>
      </c>
      <c r="E487" s="8">
        <v>44686</v>
      </c>
      <c r="F487" s="3">
        <v>1214.4000000000001</v>
      </c>
      <c r="G487" s="5">
        <f>Tabla1[[#This Row],[Importe]]-Tabla1[[#This Row],[Pagado]]</f>
        <v>0</v>
      </c>
      <c r="H487" s="4" t="s">
        <v>3890</v>
      </c>
    </row>
    <row r="488" spans="1:8" x14ac:dyDescent="0.25">
      <c r="A488" s="7">
        <v>44686</v>
      </c>
      <c r="B488" s="4" t="s">
        <v>528</v>
      </c>
      <c r="C488" s="4" t="s">
        <v>3669</v>
      </c>
      <c r="D488" s="3">
        <v>92</v>
      </c>
      <c r="E488" s="8">
        <v>44686</v>
      </c>
      <c r="F488" s="3">
        <v>92</v>
      </c>
      <c r="G488" s="5">
        <f>Tabla1[[#This Row],[Importe]]-Tabla1[[#This Row],[Pagado]]</f>
        <v>0</v>
      </c>
      <c r="H488" s="4" t="s">
        <v>3890</v>
      </c>
    </row>
    <row r="489" spans="1:8" x14ac:dyDescent="0.25">
      <c r="A489" s="7">
        <v>44686</v>
      </c>
      <c r="B489" s="4" t="s">
        <v>529</v>
      </c>
      <c r="C489" s="4" t="s">
        <v>3642</v>
      </c>
      <c r="D489" s="3">
        <v>3983.3</v>
      </c>
      <c r="E489" s="8">
        <v>44686</v>
      </c>
      <c r="F489" s="3">
        <v>3983.3</v>
      </c>
      <c r="G489" s="5">
        <f>Tabla1[[#This Row],[Importe]]-Tabla1[[#This Row],[Pagado]]</f>
        <v>0</v>
      </c>
      <c r="H489" s="4" t="s">
        <v>3890</v>
      </c>
    </row>
    <row r="490" spans="1:8" x14ac:dyDescent="0.25">
      <c r="A490" s="7">
        <v>44686</v>
      </c>
      <c r="B490" s="4" t="s">
        <v>530</v>
      </c>
      <c r="C490" s="4" t="s">
        <v>3642</v>
      </c>
      <c r="D490" s="3">
        <v>912</v>
      </c>
      <c r="E490" s="8">
        <v>44686</v>
      </c>
      <c r="F490" s="3">
        <v>912</v>
      </c>
      <c r="G490" s="5">
        <f>Tabla1[[#This Row],[Importe]]-Tabla1[[#This Row],[Pagado]]</f>
        <v>0</v>
      </c>
      <c r="H490" s="4" t="s">
        <v>3890</v>
      </c>
    </row>
    <row r="491" spans="1:8" x14ac:dyDescent="0.25">
      <c r="A491" s="7">
        <v>44686</v>
      </c>
      <c r="B491" s="4" t="s">
        <v>531</v>
      </c>
      <c r="C491" s="4" t="s">
        <v>3625</v>
      </c>
      <c r="D491" s="3">
        <v>6454</v>
      </c>
      <c r="E491" s="8">
        <v>44686</v>
      </c>
      <c r="F491" s="3">
        <v>6454</v>
      </c>
      <c r="G491" s="5">
        <f>Tabla1[[#This Row],[Importe]]-Tabla1[[#This Row],[Pagado]]</f>
        <v>0</v>
      </c>
      <c r="H491" s="4" t="s">
        <v>3890</v>
      </c>
    </row>
    <row r="492" spans="1:8" x14ac:dyDescent="0.25">
      <c r="A492" s="7">
        <v>44686</v>
      </c>
      <c r="B492" s="4" t="s">
        <v>532</v>
      </c>
      <c r="C492" s="4" t="s">
        <v>3690</v>
      </c>
      <c r="D492" s="3">
        <v>8068.6</v>
      </c>
      <c r="E492" s="8">
        <v>44687</v>
      </c>
      <c r="F492" s="3">
        <v>8068.6</v>
      </c>
      <c r="G492" s="5">
        <f>Tabla1[[#This Row],[Importe]]-Tabla1[[#This Row],[Pagado]]</f>
        <v>0</v>
      </c>
      <c r="H492" s="4" t="s">
        <v>3890</v>
      </c>
    </row>
    <row r="493" spans="1:8" x14ac:dyDescent="0.25">
      <c r="A493" s="7">
        <v>44686</v>
      </c>
      <c r="B493" s="4" t="s">
        <v>533</v>
      </c>
      <c r="C493" s="4" t="s">
        <v>3627</v>
      </c>
      <c r="D493" s="3">
        <v>4581.6000000000004</v>
      </c>
      <c r="E493" s="8">
        <v>44686</v>
      </c>
      <c r="F493" s="3">
        <v>4581.6000000000004</v>
      </c>
      <c r="G493" s="5">
        <f>Tabla1[[#This Row],[Importe]]-Tabla1[[#This Row],[Pagado]]</f>
        <v>0</v>
      </c>
      <c r="H493" s="4" t="s">
        <v>3890</v>
      </c>
    </row>
    <row r="494" spans="1:8" x14ac:dyDescent="0.25">
      <c r="A494" s="7">
        <v>44686</v>
      </c>
      <c r="B494" s="4" t="s">
        <v>534</v>
      </c>
      <c r="C494" s="4" t="s">
        <v>3919</v>
      </c>
      <c r="D494" s="3">
        <v>0</v>
      </c>
      <c r="E494" s="9" t="s">
        <v>3891</v>
      </c>
      <c r="F494" s="3">
        <v>0</v>
      </c>
      <c r="G494" s="5">
        <f>Tabla1[[#This Row],[Importe]]-Tabla1[[#This Row],[Pagado]]</f>
        <v>0</v>
      </c>
      <c r="H494" s="4" t="s">
        <v>3891</v>
      </c>
    </row>
    <row r="495" spans="1:8" x14ac:dyDescent="0.25">
      <c r="A495" s="7">
        <v>44686</v>
      </c>
      <c r="B495" s="4" t="s">
        <v>535</v>
      </c>
      <c r="C495" s="4" t="s">
        <v>3694</v>
      </c>
      <c r="D495" s="3">
        <v>8373.2000000000007</v>
      </c>
      <c r="E495" s="8">
        <v>44686</v>
      </c>
      <c r="F495" s="3">
        <v>8373.2000000000007</v>
      </c>
      <c r="G495" s="5">
        <f>Tabla1[[#This Row],[Importe]]-Tabla1[[#This Row],[Pagado]]</f>
        <v>0</v>
      </c>
      <c r="H495" s="4" t="s">
        <v>3890</v>
      </c>
    </row>
    <row r="496" spans="1:8" x14ac:dyDescent="0.25">
      <c r="A496" s="7">
        <v>44686</v>
      </c>
      <c r="B496" s="4" t="s">
        <v>536</v>
      </c>
      <c r="C496" s="4" t="s">
        <v>3782</v>
      </c>
      <c r="D496" s="3">
        <v>19891.8</v>
      </c>
      <c r="E496" s="8">
        <v>44686</v>
      </c>
      <c r="F496" s="3">
        <v>19891.8</v>
      </c>
      <c r="G496" s="5">
        <f>Tabla1[[#This Row],[Importe]]-Tabla1[[#This Row],[Pagado]]</f>
        <v>0</v>
      </c>
      <c r="H496" s="4" t="s">
        <v>3890</v>
      </c>
    </row>
    <row r="497" spans="1:8" x14ac:dyDescent="0.25">
      <c r="A497" s="7">
        <v>44686</v>
      </c>
      <c r="B497" s="4" t="s">
        <v>537</v>
      </c>
      <c r="C497" s="4" t="s">
        <v>3614</v>
      </c>
      <c r="D497" s="3">
        <v>7847.6</v>
      </c>
      <c r="E497" s="8">
        <v>44686</v>
      </c>
      <c r="F497" s="3">
        <v>7847.6</v>
      </c>
      <c r="G497" s="5">
        <f>Tabla1[[#This Row],[Importe]]-Tabla1[[#This Row],[Pagado]]</f>
        <v>0</v>
      </c>
      <c r="H497" s="4" t="s">
        <v>3890</v>
      </c>
    </row>
    <row r="498" spans="1:8" x14ac:dyDescent="0.25">
      <c r="A498" s="7">
        <v>44686</v>
      </c>
      <c r="B498" s="4" t="s">
        <v>538</v>
      </c>
      <c r="C498" s="4" t="s">
        <v>3775</v>
      </c>
      <c r="D498" s="3">
        <v>1715.2</v>
      </c>
      <c r="E498" s="8">
        <v>44686</v>
      </c>
      <c r="F498" s="3">
        <v>1715.2</v>
      </c>
      <c r="G498" s="5">
        <f>Tabla1[[#This Row],[Importe]]-Tabla1[[#This Row],[Pagado]]</f>
        <v>0</v>
      </c>
      <c r="H498" s="4" t="s">
        <v>3890</v>
      </c>
    </row>
    <row r="499" spans="1:8" x14ac:dyDescent="0.25">
      <c r="A499" s="7">
        <v>44686</v>
      </c>
      <c r="B499" s="4" t="s">
        <v>539</v>
      </c>
      <c r="C499" s="4" t="s">
        <v>3783</v>
      </c>
      <c r="D499" s="3">
        <v>6094</v>
      </c>
      <c r="E499" s="8">
        <v>44686</v>
      </c>
      <c r="F499" s="3">
        <v>6094</v>
      </c>
      <c r="G499" s="5">
        <f>Tabla1[[#This Row],[Importe]]-Tabla1[[#This Row],[Pagado]]</f>
        <v>0</v>
      </c>
      <c r="H499" s="4" t="s">
        <v>3890</v>
      </c>
    </row>
    <row r="500" spans="1:8" x14ac:dyDescent="0.25">
      <c r="A500" s="7">
        <v>44686</v>
      </c>
      <c r="B500" s="4" t="s">
        <v>540</v>
      </c>
      <c r="C500" s="4" t="s">
        <v>3703</v>
      </c>
      <c r="D500" s="3">
        <v>4193.7</v>
      </c>
      <c r="E500" s="8">
        <v>44686</v>
      </c>
      <c r="F500" s="3">
        <v>4193.7</v>
      </c>
      <c r="G500" s="5">
        <f>Tabla1[[#This Row],[Importe]]-Tabla1[[#This Row],[Pagado]]</f>
        <v>0</v>
      </c>
      <c r="H500" s="4" t="s">
        <v>3890</v>
      </c>
    </row>
    <row r="501" spans="1:8" x14ac:dyDescent="0.25">
      <c r="A501" s="7">
        <v>44686</v>
      </c>
      <c r="B501" s="4" t="s">
        <v>541</v>
      </c>
      <c r="C501" s="4" t="s">
        <v>3700</v>
      </c>
      <c r="D501" s="3">
        <v>50880.33</v>
      </c>
      <c r="E501" s="8">
        <v>44694</v>
      </c>
      <c r="F501" s="3">
        <v>50880.33</v>
      </c>
      <c r="G501" s="5">
        <f>Tabla1[[#This Row],[Importe]]-Tabla1[[#This Row],[Pagado]]</f>
        <v>0</v>
      </c>
      <c r="H501" s="4" t="s">
        <v>3890</v>
      </c>
    </row>
    <row r="502" spans="1:8" x14ac:dyDescent="0.25">
      <c r="A502" s="7">
        <v>44686</v>
      </c>
      <c r="B502" s="4" t="s">
        <v>542</v>
      </c>
      <c r="C502" s="4" t="s">
        <v>3709</v>
      </c>
      <c r="D502" s="3">
        <v>8012.4</v>
      </c>
      <c r="E502" s="8">
        <v>44687</v>
      </c>
      <c r="F502" s="3">
        <v>8012.4</v>
      </c>
      <c r="G502" s="5">
        <f>Tabla1[[#This Row],[Importe]]-Tabla1[[#This Row],[Pagado]]</f>
        <v>0</v>
      </c>
      <c r="H502" s="4" t="s">
        <v>3890</v>
      </c>
    </row>
    <row r="503" spans="1:8" x14ac:dyDescent="0.25">
      <c r="A503" s="7">
        <v>44686</v>
      </c>
      <c r="B503" s="4" t="s">
        <v>543</v>
      </c>
      <c r="C503" s="4" t="s">
        <v>3710</v>
      </c>
      <c r="D503" s="3">
        <v>2844.6</v>
      </c>
      <c r="E503" s="8">
        <v>44687</v>
      </c>
      <c r="F503" s="3">
        <v>2844.6</v>
      </c>
      <c r="G503" s="5">
        <f>Tabla1[[#This Row],[Importe]]-Tabla1[[#This Row],[Pagado]]</f>
        <v>0</v>
      </c>
      <c r="H503" s="4" t="s">
        <v>3890</v>
      </c>
    </row>
    <row r="504" spans="1:8" x14ac:dyDescent="0.25">
      <c r="A504" s="7">
        <v>44686</v>
      </c>
      <c r="B504" s="4" t="s">
        <v>544</v>
      </c>
      <c r="C504" s="4" t="s">
        <v>3713</v>
      </c>
      <c r="D504" s="3">
        <v>1108.8</v>
      </c>
      <c r="E504" s="8">
        <v>44687</v>
      </c>
      <c r="F504" s="3">
        <v>1108.8</v>
      </c>
      <c r="G504" s="5">
        <f>Tabla1[[#This Row],[Importe]]-Tabla1[[#This Row],[Pagado]]</f>
        <v>0</v>
      </c>
      <c r="H504" s="4" t="s">
        <v>3890</v>
      </c>
    </row>
    <row r="505" spans="1:8" x14ac:dyDescent="0.25">
      <c r="A505" s="7">
        <v>44686</v>
      </c>
      <c r="B505" s="4" t="s">
        <v>545</v>
      </c>
      <c r="C505" s="4" t="s">
        <v>3711</v>
      </c>
      <c r="D505" s="3">
        <v>1234.2</v>
      </c>
      <c r="E505" s="8">
        <v>44687</v>
      </c>
      <c r="F505" s="3">
        <v>1234.2</v>
      </c>
      <c r="G505" s="5">
        <f>Tabla1[[#This Row],[Importe]]-Tabla1[[#This Row],[Pagado]]</f>
        <v>0</v>
      </c>
      <c r="H505" s="4" t="s">
        <v>3890</v>
      </c>
    </row>
    <row r="506" spans="1:8" x14ac:dyDescent="0.25">
      <c r="A506" s="7">
        <v>44686</v>
      </c>
      <c r="B506" s="4" t="s">
        <v>546</v>
      </c>
      <c r="C506" s="4" t="s">
        <v>3712</v>
      </c>
      <c r="D506" s="3">
        <v>547.79999999999995</v>
      </c>
      <c r="E506" s="8">
        <v>44687</v>
      </c>
      <c r="F506" s="3">
        <v>547.79999999999995</v>
      </c>
      <c r="G506" s="5">
        <f>Tabla1[[#This Row],[Importe]]-Tabla1[[#This Row],[Pagado]]</f>
        <v>0</v>
      </c>
      <c r="H506" s="4" t="s">
        <v>3890</v>
      </c>
    </row>
    <row r="507" spans="1:8" x14ac:dyDescent="0.25">
      <c r="A507" s="7">
        <v>44686</v>
      </c>
      <c r="B507" s="4" t="s">
        <v>547</v>
      </c>
      <c r="C507" s="4" t="s">
        <v>3614</v>
      </c>
      <c r="D507" s="3">
        <v>575</v>
      </c>
      <c r="E507" s="8">
        <v>44686</v>
      </c>
      <c r="F507" s="3">
        <v>575</v>
      </c>
      <c r="G507" s="5">
        <f>Tabla1[[#This Row],[Importe]]-Tabla1[[#This Row],[Pagado]]</f>
        <v>0</v>
      </c>
      <c r="H507" s="4" t="s">
        <v>3890</v>
      </c>
    </row>
    <row r="508" spans="1:8" x14ac:dyDescent="0.25">
      <c r="A508" s="7">
        <v>44686</v>
      </c>
      <c r="B508" s="4" t="s">
        <v>548</v>
      </c>
      <c r="C508" s="4" t="s">
        <v>3784</v>
      </c>
      <c r="D508" s="3">
        <v>19555</v>
      </c>
      <c r="E508" s="8">
        <v>44687</v>
      </c>
      <c r="F508" s="3">
        <v>19555</v>
      </c>
      <c r="G508" s="5">
        <f>Tabla1[[#This Row],[Importe]]-Tabla1[[#This Row],[Pagado]]</f>
        <v>0</v>
      </c>
      <c r="H508" s="4" t="s">
        <v>3890</v>
      </c>
    </row>
    <row r="509" spans="1:8" x14ac:dyDescent="0.25">
      <c r="A509" s="7">
        <v>44686</v>
      </c>
      <c r="B509" s="4" t="s">
        <v>549</v>
      </c>
      <c r="C509" s="4" t="s">
        <v>3727</v>
      </c>
      <c r="D509" s="3">
        <v>481.8</v>
      </c>
      <c r="E509" s="8">
        <v>44686</v>
      </c>
      <c r="F509" s="3">
        <v>481.8</v>
      </c>
      <c r="G509" s="5">
        <f>Tabla1[[#This Row],[Importe]]-Tabla1[[#This Row],[Pagado]]</f>
        <v>0</v>
      </c>
      <c r="H509" s="4" t="s">
        <v>3890</v>
      </c>
    </row>
    <row r="510" spans="1:8" x14ac:dyDescent="0.25">
      <c r="A510" s="7">
        <v>44686</v>
      </c>
      <c r="B510" s="4" t="s">
        <v>550</v>
      </c>
      <c r="C510" s="4" t="s">
        <v>3920</v>
      </c>
      <c r="D510" s="3">
        <v>0</v>
      </c>
      <c r="E510" s="9" t="s">
        <v>3891</v>
      </c>
      <c r="F510" s="3">
        <v>0</v>
      </c>
      <c r="G510" s="5">
        <f>Tabla1[[#This Row],[Importe]]-Tabla1[[#This Row],[Pagado]]</f>
        <v>0</v>
      </c>
      <c r="H510" s="4" t="s">
        <v>3891</v>
      </c>
    </row>
    <row r="511" spans="1:8" x14ac:dyDescent="0.25">
      <c r="A511" s="7">
        <v>44686</v>
      </c>
      <c r="B511" s="4" t="s">
        <v>551</v>
      </c>
      <c r="C511" s="4" t="s">
        <v>3757</v>
      </c>
      <c r="D511" s="3">
        <v>8298.4</v>
      </c>
      <c r="E511" s="8">
        <v>44688</v>
      </c>
      <c r="F511" s="3">
        <v>8298.4</v>
      </c>
      <c r="G511" s="5">
        <f>Tabla1[[#This Row],[Importe]]-Tabla1[[#This Row],[Pagado]]</f>
        <v>0</v>
      </c>
      <c r="H511" s="4" t="s">
        <v>3890</v>
      </c>
    </row>
    <row r="512" spans="1:8" x14ac:dyDescent="0.25">
      <c r="A512" s="7">
        <v>44686</v>
      </c>
      <c r="B512" s="4" t="s">
        <v>552</v>
      </c>
      <c r="C512" s="4" t="s">
        <v>3718</v>
      </c>
      <c r="D512" s="3">
        <v>6745.6</v>
      </c>
      <c r="E512" s="8">
        <v>44686</v>
      </c>
      <c r="F512" s="3">
        <v>6745.6</v>
      </c>
      <c r="G512" s="5">
        <f>Tabla1[[#This Row],[Importe]]-Tabla1[[#This Row],[Pagado]]</f>
        <v>0</v>
      </c>
      <c r="H512" s="4" t="s">
        <v>3890</v>
      </c>
    </row>
    <row r="513" spans="1:8" x14ac:dyDescent="0.25">
      <c r="A513" s="7">
        <v>44686</v>
      </c>
      <c r="B513" s="4" t="s">
        <v>553</v>
      </c>
      <c r="C513" s="4" t="s">
        <v>3785</v>
      </c>
      <c r="D513" s="3">
        <v>47287</v>
      </c>
      <c r="E513" s="8">
        <v>44688</v>
      </c>
      <c r="F513" s="3">
        <v>47287</v>
      </c>
      <c r="G513" s="5">
        <f>Tabla1[[#This Row],[Importe]]-Tabla1[[#This Row],[Pagado]]</f>
        <v>0</v>
      </c>
      <c r="H513" s="4" t="s">
        <v>3890</v>
      </c>
    </row>
    <row r="514" spans="1:8" x14ac:dyDescent="0.25">
      <c r="A514" s="7">
        <v>44686</v>
      </c>
      <c r="B514" s="4" t="s">
        <v>554</v>
      </c>
      <c r="C514" s="4" t="s">
        <v>3624</v>
      </c>
      <c r="D514" s="3">
        <v>1021.2</v>
      </c>
      <c r="E514" s="8">
        <v>44686</v>
      </c>
      <c r="F514" s="3">
        <v>1021.2</v>
      </c>
      <c r="G514" s="5">
        <f>Tabla1[[#This Row],[Importe]]-Tabla1[[#This Row],[Pagado]]</f>
        <v>0</v>
      </c>
      <c r="H514" s="4" t="s">
        <v>3890</v>
      </c>
    </row>
    <row r="515" spans="1:8" x14ac:dyDescent="0.25">
      <c r="A515" s="7">
        <v>44686</v>
      </c>
      <c r="B515" s="4" t="s">
        <v>555</v>
      </c>
      <c r="C515" s="4" t="s">
        <v>3705</v>
      </c>
      <c r="D515" s="3">
        <v>1960</v>
      </c>
      <c r="E515" s="8">
        <v>44686</v>
      </c>
      <c r="F515" s="3">
        <v>1960</v>
      </c>
      <c r="G515" s="5">
        <f>Tabla1[[#This Row],[Importe]]-Tabla1[[#This Row],[Pagado]]</f>
        <v>0</v>
      </c>
      <c r="H515" s="4" t="s">
        <v>3890</v>
      </c>
    </row>
    <row r="516" spans="1:8" x14ac:dyDescent="0.25">
      <c r="A516" s="7">
        <v>44686</v>
      </c>
      <c r="B516" s="4" t="s">
        <v>556</v>
      </c>
      <c r="C516" s="4" t="s">
        <v>3719</v>
      </c>
      <c r="D516" s="3">
        <v>9548</v>
      </c>
      <c r="E516" s="8">
        <v>44687</v>
      </c>
      <c r="F516" s="3">
        <v>9548</v>
      </c>
      <c r="G516" s="5">
        <f>Tabla1[[#This Row],[Importe]]-Tabla1[[#This Row],[Pagado]]</f>
        <v>0</v>
      </c>
      <c r="H516" s="4" t="s">
        <v>3890</v>
      </c>
    </row>
    <row r="517" spans="1:8" x14ac:dyDescent="0.25">
      <c r="A517" s="7">
        <v>44687</v>
      </c>
      <c r="B517" s="4" t="s">
        <v>557</v>
      </c>
      <c r="C517" s="4" t="s">
        <v>3598</v>
      </c>
      <c r="D517" s="3">
        <v>62089.3</v>
      </c>
      <c r="E517" s="8">
        <v>44688</v>
      </c>
      <c r="F517" s="3">
        <v>62089.3</v>
      </c>
      <c r="G517" s="5">
        <f>Tabla1[[#This Row],[Importe]]-Tabla1[[#This Row],[Pagado]]</f>
        <v>0</v>
      </c>
      <c r="H517" s="4" t="s">
        <v>3890</v>
      </c>
    </row>
    <row r="518" spans="1:8" x14ac:dyDescent="0.25">
      <c r="A518" s="7">
        <v>44687</v>
      </c>
      <c r="B518" s="4" t="s">
        <v>558</v>
      </c>
      <c r="C518" s="4" t="s">
        <v>3609</v>
      </c>
      <c r="D518" s="3">
        <v>1254.5</v>
      </c>
      <c r="E518" s="8">
        <v>44687</v>
      </c>
      <c r="F518" s="3">
        <v>1254.5</v>
      </c>
      <c r="G518" s="5">
        <f>Tabla1[[#This Row],[Importe]]-Tabla1[[#This Row],[Pagado]]</f>
        <v>0</v>
      </c>
      <c r="H518" s="4" t="s">
        <v>3890</v>
      </c>
    </row>
    <row r="519" spans="1:8" x14ac:dyDescent="0.25">
      <c r="A519" s="7">
        <v>44687</v>
      </c>
      <c r="B519" s="4" t="s">
        <v>559</v>
      </c>
      <c r="C519" s="4" t="s">
        <v>3597</v>
      </c>
      <c r="D519" s="3">
        <v>43102.400000000001</v>
      </c>
      <c r="E519" s="8">
        <v>44687</v>
      </c>
      <c r="F519" s="3">
        <v>43102.400000000001</v>
      </c>
      <c r="G519" s="5">
        <f>Tabla1[[#This Row],[Importe]]-Tabla1[[#This Row],[Pagado]]</f>
        <v>0</v>
      </c>
      <c r="H519" s="4" t="s">
        <v>3890</v>
      </c>
    </row>
    <row r="520" spans="1:8" x14ac:dyDescent="0.25">
      <c r="A520" s="7">
        <v>44687</v>
      </c>
      <c r="B520" s="4" t="s">
        <v>560</v>
      </c>
      <c r="C520" s="4" t="s">
        <v>3781</v>
      </c>
      <c r="D520" s="3">
        <v>6947.73</v>
      </c>
      <c r="E520" s="8">
        <v>44687</v>
      </c>
      <c r="F520" s="3">
        <v>6947.73</v>
      </c>
      <c r="G520" s="5">
        <f>Tabla1[[#This Row],[Importe]]-Tabla1[[#This Row],[Pagado]]</f>
        <v>0</v>
      </c>
      <c r="H520" s="4" t="s">
        <v>3890</v>
      </c>
    </row>
    <row r="521" spans="1:8" x14ac:dyDescent="0.25">
      <c r="A521" s="7">
        <v>44687</v>
      </c>
      <c r="B521" s="4" t="s">
        <v>561</v>
      </c>
      <c r="C521" s="4" t="s">
        <v>3649</v>
      </c>
      <c r="D521" s="3">
        <v>3495.3</v>
      </c>
      <c r="E521" s="8">
        <v>44687</v>
      </c>
      <c r="F521" s="3">
        <v>3495.3</v>
      </c>
      <c r="G521" s="5">
        <f>Tabla1[[#This Row],[Importe]]-Tabla1[[#This Row],[Pagado]]</f>
        <v>0</v>
      </c>
      <c r="H521" s="4" t="s">
        <v>3890</v>
      </c>
    </row>
    <row r="522" spans="1:8" x14ac:dyDescent="0.25">
      <c r="A522" s="7">
        <v>44687</v>
      </c>
      <c r="B522" s="4" t="s">
        <v>562</v>
      </c>
      <c r="C522" s="4" t="s">
        <v>3595</v>
      </c>
      <c r="D522" s="3">
        <v>6106.2</v>
      </c>
      <c r="E522" s="8">
        <v>44687</v>
      </c>
      <c r="F522" s="3">
        <v>6106.2</v>
      </c>
      <c r="G522" s="5">
        <f>Tabla1[[#This Row],[Importe]]-Tabla1[[#This Row],[Pagado]]</f>
        <v>0</v>
      </c>
      <c r="H522" s="4" t="s">
        <v>3890</v>
      </c>
    </row>
    <row r="523" spans="1:8" x14ac:dyDescent="0.25">
      <c r="A523" s="7">
        <v>44687</v>
      </c>
      <c r="B523" s="4" t="s">
        <v>563</v>
      </c>
      <c r="C523" s="4" t="s">
        <v>3597</v>
      </c>
      <c r="D523" s="3">
        <v>1202.8</v>
      </c>
      <c r="E523" s="8">
        <v>44687</v>
      </c>
      <c r="F523" s="3">
        <v>1202.8</v>
      </c>
      <c r="G523" s="5">
        <f>Tabla1[[#This Row],[Importe]]-Tabla1[[#This Row],[Pagado]]</f>
        <v>0</v>
      </c>
      <c r="H523" s="4" t="s">
        <v>3890</v>
      </c>
    </row>
    <row r="524" spans="1:8" x14ac:dyDescent="0.25">
      <c r="A524" s="7">
        <v>44687</v>
      </c>
      <c r="B524" s="4" t="s">
        <v>564</v>
      </c>
      <c r="C524" s="4" t="s">
        <v>3614</v>
      </c>
      <c r="D524" s="3">
        <v>2154.6</v>
      </c>
      <c r="E524" s="8">
        <v>44687</v>
      </c>
      <c r="F524" s="3">
        <v>2154.6</v>
      </c>
      <c r="G524" s="5">
        <f>Tabla1[[#This Row],[Importe]]-Tabla1[[#This Row],[Pagado]]</f>
        <v>0</v>
      </c>
      <c r="H524" s="4" t="s">
        <v>3890</v>
      </c>
    </row>
    <row r="525" spans="1:8" ht="31.5" x14ac:dyDescent="0.25">
      <c r="A525" s="7">
        <v>44687</v>
      </c>
      <c r="B525" s="4" t="s">
        <v>565</v>
      </c>
      <c r="C525" s="4" t="s">
        <v>3599</v>
      </c>
      <c r="D525" s="3">
        <v>27059.7</v>
      </c>
      <c r="E525" s="8" t="s">
        <v>3934</v>
      </c>
      <c r="F525" s="3">
        <f>25000+2059.7</f>
        <v>27059.7</v>
      </c>
      <c r="G525" s="5">
        <f>Tabla1[[#This Row],[Importe]]-Tabla1[[#This Row],[Pagado]]</f>
        <v>0</v>
      </c>
      <c r="H525" s="4" t="s">
        <v>3890</v>
      </c>
    </row>
    <row r="526" spans="1:8" x14ac:dyDescent="0.25">
      <c r="A526" s="7">
        <v>44687</v>
      </c>
      <c r="B526" s="4" t="s">
        <v>566</v>
      </c>
      <c r="C526" s="4" t="s">
        <v>3753</v>
      </c>
      <c r="D526" s="3">
        <v>10727.6</v>
      </c>
      <c r="E526" s="8">
        <v>44687</v>
      </c>
      <c r="F526" s="3">
        <v>10727.6</v>
      </c>
      <c r="G526" s="5">
        <f>Tabla1[[#This Row],[Importe]]-Tabla1[[#This Row],[Pagado]]</f>
        <v>0</v>
      </c>
      <c r="H526" s="4" t="s">
        <v>3890</v>
      </c>
    </row>
    <row r="527" spans="1:8" x14ac:dyDescent="0.25">
      <c r="A527" s="7">
        <v>44687</v>
      </c>
      <c r="B527" s="4" t="s">
        <v>567</v>
      </c>
      <c r="C527" s="4" t="s">
        <v>3630</v>
      </c>
      <c r="D527" s="3">
        <v>7392</v>
      </c>
      <c r="E527" s="8">
        <v>44687</v>
      </c>
      <c r="F527" s="3">
        <v>7392</v>
      </c>
      <c r="G527" s="5">
        <f>Tabla1[[#This Row],[Importe]]-Tabla1[[#This Row],[Pagado]]</f>
        <v>0</v>
      </c>
      <c r="H527" s="4" t="s">
        <v>3890</v>
      </c>
    </row>
    <row r="528" spans="1:8" x14ac:dyDescent="0.25">
      <c r="A528" s="7">
        <v>44687</v>
      </c>
      <c r="B528" s="4" t="s">
        <v>568</v>
      </c>
      <c r="C528" s="4" t="s">
        <v>3604</v>
      </c>
      <c r="D528" s="3">
        <v>3207.3</v>
      </c>
      <c r="E528" s="8">
        <v>44687</v>
      </c>
      <c r="F528" s="3">
        <v>3207.3</v>
      </c>
      <c r="G528" s="5">
        <f>Tabla1[[#This Row],[Importe]]-Tabla1[[#This Row],[Pagado]]</f>
        <v>0</v>
      </c>
      <c r="H528" s="4" t="s">
        <v>3890</v>
      </c>
    </row>
    <row r="529" spans="1:8" x14ac:dyDescent="0.25">
      <c r="A529" s="7">
        <v>44687</v>
      </c>
      <c r="B529" s="4" t="s">
        <v>569</v>
      </c>
      <c r="C529" s="4" t="s">
        <v>3731</v>
      </c>
      <c r="D529" s="3">
        <v>15925.2</v>
      </c>
      <c r="E529" s="8">
        <v>44689</v>
      </c>
      <c r="F529" s="3">
        <v>15925.2</v>
      </c>
      <c r="G529" s="5">
        <f>Tabla1[[#This Row],[Importe]]-Tabla1[[#This Row],[Pagado]]</f>
        <v>0</v>
      </c>
      <c r="H529" s="4" t="s">
        <v>3890</v>
      </c>
    </row>
    <row r="530" spans="1:8" x14ac:dyDescent="0.25">
      <c r="A530" s="7">
        <v>44687</v>
      </c>
      <c r="B530" s="4" t="s">
        <v>570</v>
      </c>
      <c r="C530" s="4" t="s">
        <v>3638</v>
      </c>
      <c r="D530" s="3">
        <v>3314.6</v>
      </c>
      <c r="E530" s="8">
        <v>44687</v>
      </c>
      <c r="F530" s="3">
        <v>3314.6</v>
      </c>
      <c r="G530" s="5">
        <f>Tabla1[[#This Row],[Importe]]-Tabla1[[#This Row],[Pagado]]</f>
        <v>0</v>
      </c>
      <c r="H530" s="4" t="s">
        <v>3890</v>
      </c>
    </row>
    <row r="531" spans="1:8" x14ac:dyDescent="0.25">
      <c r="A531" s="7">
        <v>44687</v>
      </c>
      <c r="B531" s="4" t="s">
        <v>571</v>
      </c>
      <c r="C531" s="4" t="s">
        <v>3636</v>
      </c>
      <c r="D531" s="3">
        <v>4791.6000000000004</v>
      </c>
      <c r="E531" s="8">
        <v>44687</v>
      </c>
      <c r="F531" s="3">
        <v>4791.6000000000004</v>
      </c>
      <c r="G531" s="5">
        <f>Tabla1[[#This Row],[Importe]]-Tabla1[[#This Row],[Pagado]]</f>
        <v>0</v>
      </c>
      <c r="H531" s="4" t="s">
        <v>3890</v>
      </c>
    </row>
    <row r="532" spans="1:8" x14ac:dyDescent="0.25">
      <c r="A532" s="7">
        <v>44687</v>
      </c>
      <c r="B532" s="4" t="s">
        <v>572</v>
      </c>
      <c r="C532" s="4" t="s">
        <v>3685</v>
      </c>
      <c r="D532" s="3">
        <v>2601.3000000000002</v>
      </c>
      <c r="E532" s="8">
        <v>44687</v>
      </c>
      <c r="F532" s="3">
        <v>2601.3000000000002</v>
      </c>
      <c r="G532" s="5">
        <f>Tabla1[[#This Row],[Importe]]-Tabla1[[#This Row],[Pagado]]</f>
        <v>0</v>
      </c>
      <c r="H532" s="4" t="s">
        <v>3890</v>
      </c>
    </row>
    <row r="533" spans="1:8" x14ac:dyDescent="0.25">
      <c r="A533" s="7">
        <v>44687</v>
      </c>
      <c r="B533" s="4" t="s">
        <v>573</v>
      </c>
      <c r="C533" s="4" t="s">
        <v>3633</v>
      </c>
      <c r="D533" s="3">
        <v>3045.2</v>
      </c>
      <c r="E533" s="8">
        <v>44687</v>
      </c>
      <c r="F533" s="3">
        <v>3045.2</v>
      </c>
      <c r="G533" s="5">
        <f>Tabla1[[#This Row],[Importe]]-Tabla1[[#This Row],[Pagado]]</f>
        <v>0</v>
      </c>
      <c r="H533" s="4" t="s">
        <v>3890</v>
      </c>
    </row>
    <row r="534" spans="1:8" x14ac:dyDescent="0.25">
      <c r="A534" s="7">
        <v>44687</v>
      </c>
      <c r="B534" s="4" t="s">
        <v>574</v>
      </c>
      <c r="C534" s="4" t="s">
        <v>3633</v>
      </c>
      <c r="D534" s="3">
        <v>14505.2</v>
      </c>
      <c r="E534" s="8">
        <v>44687</v>
      </c>
      <c r="F534" s="3">
        <v>14505.2</v>
      </c>
      <c r="G534" s="5">
        <f>Tabla1[[#This Row],[Importe]]-Tabla1[[#This Row],[Pagado]]</f>
        <v>0</v>
      </c>
      <c r="H534" s="4" t="s">
        <v>3890</v>
      </c>
    </row>
    <row r="535" spans="1:8" x14ac:dyDescent="0.25">
      <c r="A535" s="7">
        <v>44687</v>
      </c>
      <c r="B535" s="4" t="s">
        <v>575</v>
      </c>
      <c r="C535" s="4" t="s">
        <v>3730</v>
      </c>
      <c r="D535" s="3">
        <v>19083.36</v>
      </c>
      <c r="E535" s="8">
        <v>44687</v>
      </c>
      <c r="F535" s="3">
        <v>19083.36</v>
      </c>
      <c r="G535" s="5">
        <f>Tabla1[[#This Row],[Importe]]-Tabla1[[#This Row],[Pagado]]</f>
        <v>0</v>
      </c>
      <c r="H535" s="4" t="s">
        <v>3890</v>
      </c>
    </row>
    <row r="536" spans="1:8" x14ac:dyDescent="0.25">
      <c r="A536" s="7">
        <v>44687</v>
      </c>
      <c r="B536" s="4" t="s">
        <v>576</v>
      </c>
      <c r="C536" s="4" t="s">
        <v>3645</v>
      </c>
      <c r="D536" s="3">
        <v>4426.8</v>
      </c>
      <c r="E536" s="8">
        <v>44688</v>
      </c>
      <c r="F536" s="3">
        <v>4426.8</v>
      </c>
      <c r="G536" s="5">
        <f>Tabla1[[#This Row],[Importe]]-Tabla1[[#This Row],[Pagado]]</f>
        <v>0</v>
      </c>
      <c r="H536" s="4" t="s">
        <v>3890</v>
      </c>
    </row>
    <row r="537" spans="1:8" x14ac:dyDescent="0.25">
      <c r="A537" s="7">
        <v>44687</v>
      </c>
      <c r="B537" s="4" t="s">
        <v>577</v>
      </c>
      <c r="C537" s="4" t="s">
        <v>3648</v>
      </c>
      <c r="D537" s="3">
        <v>4161.6000000000004</v>
      </c>
      <c r="E537" s="8">
        <v>44688</v>
      </c>
      <c r="F537" s="3">
        <v>4161.6000000000004</v>
      </c>
      <c r="G537" s="5">
        <f>Tabla1[[#This Row],[Importe]]-Tabla1[[#This Row],[Pagado]]</f>
        <v>0</v>
      </c>
      <c r="H537" s="4" t="s">
        <v>3890</v>
      </c>
    </row>
    <row r="538" spans="1:8" x14ac:dyDescent="0.25">
      <c r="A538" s="7">
        <v>44687</v>
      </c>
      <c r="B538" s="4" t="s">
        <v>578</v>
      </c>
      <c r="C538" s="4" t="s">
        <v>3608</v>
      </c>
      <c r="D538" s="3">
        <v>9592.2000000000007</v>
      </c>
      <c r="E538" s="8">
        <v>44688</v>
      </c>
      <c r="F538" s="3">
        <v>9592.2000000000007</v>
      </c>
      <c r="G538" s="5">
        <f>Tabla1[[#This Row],[Importe]]-Tabla1[[#This Row],[Pagado]]</f>
        <v>0</v>
      </c>
      <c r="H538" s="4" t="s">
        <v>3890</v>
      </c>
    </row>
    <row r="539" spans="1:8" x14ac:dyDescent="0.25">
      <c r="A539" s="7">
        <v>44687</v>
      </c>
      <c r="B539" s="4" t="s">
        <v>579</v>
      </c>
      <c r="C539" s="4" t="s">
        <v>3737</v>
      </c>
      <c r="D539" s="3">
        <v>4227.8999999999996</v>
      </c>
      <c r="E539" s="8">
        <v>44688</v>
      </c>
      <c r="F539" s="3">
        <v>4227.8999999999996</v>
      </c>
      <c r="G539" s="5">
        <f>Tabla1[[#This Row],[Importe]]-Tabla1[[#This Row],[Pagado]]</f>
        <v>0</v>
      </c>
      <c r="H539" s="4" t="s">
        <v>3890</v>
      </c>
    </row>
    <row r="540" spans="1:8" x14ac:dyDescent="0.25">
      <c r="A540" s="7">
        <v>44687</v>
      </c>
      <c r="B540" s="4" t="s">
        <v>580</v>
      </c>
      <c r="C540" s="4" t="s">
        <v>3665</v>
      </c>
      <c r="D540" s="3">
        <v>1002.8</v>
      </c>
      <c r="E540" s="8">
        <v>44687</v>
      </c>
      <c r="F540" s="3">
        <v>1002.8</v>
      </c>
      <c r="G540" s="5">
        <f>Tabla1[[#This Row],[Importe]]-Tabla1[[#This Row],[Pagado]]</f>
        <v>0</v>
      </c>
      <c r="H540" s="4" t="s">
        <v>3890</v>
      </c>
    </row>
    <row r="541" spans="1:8" x14ac:dyDescent="0.25">
      <c r="A541" s="7">
        <v>44687</v>
      </c>
      <c r="B541" s="4" t="s">
        <v>581</v>
      </c>
      <c r="C541" s="4" t="s">
        <v>3750</v>
      </c>
      <c r="D541" s="3">
        <v>428.8</v>
      </c>
      <c r="E541" s="8">
        <v>44687</v>
      </c>
      <c r="F541" s="3">
        <v>428.8</v>
      </c>
      <c r="G541" s="5">
        <f>Tabla1[[#This Row],[Importe]]-Tabla1[[#This Row],[Pagado]]</f>
        <v>0</v>
      </c>
      <c r="H541" s="4" t="s">
        <v>3890</v>
      </c>
    </row>
    <row r="542" spans="1:8" ht="31.5" x14ac:dyDescent="0.25">
      <c r="A542" s="7">
        <v>44687</v>
      </c>
      <c r="B542" s="4" t="s">
        <v>582</v>
      </c>
      <c r="C542" s="4" t="s">
        <v>3690</v>
      </c>
      <c r="D542" s="3">
        <v>150685.6</v>
      </c>
      <c r="E542" s="8" t="s">
        <v>3948</v>
      </c>
      <c r="F542" s="3">
        <f>108860.3+41825.3</f>
        <v>150685.6</v>
      </c>
      <c r="G542" s="5">
        <f>Tabla1[[#This Row],[Importe]]-Tabla1[[#This Row],[Pagado]]</f>
        <v>0</v>
      </c>
      <c r="H542" s="4" t="s">
        <v>3890</v>
      </c>
    </row>
    <row r="543" spans="1:8" x14ac:dyDescent="0.25">
      <c r="A543" s="7">
        <v>44687</v>
      </c>
      <c r="B543" s="4" t="s">
        <v>583</v>
      </c>
      <c r="C543" s="4" t="s">
        <v>3640</v>
      </c>
      <c r="D543" s="3">
        <v>15876.8</v>
      </c>
      <c r="E543" s="8">
        <v>44687</v>
      </c>
      <c r="F543" s="3">
        <v>15876.8</v>
      </c>
      <c r="G543" s="5">
        <f>Tabla1[[#This Row],[Importe]]-Tabla1[[#This Row],[Pagado]]</f>
        <v>0</v>
      </c>
      <c r="H543" s="4" t="s">
        <v>3890</v>
      </c>
    </row>
    <row r="544" spans="1:8" x14ac:dyDescent="0.25">
      <c r="A544" s="7">
        <v>44687</v>
      </c>
      <c r="B544" s="4" t="s">
        <v>584</v>
      </c>
      <c r="C544" s="4" t="s">
        <v>3735</v>
      </c>
      <c r="D544" s="3">
        <v>4227</v>
      </c>
      <c r="E544" s="8">
        <v>44688</v>
      </c>
      <c r="F544" s="3">
        <v>4227</v>
      </c>
      <c r="G544" s="5">
        <f>Tabla1[[#This Row],[Importe]]-Tabla1[[#This Row],[Pagado]]</f>
        <v>0</v>
      </c>
      <c r="H544" s="4" t="s">
        <v>3890</v>
      </c>
    </row>
    <row r="545" spans="1:8" x14ac:dyDescent="0.25">
      <c r="A545" s="7">
        <v>44687</v>
      </c>
      <c r="B545" s="4" t="s">
        <v>585</v>
      </c>
      <c r="C545" s="4" t="s">
        <v>3786</v>
      </c>
      <c r="D545" s="3">
        <v>1131.0999999999999</v>
      </c>
      <c r="E545" s="8">
        <v>44687</v>
      </c>
      <c r="F545" s="3">
        <v>1131.0999999999999</v>
      </c>
      <c r="G545" s="5">
        <f>Tabla1[[#This Row],[Importe]]-Tabla1[[#This Row],[Pagado]]</f>
        <v>0</v>
      </c>
      <c r="H545" s="4" t="s">
        <v>3890</v>
      </c>
    </row>
    <row r="546" spans="1:8" x14ac:dyDescent="0.25">
      <c r="A546" s="7">
        <v>44687</v>
      </c>
      <c r="B546" s="4" t="s">
        <v>586</v>
      </c>
      <c r="C546" s="4" t="s">
        <v>3641</v>
      </c>
      <c r="D546" s="3">
        <v>6342.3</v>
      </c>
      <c r="E546" s="8">
        <v>44688</v>
      </c>
      <c r="F546" s="3">
        <v>6342.3</v>
      </c>
      <c r="G546" s="5">
        <f>Tabla1[[#This Row],[Importe]]-Tabla1[[#This Row],[Pagado]]</f>
        <v>0</v>
      </c>
      <c r="H546" s="4" t="s">
        <v>3890</v>
      </c>
    </row>
    <row r="547" spans="1:8" x14ac:dyDescent="0.25">
      <c r="A547" s="7">
        <v>44687</v>
      </c>
      <c r="B547" s="4" t="s">
        <v>587</v>
      </c>
      <c r="C547" s="4" t="s">
        <v>3649</v>
      </c>
      <c r="D547" s="3">
        <v>13602.7</v>
      </c>
      <c r="E547" s="8">
        <v>44688</v>
      </c>
      <c r="F547" s="3">
        <v>13602.7</v>
      </c>
      <c r="G547" s="5">
        <f>Tabla1[[#This Row],[Importe]]-Tabla1[[#This Row],[Pagado]]</f>
        <v>0</v>
      </c>
      <c r="H547" s="4" t="s">
        <v>3890</v>
      </c>
    </row>
    <row r="548" spans="1:8" x14ac:dyDescent="0.25">
      <c r="A548" s="7">
        <v>44687</v>
      </c>
      <c r="B548" s="4" t="s">
        <v>588</v>
      </c>
      <c r="C548" s="4" t="s">
        <v>3667</v>
      </c>
      <c r="D548" s="3">
        <v>11078.4</v>
      </c>
      <c r="E548" s="8">
        <v>44688</v>
      </c>
      <c r="F548" s="3">
        <v>11078.4</v>
      </c>
      <c r="G548" s="5">
        <f>Tabla1[[#This Row],[Importe]]-Tabla1[[#This Row],[Pagado]]</f>
        <v>0</v>
      </c>
      <c r="H548" s="4" t="s">
        <v>3890</v>
      </c>
    </row>
    <row r="549" spans="1:8" x14ac:dyDescent="0.25">
      <c r="A549" s="7">
        <v>44687</v>
      </c>
      <c r="B549" s="4" t="s">
        <v>589</v>
      </c>
      <c r="C549" s="4" t="s">
        <v>3653</v>
      </c>
      <c r="D549" s="3">
        <v>8965.7999999999993</v>
      </c>
      <c r="E549" s="8">
        <v>44688</v>
      </c>
      <c r="F549" s="3">
        <v>8965.7999999999993</v>
      </c>
      <c r="G549" s="5">
        <f>Tabla1[[#This Row],[Importe]]-Tabla1[[#This Row],[Pagado]]</f>
        <v>0</v>
      </c>
      <c r="H549" s="4" t="s">
        <v>3890</v>
      </c>
    </row>
    <row r="550" spans="1:8" x14ac:dyDescent="0.25">
      <c r="A550" s="7">
        <v>44687</v>
      </c>
      <c r="B550" s="4" t="s">
        <v>590</v>
      </c>
      <c r="C550" s="4" t="s">
        <v>3639</v>
      </c>
      <c r="D550" s="3">
        <v>10174.5</v>
      </c>
      <c r="E550" s="8">
        <v>44688</v>
      </c>
      <c r="F550" s="3">
        <v>10174.5</v>
      </c>
      <c r="G550" s="5">
        <f>Tabla1[[#This Row],[Importe]]-Tabla1[[#This Row],[Pagado]]</f>
        <v>0</v>
      </c>
      <c r="H550" s="4" t="s">
        <v>3890</v>
      </c>
    </row>
    <row r="551" spans="1:8" x14ac:dyDescent="0.25">
      <c r="A551" s="7">
        <v>44687</v>
      </c>
      <c r="B551" s="4" t="s">
        <v>591</v>
      </c>
      <c r="C551" s="4" t="s">
        <v>3614</v>
      </c>
      <c r="D551" s="3">
        <v>5734.4</v>
      </c>
      <c r="E551" s="8">
        <v>44687</v>
      </c>
      <c r="F551" s="3">
        <v>5734.4</v>
      </c>
      <c r="G551" s="5">
        <f>Tabla1[[#This Row],[Importe]]-Tabla1[[#This Row],[Pagado]]</f>
        <v>0</v>
      </c>
      <c r="H551" s="4" t="s">
        <v>3890</v>
      </c>
    </row>
    <row r="552" spans="1:8" x14ac:dyDescent="0.25">
      <c r="A552" s="7">
        <v>44687</v>
      </c>
      <c r="B552" s="4" t="s">
        <v>592</v>
      </c>
      <c r="C552" s="4" t="s">
        <v>3734</v>
      </c>
      <c r="D552" s="3">
        <v>1689.6</v>
      </c>
      <c r="E552" s="8">
        <v>44687</v>
      </c>
      <c r="F552" s="3">
        <v>1689.6</v>
      </c>
      <c r="G552" s="5">
        <f>Tabla1[[#This Row],[Importe]]-Tabla1[[#This Row],[Pagado]]</f>
        <v>0</v>
      </c>
      <c r="H552" s="4" t="s">
        <v>3890</v>
      </c>
    </row>
    <row r="553" spans="1:8" x14ac:dyDescent="0.25">
      <c r="A553" s="7">
        <v>44687</v>
      </c>
      <c r="B553" s="4" t="s">
        <v>593</v>
      </c>
      <c r="C553" s="4" t="s">
        <v>3653</v>
      </c>
      <c r="D553" s="3">
        <v>1902.3</v>
      </c>
      <c r="E553" s="8">
        <v>44688</v>
      </c>
      <c r="F553" s="3">
        <v>1902.3</v>
      </c>
      <c r="G553" s="5">
        <f>Tabla1[[#This Row],[Importe]]-Tabla1[[#This Row],[Pagado]]</f>
        <v>0</v>
      </c>
      <c r="H553" s="4" t="s">
        <v>3890</v>
      </c>
    </row>
    <row r="554" spans="1:8" x14ac:dyDescent="0.25">
      <c r="A554" s="7">
        <v>44687</v>
      </c>
      <c r="B554" s="4" t="s">
        <v>594</v>
      </c>
      <c r="C554" s="4" t="s">
        <v>3612</v>
      </c>
      <c r="D554" s="3">
        <v>4102.3999999999996</v>
      </c>
      <c r="E554" s="8">
        <v>44687</v>
      </c>
      <c r="F554" s="3">
        <v>4102.3999999999996</v>
      </c>
      <c r="G554" s="5">
        <f>Tabla1[[#This Row],[Importe]]-Tabla1[[#This Row],[Pagado]]</f>
        <v>0</v>
      </c>
      <c r="H554" s="4" t="s">
        <v>3890</v>
      </c>
    </row>
    <row r="555" spans="1:8" ht="31.5" x14ac:dyDescent="0.25">
      <c r="A555" s="7">
        <v>44687</v>
      </c>
      <c r="B555" s="4" t="s">
        <v>595</v>
      </c>
      <c r="C555" s="4" t="s">
        <v>3651</v>
      </c>
      <c r="D555" s="3">
        <v>14668.5</v>
      </c>
      <c r="E555" s="8" t="s">
        <v>3934</v>
      </c>
      <c r="F555" s="3">
        <f>6500+8168.5</f>
        <v>14668.5</v>
      </c>
      <c r="G555" s="5">
        <f>Tabla1[[#This Row],[Importe]]-Tabla1[[#This Row],[Pagado]]</f>
        <v>0</v>
      </c>
      <c r="H555" s="4" t="s">
        <v>3890</v>
      </c>
    </row>
    <row r="556" spans="1:8" x14ac:dyDescent="0.25">
      <c r="A556" s="7">
        <v>44687</v>
      </c>
      <c r="B556" s="4" t="s">
        <v>596</v>
      </c>
      <c r="C556" s="4" t="s">
        <v>3733</v>
      </c>
      <c r="D556" s="3">
        <v>7200</v>
      </c>
      <c r="E556" s="8">
        <v>44687</v>
      </c>
      <c r="F556" s="3">
        <v>7200</v>
      </c>
      <c r="G556" s="5">
        <f>Tabla1[[#This Row],[Importe]]-Tabla1[[#This Row],[Pagado]]</f>
        <v>0</v>
      </c>
      <c r="H556" s="4" t="s">
        <v>3890</v>
      </c>
    </row>
    <row r="557" spans="1:8" x14ac:dyDescent="0.25">
      <c r="A557" s="7">
        <v>44687</v>
      </c>
      <c r="B557" s="4" t="s">
        <v>597</v>
      </c>
      <c r="C557" s="4" t="s">
        <v>3646</v>
      </c>
      <c r="D557" s="3">
        <v>2035.5</v>
      </c>
      <c r="E557" s="8">
        <v>44687</v>
      </c>
      <c r="F557" s="3">
        <v>2035.5</v>
      </c>
      <c r="G557" s="5">
        <f>Tabla1[[#This Row],[Importe]]-Tabla1[[#This Row],[Pagado]]</f>
        <v>0</v>
      </c>
      <c r="H557" s="4" t="s">
        <v>3890</v>
      </c>
    </row>
    <row r="558" spans="1:8" x14ac:dyDescent="0.25">
      <c r="A558" s="7">
        <v>44687</v>
      </c>
      <c r="B558" s="4" t="s">
        <v>598</v>
      </c>
      <c r="C558" s="4" t="s">
        <v>3679</v>
      </c>
      <c r="D558" s="3">
        <v>3413.6</v>
      </c>
      <c r="E558" s="8">
        <v>44687</v>
      </c>
      <c r="F558" s="3">
        <v>3413.6</v>
      </c>
      <c r="G558" s="5">
        <f>Tabla1[[#This Row],[Importe]]-Tabla1[[#This Row],[Pagado]]</f>
        <v>0</v>
      </c>
      <c r="H558" s="4" t="s">
        <v>3890</v>
      </c>
    </row>
    <row r="559" spans="1:8" x14ac:dyDescent="0.25">
      <c r="A559" s="7">
        <v>44687</v>
      </c>
      <c r="B559" s="4" t="s">
        <v>599</v>
      </c>
      <c r="C559" s="4" t="s">
        <v>3787</v>
      </c>
      <c r="D559" s="3">
        <v>431.2</v>
      </c>
      <c r="E559" s="8">
        <v>44687</v>
      </c>
      <c r="F559" s="3">
        <v>431.2</v>
      </c>
      <c r="G559" s="5">
        <f>Tabla1[[#This Row],[Importe]]-Tabla1[[#This Row],[Pagado]]</f>
        <v>0</v>
      </c>
      <c r="H559" s="4" t="s">
        <v>3890</v>
      </c>
    </row>
    <row r="560" spans="1:8" x14ac:dyDescent="0.25">
      <c r="A560" s="7">
        <v>44687</v>
      </c>
      <c r="B560" s="4" t="s">
        <v>600</v>
      </c>
      <c r="C560" s="4" t="s">
        <v>3607</v>
      </c>
      <c r="D560" s="3">
        <v>59089.22</v>
      </c>
      <c r="E560" s="8">
        <v>44687</v>
      </c>
      <c r="F560" s="3">
        <v>59089.22</v>
      </c>
      <c r="G560" s="5">
        <f>Tabla1[[#This Row],[Importe]]-Tabla1[[#This Row],[Pagado]]</f>
        <v>0</v>
      </c>
      <c r="H560" s="4" t="s">
        <v>3890</v>
      </c>
    </row>
    <row r="561" spans="1:8" x14ac:dyDescent="0.25">
      <c r="A561" s="7">
        <v>44687</v>
      </c>
      <c r="B561" s="4" t="s">
        <v>601</v>
      </c>
      <c r="C561" s="4" t="s">
        <v>3740</v>
      </c>
      <c r="D561" s="3">
        <v>3850.5</v>
      </c>
      <c r="E561" s="8">
        <v>44687</v>
      </c>
      <c r="F561" s="3">
        <v>3850.5</v>
      </c>
      <c r="G561" s="5">
        <f>Tabla1[[#This Row],[Importe]]-Tabla1[[#This Row],[Pagado]]</f>
        <v>0</v>
      </c>
      <c r="H561" s="4" t="s">
        <v>3890</v>
      </c>
    </row>
    <row r="562" spans="1:8" x14ac:dyDescent="0.25">
      <c r="A562" s="7">
        <v>44687</v>
      </c>
      <c r="B562" s="4" t="s">
        <v>602</v>
      </c>
      <c r="C562" s="4" t="s">
        <v>3775</v>
      </c>
      <c r="D562" s="3">
        <v>1753.6</v>
      </c>
      <c r="E562" s="8">
        <v>44687</v>
      </c>
      <c r="F562" s="3">
        <v>1753.6</v>
      </c>
      <c r="G562" s="5">
        <f>Tabla1[[#This Row],[Importe]]-Tabla1[[#This Row],[Pagado]]</f>
        <v>0</v>
      </c>
      <c r="H562" s="4" t="s">
        <v>3890</v>
      </c>
    </row>
    <row r="563" spans="1:8" x14ac:dyDescent="0.25">
      <c r="A563" s="7">
        <v>44687</v>
      </c>
      <c r="B563" s="4" t="s">
        <v>603</v>
      </c>
      <c r="C563" s="4" t="s">
        <v>3788</v>
      </c>
      <c r="D563" s="3">
        <v>1915.2</v>
      </c>
      <c r="E563" s="8">
        <v>44687</v>
      </c>
      <c r="F563" s="3">
        <v>1915.2</v>
      </c>
      <c r="G563" s="5">
        <f>Tabla1[[#This Row],[Importe]]-Tabla1[[#This Row],[Pagado]]</f>
        <v>0</v>
      </c>
      <c r="H563" s="4" t="s">
        <v>3890</v>
      </c>
    </row>
    <row r="564" spans="1:8" x14ac:dyDescent="0.25">
      <c r="A564" s="7">
        <v>44687</v>
      </c>
      <c r="B564" s="4" t="s">
        <v>604</v>
      </c>
      <c r="C564" s="4" t="s">
        <v>3789</v>
      </c>
      <c r="D564" s="3">
        <v>4209</v>
      </c>
      <c r="E564" s="8">
        <v>44687</v>
      </c>
      <c r="F564" s="3">
        <v>4209</v>
      </c>
      <c r="G564" s="5">
        <f>Tabla1[[#This Row],[Importe]]-Tabla1[[#This Row],[Pagado]]</f>
        <v>0</v>
      </c>
      <c r="H564" s="4" t="s">
        <v>3890</v>
      </c>
    </row>
    <row r="565" spans="1:8" x14ac:dyDescent="0.25">
      <c r="A565" s="7">
        <v>44687</v>
      </c>
      <c r="B565" s="4" t="s">
        <v>605</v>
      </c>
      <c r="C565" s="4" t="s">
        <v>3790</v>
      </c>
      <c r="D565" s="3">
        <v>19064.599999999999</v>
      </c>
      <c r="E565" s="8">
        <v>44688</v>
      </c>
      <c r="F565" s="3">
        <v>19064.599999999999</v>
      </c>
      <c r="G565" s="5">
        <f>Tabla1[[#This Row],[Importe]]-Tabla1[[#This Row],[Pagado]]</f>
        <v>0</v>
      </c>
      <c r="H565" s="4" t="s">
        <v>3890</v>
      </c>
    </row>
    <row r="566" spans="1:8" x14ac:dyDescent="0.25">
      <c r="A566" s="7">
        <v>44687</v>
      </c>
      <c r="B566" s="4" t="s">
        <v>606</v>
      </c>
      <c r="C566" s="4" t="s">
        <v>3788</v>
      </c>
      <c r="D566" s="3">
        <v>364</v>
      </c>
      <c r="E566" s="8">
        <v>44687</v>
      </c>
      <c r="F566" s="3">
        <v>364</v>
      </c>
      <c r="G566" s="5">
        <f>Tabla1[[#This Row],[Importe]]-Tabla1[[#This Row],[Pagado]]</f>
        <v>0</v>
      </c>
      <c r="H566" s="4" t="s">
        <v>3890</v>
      </c>
    </row>
    <row r="567" spans="1:8" x14ac:dyDescent="0.25">
      <c r="A567" s="7">
        <v>44687</v>
      </c>
      <c r="B567" s="4" t="s">
        <v>607</v>
      </c>
      <c r="C567" s="4" t="s">
        <v>3612</v>
      </c>
      <c r="D567" s="3">
        <v>4856.2</v>
      </c>
      <c r="E567" s="8">
        <v>44687</v>
      </c>
      <c r="F567" s="3">
        <v>4856.2</v>
      </c>
      <c r="G567" s="5">
        <f>Tabla1[[#This Row],[Importe]]-Tabla1[[#This Row],[Pagado]]</f>
        <v>0</v>
      </c>
      <c r="H567" s="4" t="s">
        <v>3890</v>
      </c>
    </row>
    <row r="568" spans="1:8" x14ac:dyDescent="0.25">
      <c r="A568" s="7">
        <v>44687</v>
      </c>
      <c r="B568" s="4" t="s">
        <v>608</v>
      </c>
      <c r="C568" s="4" t="s">
        <v>3677</v>
      </c>
      <c r="D568" s="3">
        <v>25377.599999999999</v>
      </c>
      <c r="E568" s="8">
        <v>44695</v>
      </c>
      <c r="F568" s="3">
        <v>25377.599999999999</v>
      </c>
      <c r="G568" s="5">
        <f>Tabla1[[#This Row],[Importe]]-Tabla1[[#This Row],[Pagado]]</f>
        <v>0</v>
      </c>
      <c r="H568" s="4" t="s">
        <v>3890</v>
      </c>
    </row>
    <row r="569" spans="1:8" x14ac:dyDescent="0.25">
      <c r="A569" s="7">
        <v>44687</v>
      </c>
      <c r="B569" s="4" t="s">
        <v>609</v>
      </c>
      <c r="C569" s="4" t="s">
        <v>3605</v>
      </c>
      <c r="D569" s="3">
        <v>2112</v>
      </c>
      <c r="E569" s="8">
        <v>44687</v>
      </c>
      <c r="F569" s="3">
        <v>2112</v>
      </c>
      <c r="G569" s="5">
        <f>Tabla1[[#This Row],[Importe]]-Tabla1[[#This Row],[Pagado]]</f>
        <v>0</v>
      </c>
      <c r="H569" s="4" t="s">
        <v>3890</v>
      </c>
    </row>
    <row r="570" spans="1:8" x14ac:dyDescent="0.25">
      <c r="A570" s="7">
        <v>44687</v>
      </c>
      <c r="B570" s="4" t="s">
        <v>610</v>
      </c>
      <c r="C570" s="4" t="s">
        <v>3687</v>
      </c>
      <c r="D570" s="3">
        <v>1491.2</v>
      </c>
      <c r="E570" s="8">
        <v>44687</v>
      </c>
      <c r="F570" s="3">
        <v>1491.2</v>
      </c>
      <c r="G570" s="5">
        <f>Tabla1[[#This Row],[Importe]]-Tabla1[[#This Row],[Pagado]]</f>
        <v>0</v>
      </c>
      <c r="H570" s="4" t="s">
        <v>3890</v>
      </c>
    </row>
    <row r="571" spans="1:8" x14ac:dyDescent="0.25">
      <c r="A571" s="7">
        <v>44687</v>
      </c>
      <c r="B571" s="4" t="s">
        <v>611</v>
      </c>
      <c r="C571" s="4" t="s">
        <v>3669</v>
      </c>
      <c r="D571" s="3">
        <v>1676.4</v>
      </c>
      <c r="E571" s="8">
        <v>44687</v>
      </c>
      <c r="F571" s="3">
        <v>1676.4</v>
      </c>
      <c r="G571" s="5">
        <f>Tabla1[[#This Row],[Importe]]-Tabla1[[#This Row],[Pagado]]</f>
        <v>0</v>
      </c>
      <c r="H571" s="4" t="s">
        <v>3890</v>
      </c>
    </row>
    <row r="572" spans="1:8" x14ac:dyDescent="0.25">
      <c r="A572" s="7">
        <v>44687</v>
      </c>
      <c r="B572" s="4" t="s">
        <v>612</v>
      </c>
      <c r="C572" s="4" t="s">
        <v>3676</v>
      </c>
      <c r="D572" s="3">
        <v>524.4</v>
      </c>
      <c r="E572" s="8">
        <v>44687</v>
      </c>
      <c r="F572" s="3">
        <v>524.4</v>
      </c>
      <c r="G572" s="5">
        <f>Tabla1[[#This Row],[Importe]]-Tabla1[[#This Row],[Pagado]]</f>
        <v>0</v>
      </c>
      <c r="H572" s="4" t="s">
        <v>3890</v>
      </c>
    </row>
    <row r="573" spans="1:8" x14ac:dyDescent="0.25">
      <c r="A573" s="7">
        <v>44687</v>
      </c>
      <c r="B573" s="4" t="s">
        <v>613</v>
      </c>
      <c r="C573" s="4" t="s">
        <v>3664</v>
      </c>
      <c r="D573" s="3">
        <v>779.1</v>
      </c>
      <c r="E573" s="8">
        <v>44687</v>
      </c>
      <c r="F573" s="3">
        <v>779.1</v>
      </c>
      <c r="G573" s="5">
        <f>Tabla1[[#This Row],[Importe]]-Tabla1[[#This Row],[Pagado]]</f>
        <v>0</v>
      </c>
      <c r="H573" s="4" t="s">
        <v>3890</v>
      </c>
    </row>
    <row r="574" spans="1:8" x14ac:dyDescent="0.25">
      <c r="A574" s="7">
        <v>44687</v>
      </c>
      <c r="B574" s="4" t="s">
        <v>614</v>
      </c>
      <c r="C574" s="4" t="s">
        <v>3671</v>
      </c>
      <c r="D574" s="3">
        <v>5204.8</v>
      </c>
      <c r="E574" s="8">
        <v>44687</v>
      </c>
      <c r="F574" s="3">
        <v>5204.8</v>
      </c>
      <c r="G574" s="5">
        <f>Tabla1[[#This Row],[Importe]]-Tabla1[[#This Row],[Pagado]]</f>
        <v>0</v>
      </c>
      <c r="H574" s="4" t="s">
        <v>3890</v>
      </c>
    </row>
    <row r="575" spans="1:8" x14ac:dyDescent="0.25">
      <c r="A575" s="7">
        <v>44687</v>
      </c>
      <c r="B575" s="4" t="s">
        <v>615</v>
      </c>
      <c r="C575" s="4" t="s">
        <v>3670</v>
      </c>
      <c r="D575" s="3">
        <v>3943.2</v>
      </c>
      <c r="E575" s="8">
        <v>44687</v>
      </c>
      <c r="F575" s="3">
        <v>3943.2</v>
      </c>
      <c r="G575" s="5">
        <f>Tabla1[[#This Row],[Importe]]-Tabla1[[#This Row],[Pagado]]</f>
        <v>0</v>
      </c>
      <c r="H575" s="4" t="s">
        <v>3890</v>
      </c>
    </row>
    <row r="576" spans="1:8" x14ac:dyDescent="0.25">
      <c r="A576" s="7">
        <v>44687</v>
      </c>
      <c r="B576" s="4" t="s">
        <v>616</v>
      </c>
      <c r="C576" s="4" t="s">
        <v>3791</v>
      </c>
      <c r="D576" s="3">
        <v>22327.8</v>
      </c>
      <c r="E576" s="8">
        <v>44688</v>
      </c>
      <c r="F576" s="3">
        <v>22327.8</v>
      </c>
      <c r="G576" s="5">
        <f>Tabla1[[#This Row],[Importe]]-Tabla1[[#This Row],[Pagado]]</f>
        <v>0</v>
      </c>
      <c r="H576" s="4" t="s">
        <v>3890</v>
      </c>
    </row>
    <row r="577" spans="1:8" x14ac:dyDescent="0.25">
      <c r="A577" s="7">
        <v>44687</v>
      </c>
      <c r="B577" s="4" t="s">
        <v>617</v>
      </c>
      <c r="C577" s="4" t="s">
        <v>3612</v>
      </c>
      <c r="D577" s="3">
        <v>112</v>
      </c>
      <c r="E577" s="8">
        <v>44687</v>
      </c>
      <c r="F577" s="3">
        <v>112</v>
      </c>
      <c r="G577" s="5">
        <f>Tabla1[[#This Row],[Importe]]-Tabla1[[#This Row],[Pagado]]</f>
        <v>0</v>
      </c>
      <c r="H577" s="4" t="s">
        <v>3890</v>
      </c>
    </row>
    <row r="578" spans="1:8" x14ac:dyDescent="0.25">
      <c r="A578" s="7">
        <v>44687</v>
      </c>
      <c r="B578" s="4" t="s">
        <v>618</v>
      </c>
      <c r="C578" s="4" t="s">
        <v>3792</v>
      </c>
      <c r="D578" s="3">
        <v>3723.4</v>
      </c>
      <c r="E578" s="8">
        <v>44687</v>
      </c>
      <c r="F578" s="3">
        <v>3723.4</v>
      </c>
      <c r="G578" s="5">
        <f>Tabla1[[#This Row],[Importe]]-Tabla1[[#This Row],[Pagado]]</f>
        <v>0</v>
      </c>
      <c r="H578" s="4" t="s">
        <v>3890</v>
      </c>
    </row>
    <row r="579" spans="1:8" x14ac:dyDescent="0.25">
      <c r="A579" s="7">
        <v>44687</v>
      </c>
      <c r="B579" s="4" t="s">
        <v>619</v>
      </c>
      <c r="C579" s="4" t="s">
        <v>3656</v>
      </c>
      <c r="D579" s="3">
        <v>41493.699999999997</v>
      </c>
      <c r="E579" s="8">
        <v>44691</v>
      </c>
      <c r="F579" s="3">
        <v>41493.699999999997</v>
      </c>
      <c r="G579" s="5">
        <f>Tabla1[[#This Row],[Importe]]-Tabla1[[#This Row],[Pagado]]</f>
        <v>0</v>
      </c>
      <c r="H579" s="4" t="s">
        <v>3890</v>
      </c>
    </row>
    <row r="580" spans="1:8" x14ac:dyDescent="0.25">
      <c r="A580" s="7">
        <v>44687</v>
      </c>
      <c r="B580" s="4" t="s">
        <v>620</v>
      </c>
      <c r="C580" s="4" t="s">
        <v>3688</v>
      </c>
      <c r="D580" s="3">
        <v>1872</v>
      </c>
      <c r="E580" s="8">
        <v>44687</v>
      </c>
      <c r="F580" s="3">
        <v>1872</v>
      </c>
      <c r="G580" s="5">
        <f>Tabla1[[#This Row],[Importe]]-Tabla1[[#This Row],[Pagado]]</f>
        <v>0</v>
      </c>
      <c r="H580" s="4" t="s">
        <v>3890</v>
      </c>
    </row>
    <row r="581" spans="1:8" x14ac:dyDescent="0.25">
      <c r="A581" s="7">
        <v>44687</v>
      </c>
      <c r="B581" s="4" t="s">
        <v>621</v>
      </c>
      <c r="C581" s="4" t="s">
        <v>3762</v>
      </c>
      <c r="D581" s="3">
        <v>37469.699999999997</v>
      </c>
      <c r="E581" s="8">
        <v>44687</v>
      </c>
      <c r="F581" s="3">
        <v>37469.699999999997</v>
      </c>
      <c r="G581" s="5">
        <f>Tabla1[[#This Row],[Importe]]-Tabla1[[#This Row],[Pagado]]</f>
        <v>0</v>
      </c>
      <c r="H581" s="4" t="s">
        <v>3890</v>
      </c>
    </row>
    <row r="582" spans="1:8" x14ac:dyDescent="0.25">
      <c r="A582" s="7">
        <v>44687</v>
      </c>
      <c r="B582" s="4" t="s">
        <v>622</v>
      </c>
      <c r="C582" s="4" t="s">
        <v>3634</v>
      </c>
      <c r="D582" s="3">
        <v>4499.8</v>
      </c>
      <c r="E582" s="8">
        <v>44687</v>
      </c>
      <c r="F582" s="3">
        <v>4499.8</v>
      </c>
      <c r="G582" s="5">
        <f>Tabla1[[#This Row],[Importe]]-Tabla1[[#This Row],[Pagado]]</f>
        <v>0</v>
      </c>
      <c r="H582" s="4" t="s">
        <v>3890</v>
      </c>
    </row>
    <row r="583" spans="1:8" x14ac:dyDescent="0.25">
      <c r="A583" s="7">
        <v>44687</v>
      </c>
      <c r="B583" s="4" t="s">
        <v>623</v>
      </c>
      <c r="C583" s="4" t="s">
        <v>3614</v>
      </c>
      <c r="D583" s="3">
        <v>541.20000000000005</v>
      </c>
      <c r="E583" s="8">
        <v>44687</v>
      </c>
      <c r="F583" s="3">
        <v>541.20000000000005</v>
      </c>
      <c r="G583" s="5">
        <f>Tabla1[[#This Row],[Importe]]-Tabla1[[#This Row],[Pagado]]</f>
        <v>0</v>
      </c>
      <c r="H583" s="4" t="s">
        <v>3890</v>
      </c>
    </row>
    <row r="584" spans="1:8" x14ac:dyDescent="0.25">
      <c r="A584" s="7">
        <v>44687</v>
      </c>
      <c r="B584" s="4" t="s">
        <v>624</v>
      </c>
      <c r="C584" s="4" t="s">
        <v>3680</v>
      </c>
      <c r="D584" s="3">
        <v>9898.4</v>
      </c>
      <c r="E584" s="8">
        <v>44688</v>
      </c>
      <c r="F584" s="3">
        <v>9898.4</v>
      </c>
      <c r="G584" s="5">
        <f>Tabla1[[#This Row],[Importe]]-Tabla1[[#This Row],[Pagado]]</f>
        <v>0</v>
      </c>
      <c r="H584" s="4" t="s">
        <v>3890</v>
      </c>
    </row>
    <row r="585" spans="1:8" x14ac:dyDescent="0.25">
      <c r="A585" s="7">
        <v>44687</v>
      </c>
      <c r="B585" s="4" t="s">
        <v>625</v>
      </c>
      <c r="C585" s="4" t="s">
        <v>3672</v>
      </c>
      <c r="D585" s="3">
        <v>38066.400000000001</v>
      </c>
      <c r="E585" s="8">
        <v>44687</v>
      </c>
      <c r="F585" s="3">
        <v>38066.400000000001</v>
      </c>
      <c r="G585" s="5">
        <f>Tabla1[[#This Row],[Importe]]-Tabla1[[#This Row],[Pagado]]</f>
        <v>0</v>
      </c>
      <c r="H585" s="4" t="s">
        <v>3890</v>
      </c>
    </row>
    <row r="586" spans="1:8" x14ac:dyDescent="0.25">
      <c r="A586" s="7">
        <v>44687</v>
      </c>
      <c r="B586" s="4" t="s">
        <v>626</v>
      </c>
      <c r="C586" s="4" t="s">
        <v>3714</v>
      </c>
      <c r="D586" s="3">
        <v>1320</v>
      </c>
      <c r="E586" s="8">
        <v>44687</v>
      </c>
      <c r="F586" s="3">
        <v>1320</v>
      </c>
      <c r="G586" s="5">
        <f>Tabla1[[#This Row],[Importe]]-Tabla1[[#This Row],[Pagado]]</f>
        <v>0</v>
      </c>
      <c r="H586" s="4" t="s">
        <v>3890</v>
      </c>
    </row>
    <row r="587" spans="1:8" x14ac:dyDescent="0.25">
      <c r="A587" s="7">
        <v>44687</v>
      </c>
      <c r="B587" s="4" t="s">
        <v>627</v>
      </c>
      <c r="C587" s="4" t="s">
        <v>3683</v>
      </c>
      <c r="D587" s="3">
        <v>39934.400000000001</v>
      </c>
      <c r="E587" s="8">
        <v>44687</v>
      </c>
      <c r="F587" s="3">
        <v>39934.400000000001</v>
      </c>
      <c r="G587" s="5">
        <f>Tabla1[[#This Row],[Importe]]-Tabla1[[#This Row],[Pagado]]</f>
        <v>0</v>
      </c>
      <c r="H587" s="4" t="s">
        <v>3890</v>
      </c>
    </row>
    <row r="588" spans="1:8" x14ac:dyDescent="0.25">
      <c r="A588" s="7">
        <v>44687</v>
      </c>
      <c r="B588" s="4" t="s">
        <v>628</v>
      </c>
      <c r="C588" s="4" t="s">
        <v>3611</v>
      </c>
      <c r="D588" s="3">
        <v>4069.1</v>
      </c>
      <c r="E588" s="8">
        <v>44687</v>
      </c>
      <c r="F588" s="3">
        <v>4069.1</v>
      </c>
      <c r="G588" s="5">
        <f>Tabla1[[#This Row],[Importe]]-Tabla1[[#This Row],[Pagado]]</f>
        <v>0</v>
      </c>
      <c r="H588" s="4" t="s">
        <v>3890</v>
      </c>
    </row>
    <row r="589" spans="1:8" x14ac:dyDescent="0.25">
      <c r="A589" s="7">
        <v>44687</v>
      </c>
      <c r="B589" s="4" t="s">
        <v>629</v>
      </c>
      <c r="C589" s="4" t="s">
        <v>3762</v>
      </c>
      <c r="D589" s="3">
        <v>2790.7</v>
      </c>
      <c r="E589" s="8">
        <v>44687</v>
      </c>
      <c r="F589" s="3">
        <v>2790.7</v>
      </c>
      <c r="G589" s="5">
        <f>Tabla1[[#This Row],[Importe]]-Tabla1[[#This Row],[Pagado]]</f>
        <v>0</v>
      </c>
      <c r="H589" s="4" t="s">
        <v>3890</v>
      </c>
    </row>
    <row r="590" spans="1:8" x14ac:dyDescent="0.25">
      <c r="A590" s="7">
        <v>44687</v>
      </c>
      <c r="B590" s="4" t="s">
        <v>630</v>
      </c>
      <c r="C590" s="4" t="s">
        <v>3683</v>
      </c>
      <c r="D590" s="3">
        <v>750</v>
      </c>
      <c r="E590" s="8">
        <v>44687</v>
      </c>
      <c r="F590" s="3">
        <v>750</v>
      </c>
      <c r="G590" s="5">
        <f>Tabla1[[#This Row],[Importe]]-Tabla1[[#This Row],[Pagado]]</f>
        <v>0</v>
      </c>
      <c r="H590" s="4" t="s">
        <v>3890</v>
      </c>
    </row>
    <row r="591" spans="1:8" x14ac:dyDescent="0.25">
      <c r="A591" s="7">
        <v>44687</v>
      </c>
      <c r="B591" s="4" t="s">
        <v>631</v>
      </c>
      <c r="C591" s="4" t="s">
        <v>3616</v>
      </c>
      <c r="D591" s="3">
        <v>16115.7</v>
      </c>
      <c r="E591" s="8">
        <v>44687</v>
      </c>
      <c r="F591" s="3">
        <v>16115.7</v>
      </c>
      <c r="G591" s="5">
        <f>Tabla1[[#This Row],[Importe]]-Tabla1[[#This Row],[Pagado]]</f>
        <v>0</v>
      </c>
      <c r="H591" s="4" t="s">
        <v>3890</v>
      </c>
    </row>
    <row r="592" spans="1:8" x14ac:dyDescent="0.25">
      <c r="A592" s="7">
        <v>44687</v>
      </c>
      <c r="B592" s="4" t="s">
        <v>632</v>
      </c>
      <c r="C592" s="4" t="s">
        <v>3603</v>
      </c>
      <c r="D592" s="3">
        <v>1630.2</v>
      </c>
      <c r="E592" s="8">
        <v>44687</v>
      </c>
      <c r="F592" s="3">
        <v>1630.2</v>
      </c>
      <c r="G592" s="5">
        <f>Tabla1[[#This Row],[Importe]]-Tabla1[[#This Row],[Pagado]]</f>
        <v>0</v>
      </c>
      <c r="H592" s="4" t="s">
        <v>3890</v>
      </c>
    </row>
    <row r="593" spans="1:8" x14ac:dyDescent="0.25">
      <c r="A593" s="7">
        <v>44687</v>
      </c>
      <c r="B593" s="4" t="s">
        <v>633</v>
      </c>
      <c r="C593" s="4" t="s">
        <v>3673</v>
      </c>
      <c r="D593" s="3">
        <v>16698</v>
      </c>
      <c r="E593" s="8">
        <v>44688</v>
      </c>
      <c r="F593" s="3">
        <v>16698</v>
      </c>
      <c r="G593" s="5">
        <f>Tabla1[[#This Row],[Importe]]-Tabla1[[#This Row],[Pagado]]</f>
        <v>0</v>
      </c>
      <c r="H593" s="4" t="s">
        <v>3890</v>
      </c>
    </row>
    <row r="594" spans="1:8" x14ac:dyDescent="0.25">
      <c r="A594" s="7">
        <v>44687</v>
      </c>
      <c r="B594" s="4" t="s">
        <v>634</v>
      </c>
      <c r="C594" s="4" t="s">
        <v>3686</v>
      </c>
      <c r="D594" s="3">
        <v>70251.75</v>
      </c>
      <c r="E594" s="8" t="s">
        <v>3880</v>
      </c>
      <c r="F594" s="3">
        <v>70251.75</v>
      </c>
      <c r="G594" s="5">
        <f>Tabla1[[#This Row],[Importe]]-Tabla1[[#This Row],[Pagado]]</f>
        <v>0</v>
      </c>
      <c r="H594" s="4" t="s">
        <v>3890</v>
      </c>
    </row>
    <row r="595" spans="1:8" x14ac:dyDescent="0.25">
      <c r="A595" s="7">
        <v>44687</v>
      </c>
      <c r="B595" s="4" t="s">
        <v>635</v>
      </c>
      <c r="C595" s="4" t="s">
        <v>3763</v>
      </c>
      <c r="D595" s="3">
        <v>6766</v>
      </c>
      <c r="E595" s="8">
        <v>44687</v>
      </c>
      <c r="F595" s="3">
        <v>6766</v>
      </c>
      <c r="G595" s="5">
        <f>Tabla1[[#This Row],[Importe]]-Tabla1[[#This Row],[Pagado]]</f>
        <v>0</v>
      </c>
      <c r="H595" s="4" t="s">
        <v>3890</v>
      </c>
    </row>
    <row r="596" spans="1:8" x14ac:dyDescent="0.25">
      <c r="A596" s="7">
        <v>44687</v>
      </c>
      <c r="B596" s="4" t="s">
        <v>636</v>
      </c>
      <c r="C596" s="4" t="s">
        <v>3628</v>
      </c>
      <c r="D596" s="3">
        <v>8136</v>
      </c>
      <c r="E596" s="8">
        <v>44692</v>
      </c>
      <c r="F596" s="3">
        <v>8136</v>
      </c>
      <c r="G596" s="5">
        <f>Tabla1[[#This Row],[Importe]]-Tabla1[[#This Row],[Pagado]]</f>
        <v>0</v>
      </c>
      <c r="H596" s="4" t="s">
        <v>3890</v>
      </c>
    </row>
    <row r="597" spans="1:8" x14ac:dyDescent="0.25">
      <c r="A597" s="7">
        <v>44687</v>
      </c>
      <c r="B597" s="4" t="s">
        <v>637</v>
      </c>
      <c r="C597" s="4" t="s">
        <v>3666</v>
      </c>
      <c r="D597" s="3">
        <v>10762.7</v>
      </c>
      <c r="E597" s="8">
        <v>44692</v>
      </c>
      <c r="F597" s="3">
        <v>10762.7</v>
      </c>
      <c r="G597" s="5">
        <f>Tabla1[[#This Row],[Importe]]-Tabla1[[#This Row],[Pagado]]</f>
        <v>0</v>
      </c>
      <c r="H597" s="4" t="s">
        <v>3890</v>
      </c>
    </row>
    <row r="598" spans="1:8" x14ac:dyDescent="0.25">
      <c r="A598" s="7">
        <v>44687</v>
      </c>
      <c r="B598" s="4" t="s">
        <v>638</v>
      </c>
      <c r="C598" s="4" t="s">
        <v>3747</v>
      </c>
      <c r="D598" s="3">
        <v>2350.6999999999998</v>
      </c>
      <c r="E598" s="8">
        <v>44687</v>
      </c>
      <c r="F598" s="3">
        <v>2350.6999999999998</v>
      </c>
      <c r="G598" s="5">
        <f>Tabla1[[#This Row],[Importe]]-Tabla1[[#This Row],[Pagado]]</f>
        <v>0</v>
      </c>
      <c r="H598" s="4" t="s">
        <v>3890</v>
      </c>
    </row>
    <row r="599" spans="1:8" x14ac:dyDescent="0.25">
      <c r="A599" s="7">
        <v>44687</v>
      </c>
      <c r="B599" s="4" t="s">
        <v>639</v>
      </c>
      <c r="C599" s="4" t="s">
        <v>3658</v>
      </c>
      <c r="D599" s="3">
        <v>54752</v>
      </c>
      <c r="E599" s="8">
        <v>44692</v>
      </c>
      <c r="F599" s="3">
        <v>54752</v>
      </c>
      <c r="G599" s="5">
        <f>Tabla1[[#This Row],[Importe]]-Tabla1[[#This Row],[Pagado]]</f>
        <v>0</v>
      </c>
      <c r="H599" s="4" t="s">
        <v>3890</v>
      </c>
    </row>
    <row r="600" spans="1:8" x14ac:dyDescent="0.25">
      <c r="A600" s="7">
        <v>44687</v>
      </c>
      <c r="B600" s="4" t="s">
        <v>640</v>
      </c>
      <c r="C600" s="4" t="s">
        <v>3663</v>
      </c>
      <c r="D600" s="3">
        <v>58010.7</v>
      </c>
      <c r="E600" s="8">
        <v>44691</v>
      </c>
      <c r="F600" s="3">
        <v>58010.7</v>
      </c>
      <c r="G600" s="5">
        <f>Tabla1[[#This Row],[Importe]]-Tabla1[[#This Row],[Pagado]]</f>
        <v>0</v>
      </c>
      <c r="H600" s="4" t="s">
        <v>3890</v>
      </c>
    </row>
    <row r="601" spans="1:8" x14ac:dyDescent="0.25">
      <c r="A601" s="7">
        <v>44687</v>
      </c>
      <c r="B601" s="4" t="s">
        <v>641</v>
      </c>
      <c r="C601" s="4" t="s">
        <v>3629</v>
      </c>
      <c r="D601" s="3">
        <v>4532.2</v>
      </c>
      <c r="E601" s="8">
        <v>44687</v>
      </c>
      <c r="F601" s="3">
        <v>4532.2</v>
      </c>
      <c r="G601" s="5">
        <f>Tabla1[[#This Row],[Importe]]-Tabla1[[#This Row],[Pagado]]</f>
        <v>0</v>
      </c>
      <c r="H601" s="4" t="s">
        <v>3890</v>
      </c>
    </row>
    <row r="602" spans="1:8" x14ac:dyDescent="0.25">
      <c r="A602" s="7">
        <v>44687</v>
      </c>
      <c r="B602" s="4" t="s">
        <v>642</v>
      </c>
      <c r="C602" s="4" t="s">
        <v>3660</v>
      </c>
      <c r="D602" s="3">
        <v>38149.5</v>
      </c>
      <c r="E602" s="8">
        <v>44691</v>
      </c>
      <c r="F602" s="3">
        <v>38149.5</v>
      </c>
      <c r="G602" s="5">
        <f>Tabla1[[#This Row],[Importe]]-Tabla1[[#This Row],[Pagado]]</f>
        <v>0</v>
      </c>
      <c r="H602" s="4" t="s">
        <v>3890</v>
      </c>
    </row>
    <row r="603" spans="1:8" x14ac:dyDescent="0.25">
      <c r="A603" s="7">
        <v>44687</v>
      </c>
      <c r="B603" s="4" t="s">
        <v>643</v>
      </c>
      <c r="C603" s="4" t="s">
        <v>3595</v>
      </c>
      <c r="D603" s="3">
        <v>6396</v>
      </c>
      <c r="E603" s="8">
        <v>44687</v>
      </c>
      <c r="F603" s="3">
        <v>6396</v>
      </c>
      <c r="G603" s="5">
        <f>Tabla1[[#This Row],[Importe]]-Tabla1[[#This Row],[Pagado]]</f>
        <v>0</v>
      </c>
      <c r="H603" s="4" t="s">
        <v>3890</v>
      </c>
    </row>
    <row r="604" spans="1:8" x14ac:dyDescent="0.25">
      <c r="A604" s="7">
        <v>44687</v>
      </c>
      <c r="B604" s="4" t="s">
        <v>644</v>
      </c>
      <c r="C604" s="4" t="s">
        <v>3924</v>
      </c>
      <c r="D604" s="3">
        <v>0</v>
      </c>
      <c r="E604" s="9" t="s">
        <v>3891</v>
      </c>
      <c r="F604" s="3">
        <v>0</v>
      </c>
      <c r="G604" s="5">
        <f>Tabla1[[#This Row],[Importe]]-Tabla1[[#This Row],[Pagado]]</f>
        <v>0</v>
      </c>
      <c r="H604" s="10" t="s">
        <v>3923</v>
      </c>
    </row>
    <row r="605" spans="1:8" x14ac:dyDescent="0.25">
      <c r="A605" s="7">
        <v>44687</v>
      </c>
      <c r="B605" s="4" t="s">
        <v>645</v>
      </c>
      <c r="C605" s="4" t="s">
        <v>3620</v>
      </c>
      <c r="D605" s="3">
        <v>10178.9</v>
      </c>
      <c r="E605" s="8">
        <v>44687</v>
      </c>
      <c r="F605" s="3">
        <v>10178.9</v>
      </c>
      <c r="G605" s="5">
        <f>Tabla1[[#This Row],[Importe]]-Tabla1[[#This Row],[Pagado]]</f>
        <v>0</v>
      </c>
      <c r="H605" s="10" t="s">
        <v>3925</v>
      </c>
    </row>
    <row r="606" spans="1:8" x14ac:dyDescent="0.25">
      <c r="A606" s="7">
        <v>44687</v>
      </c>
      <c r="B606" s="4" t="s">
        <v>646</v>
      </c>
      <c r="C606" s="4" t="s">
        <v>3666</v>
      </c>
      <c r="D606" s="3">
        <v>1634.4</v>
      </c>
      <c r="E606" s="8">
        <v>44692</v>
      </c>
      <c r="F606" s="3">
        <v>1634.4</v>
      </c>
      <c r="G606" s="5">
        <f>Tabla1[[#This Row],[Importe]]-Tabla1[[#This Row],[Pagado]]</f>
        <v>0</v>
      </c>
      <c r="H606" s="4" t="s">
        <v>3890</v>
      </c>
    </row>
    <row r="607" spans="1:8" x14ac:dyDescent="0.25">
      <c r="A607" s="7">
        <v>44687</v>
      </c>
      <c r="B607" s="4" t="s">
        <v>647</v>
      </c>
      <c r="C607" s="4" t="s">
        <v>3614</v>
      </c>
      <c r="D607" s="3">
        <v>163.74</v>
      </c>
      <c r="E607" s="8">
        <v>44687</v>
      </c>
      <c r="F607" s="3">
        <v>163.74</v>
      </c>
      <c r="G607" s="5">
        <f>Tabla1[[#This Row],[Importe]]-Tabla1[[#This Row],[Pagado]]</f>
        <v>0</v>
      </c>
      <c r="H607" s="4" t="s">
        <v>3890</v>
      </c>
    </row>
    <row r="608" spans="1:8" x14ac:dyDescent="0.25">
      <c r="A608" s="7">
        <v>44687</v>
      </c>
      <c r="B608" s="4" t="s">
        <v>648</v>
      </c>
      <c r="C608" s="4" t="s">
        <v>3696</v>
      </c>
      <c r="D608" s="3">
        <v>6052</v>
      </c>
      <c r="E608" s="8">
        <v>44687</v>
      </c>
      <c r="F608" s="3">
        <v>6052</v>
      </c>
      <c r="G608" s="5">
        <f>Tabla1[[#This Row],[Importe]]-Tabla1[[#This Row],[Pagado]]</f>
        <v>0</v>
      </c>
      <c r="H608" s="4" t="s">
        <v>3890</v>
      </c>
    </row>
    <row r="609" spans="1:8" x14ac:dyDescent="0.25">
      <c r="A609" s="7">
        <v>44687</v>
      </c>
      <c r="B609" s="4" t="s">
        <v>649</v>
      </c>
      <c r="C609" s="4" t="s">
        <v>3597</v>
      </c>
      <c r="D609" s="3">
        <v>7390.2</v>
      </c>
      <c r="E609" s="8">
        <v>44688</v>
      </c>
      <c r="F609" s="3">
        <v>7390.2</v>
      </c>
      <c r="G609" s="5">
        <f>Tabla1[[#This Row],[Importe]]-Tabla1[[#This Row],[Pagado]]</f>
        <v>0</v>
      </c>
      <c r="H609" s="4" t="s">
        <v>3890</v>
      </c>
    </row>
    <row r="610" spans="1:8" x14ac:dyDescent="0.25">
      <c r="A610" s="7">
        <v>44687</v>
      </c>
      <c r="B610" s="4" t="s">
        <v>650</v>
      </c>
      <c r="C610" s="4" t="s">
        <v>3793</v>
      </c>
      <c r="D610" s="3">
        <v>3652</v>
      </c>
      <c r="E610" s="8">
        <v>44687</v>
      </c>
      <c r="F610" s="3">
        <v>3652</v>
      </c>
      <c r="G610" s="5">
        <f>Tabla1[[#This Row],[Importe]]-Tabla1[[#This Row],[Pagado]]</f>
        <v>0</v>
      </c>
      <c r="H610" s="4" t="s">
        <v>3890</v>
      </c>
    </row>
    <row r="611" spans="1:8" x14ac:dyDescent="0.25">
      <c r="A611" s="7">
        <v>44687</v>
      </c>
      <c r="B611" s="4" t="s">
        <v>651</v>
      </c>
      <c r="C611" s="4" t="s">
        <v>3643</v>
      </c>
      <c r="D611" s="3">
        <v>2371.5</v>
      </c>
      <c r="E611" s="8">
        <v>44687</v>
      </c>
      <c r="F611" s="3">
        <v>2371.5</v>
      </c>
      <c r="G611" s="5">
        <f>Tabla1[[#This Row],[Importe]]-Tabla1[[#This Row],[Pagado]]</f>
        <v>0</v>
      </c>
      <c r="H611" s="4" t="s">
        <v>3890</v>
      </c>
    </row>
    <row r="612" spans="1:8" x14ac:dyDescent="0.25">
      <c r="A612" s="7">
        <v>44687</v>
      </c>
      <c r="B612" s="4" t="s">
        <v>652</v>
      </c>
      <c r="C612" s="4" t="s">
        <v>3926</v>
      </c>
      <c r="D612" s="3">
        <v>0</v>
      </c>
      <c r="E612" s="9" t="s">
        <v>3891</v>
      </c>
      <c r="F612" s="3">
        <v>0</v>
      </c>
      <c r="G612" s="5">
        <f>Tabla1[[#This Row],[Importe]]-Tabla1[[#This Row],[Pagado]]</f>
        <v>0</v>
      </c>
      <c r="H612" s="4" t="s">
        <v>3891</v>
      </c>
    </row>
    <row r="613" spans="1:8" x14ac:dyDescent="0.25">
      <c r="A613" s="7">
        <v>44687</v>
      </c>
      <c r="B613" s="4" t="s">
        <v>653</v>
      </c>
      <c r="C613" s="4" t="s">
        <v>3765</v>
      </c>
      <c r="D613" s="3">
        <v>1293.5999999999999</v>
      </c>
      <c r="E613" s="8">
        <v>44687</v>
      </c>
      <c r="F613" s="3">
        <v>1293.5999999999999</v>
      </c>
      <c r="G613" s="5">
        <f>Tabla1[[#This Row],[Importe]]-Tabla1[[#This Row],[Pagado]]</f>
        <v>0</v>
      </c>
      <c r="H613" s="4" t="s">
        <v>3890</v>
      </c>
    </row>
    <row r="614" spans="1:8" x14ac:dyDescent="0.25">
      <c r="A614" s="7">
        <v>44687</v>
      </c>
      <c r="B614" s="4" t="s">
        <v>654</v>
      </c>
      <c r="C614" s="4" t="s">
        <v>3622</v>
      </c>
      <c r="D614" s="3">
        <v>3825</v>
      </c>
      <c r="E614" s="8">
        <v>44687</v>
      </c>
      <c r="F614" s="3">
        <v>3825</v>
      </c>
      <c r="G614" s="5">
        <f>Tabla1[[#This Row],[Importe]]-Tabla1[[#This Row],[Pagado]]</f>
        <v>0</v>
      </c>
      <c r="H614" s="4" t="s">
        <v>3890</v>
      </c>
    </row>
    <row r="615" spans="1:8" x14ac:dyDescent="0.25">
      <c r="A615" s="7">
        <v>44687</v>
      </c>
      <c r="B615" s="4" t="s">
        <v>655</v>
      </c>
      <c r="C615" s="4" t="s">
        <v>3794</v>
      </c>
      <c r="D615" s="3">
        <v>3800</v>
      </c>
      <c r="E615" s="8">
        <v>44687</v>
      </c>
      <c r="F615" s="3">
        <v>3800</v>
      </c>
      <c r="G615" s="5">
        <f>Tabla1[[#This Row],[Importe]]-Tabla1[[#This Row],[Pagado]]</f>
        <v>0</v>
      </c>
      <c r="H615" s="4" t="s">
        <v>3890</v>
      </c>
    </row>
    <row r="616" spans="1:8" x14ac:dyDescent="0.25">
      <c r="A616" s="7">
        <v>44687</v>
      </c>
      <c r="B616" s="4" t="s">
        <v>656</v>
      </c>
      <c r="C616" s="4" t="s">
        <v>3795</v>
      </c>
      <c r="D616" s="3">
        <v>4482.3</v>
      </c>
      <c r="E616" s="8">
        <v>44687</v>
      </c>
      <c r="F616" s="3">
        <v>4482.3</v>
      </c>
      <c r="G616" s="5">
        <f>Tabla1[[#This Row],[Importe]]-Tabla1[[#This Row],[Pagado]]</f>
        <v>0</v>
      </c>
      <c r="H616" s="4" t="s">
        <v>3890</v>
      </c>
    </row>
    <row r="617" spans="1:8" x14ac:dyDescent="0.25">
      <c r="A617" s="7">
        <v>44687</v>
      </c>
      <c r="B617" s="4" t="s">
        <v>657</v>
      </c>
      <c r="C617" s="4" t="s">
        <v>3796</v>
      </c>
      <c r="D617" s="3">
        <v>3686.4</v>
      </c>
      <c r="E617" s="8">
        <v>44687</v>
      </c>
      <c r="F617" s="3">
        <v>3686.4</v>
      </c>
      <c r="G617" s="5">
        <f>Tabla1[[#This Row],[Importe]]-Tabla1[[#This Row],[Pagado]]</f>
        <v>0</v>
      </c>
      <c r="H617" s="4" t="s">
        <v>3890</v>
      </c>
    </row>
    <row r="618" spans="1:8" x14ac:dyDescent="0.25">
      <c r="A618" s="7">
        <v>44687</v>
      </c>
      <c r="B618" s="4" t="s">
        <v>658</v>
      </c>
      <c r="C618" s="4" t="s">
        <v>3796</v>
      </c>
      <c r="D618" s="3">
        <v>1395</v>
      </c>
      <c r="E618" s="8">
        <v>44687</v>
      </c>
      <c r="F618" s="3">
        <v>1395</v>
      </c>
      <c r="G618" s="5">
        <f>Tabla1[[#This Row],[Importe]]-Tabla1[[#This Row],[Pagado]]</f>
        <v>0</v>
      </c>
      <c r="H618" s="4" t="s">
        <v>3890</v>
      </c>
    </row>
    <row r="619" spans="1:8" x14ac:dyDescent="0.25">
      <c r="A619" s="7">
        <v>44687</v>
      </c>
      <c r="B619" s="4" t="s">
        <v>659</v>
      </c>
      <c r="C619" s="4" t="s">
        <v>3703</v>
      </c>
      <c r="D619" s="3">
        <v>4352.8999999999996</v>
      </c>
      <c r="E619" s="8">
        <v>44687</v>
      </c>
      <c r="F619" s="3">
        <v>4352.8999999999996</v>
      </c>
      <c r="G619" s="5">
        <f>Tabla1[[#This Row],[Importe]]-Tabla1[[#This Row],[Pagado]]</f>
        <v>0</v>
      </c>
      <c r="H619" s="4" t="s">
        <v>3890</v>
      </c>
    </row>
    <row r="620" spans="1:8" x14ac:dyDescent="0.25">
      <c r="A620" s="7">
        <v>44687</v>
      </c>
      <c r="B620" s="4" t="s">
        <v>660</v>
      </c>
      <c r="C620" s="4" t="s">
        <v>3797</v>
      </c>
      <c r="D620" s="3">
        <v>2.5099999999999998</v>
      </c>
      <c r="E620" s="8">
        <v>44691</v>
      </c>
      <c r="F620" s="3">
        <v>2.5099999999999998</v>
      </c>
      <c r="G620" s="5">
        <f>Tabla1[[#This Row],[Importe]]-Tabla1[[#This Row],[Pagado]]</f>
        <v>0</v>
      </c>
      <c r="H620" s="4" t="s">
        <v>3890</v>
      </c>
    </row>
    <row r="621" spans="1:8" x14ac:dyDescent="0.25">
      <c r="A621" s="7">
        <v>44687</v>
      </c>
      <c r="B621" s="4" t="s">
        <v>661</v>
      </c>
      <c r="C621" s="4" t="s">
        <v>3600</v>
      </c>
      <c r="D621" s="3">
        <v>16390.2</v>
      </c>
      <c r="E621" s="8">
        <v>44697</v>
      </c>
      <c r="F621" s="3">
        <v>16390.2</v>
      </c>
      <c r="G621" s="5">
        <f>Tabla1[[#This Row],[Importe]]-Tabla1[[#This Row],[Pagado]]</f>
        <v>0</v>
      </c>
      <c r="H621" s="4" t="s">
        <v>3890</v>
      </c>
    </row>
    <row r="622" spans="1:8" x14ac:dyDescent="0.25">
      <c r="A622" s="7">
        <v>44687</v>
      </c>
      <c r="B622" s="4" t="s">
        <v>662</v>
      </c>
      <c r="C622" s="4" t="s">
        <v>3600</v>
      </c>
      <c r="D622" s="3">
        <v>1974.6</v>
      </c>
      <c r="E622" s="8">
        <v>44687</v>
      </c>
      <c r="F622" s="3">
        <v>1974.6</v>
      </c>
      <c r="G622" s="5">
        <f>Tabla1[[#This Row],[Importe]]-Tabla1[[#This Row],[Pagado]]</f>
        <v>0</v>
      </c>
      <c r="H622" s="4" t="s">
        <v>3890</v>
      </c>
    </row>
    <row r="623" spans="1:8" x14ac:dyDescent="0.25">
      <c r="A623" s="7">
        <v>44687</v>
      </c>
      <c r="B623" s="4" t="s">
        <v>663</v>
      </c>
      <c r="C623" s="4" t="s">
        <v>3614</v>
      </c>
      <c r="D623" s="3">
        <v>594</v>
      </c>
      <c r="E623" s="8">
        <v>44687</v>
      </c>
      <c r="F623" s="3">
        <v>594</v>
      </c>
      <c r="G623" s="5">
        <f>Tabla1[[#This Row],[Importe]]-Tabla1[[#This Row],[Pagado]]</f>
        <v>0</v>
      </c>
      <c r="H623" s="4" t="s">
        <v>3890</v>
      </c>
    </row>
    <row r="624" spans="1:8" x14ac:dyDescent="0.25">
      <c r="A624" s="7">
        <v>44687</v>
      </c>
      <c r="B624" s="4" t="s">
        <v>664</v>
      </c>
      <c r="C624" s="4" t="s">
        <v>3619</v>
      </c>
      <c r="D624" s="3">
        <v>2136.6999999999998</v>
      </c>
      <c r="E624" s="8">
        <v>44687</v>
      </c>
      <c r="F624" s="3">
        <v>2136.6999999999998</v>
      </c>
      <c r="G624" s="5">
        <f>Tabla1[[#This Row],[Importe]]-Tabla1[[#This Row],[Pagado]]</f>
        <v>0</v>
      </c>
      <c r="H624" s="4" t="s">
        <v>3890</v>
      </c>
    </row>
    <row r="625" spans="1:8" x14ac:dyDescent="0.25">
      <c r="A625" s="7">
        <v>44687</v>
      </c>
      <c r="B625" s="4" t="s">
        <v>665</v>
      </c>
      <c r="C625" s="4" t="s">
        <v>3604</v>
      </c>
      <c r="D625" s="3">
        <v>1298.8</v>
      </c>
      <c r="E625" s="8">
        <v>44687</v>
      </c>
      <c r="F625" s="3">
        <v>1298.8</v>
      </c>
      <c r="G625" s="5">
        <f>Tabla1[[#This Row],[Importe]]-Tabla1[[#This Row],[Pagado]]</f>
        <v>0</v>
      </c>
      <c r="H625" s="4" t="s">
        <v>3890</v>
      </c>
    </row>
    <row r="626" spans="1:8" x14ac:dyDescent="0.25">
      <c r="A626" s="7">
        <v>44687</v>
      </c>
      <c r="B626" s="4" t="s">
        <v>666</v>
      </c>
      <c r="C626" s="4" t="s">
        <v>3726</v>
      </c>
      <c r="D626" s="3">
        <v>65604.800000000003</v>
      </c>
      <c r="E626" s="8">
        <v>44687</v>
      </c>
      <c r="F626" s="3">
        <v>65604.800000000003</v>
      </c>
      <c r="G626" s="5">
        <f>Tabla1[[#This Row],[Importe]]-Tabla1[[#This Row],[Pagado]]</f>
        <v>0</v>
      </c>
      <c r="H626" s="4" t="s">
        <v>3890</v>
      </c>
    </row>
    <row r="627" spans="1:8" x14ac:dyDescent="0.25">
      <c r="A627" s="7">
        <v>44687</v>
      </c>
      <c r="B627" s="4" t="s">
        <v>667</v>
      </c>
      <c r="C627" s="4" t="s">
        <v>3709</v>
      </c>
      <c r="D627" s="3">
        <v>11457.6</v>
      </c>
      <c r="E627" s="8">
        <v>44688</v>
      </c>
      <c r="F627" s="3">
        <v>11457.6</v>
      </c>
      <c r="G627" s="5">
        <f>Tabla1[[#This Row],[Importe]]-Tabla1[[#This Row],[Pagado]]</f>
        <v>0</v>
      </c>
      <c r="H627" s="4" t="s">
        <v>3890</v>
      </c>
    </row>
    <row r="628" spans="1:8" x14ac:dyDescent="0.25">
      <c r="A628" s="7">
        <v>44687</v>
      </c>
      <c r="B628" s="4" t="s">
        <v>668</v>
      </c>
      <c r="C628" s="4" t="s">
        <v>3706</v>
      </c>
      <c r="D628" s="3">
        <v>896</v>
      </c>
      <c r="E628" s="8">
        <v>44687</v>
      </c>
      <c r="F628" s="3">
        <v>896</v>
      </c>
      <c r="G628" s="5">
        <f>Tabla1[[#This Row],[Importe]]-Tabla1[[#This Row],[Pagado]]</f>
        <v>0</v>
      </c>
      <c r="H628" s="4" t="s">
        <v>3890</v>
      </c>
    </row>
    <row r="629" spans="1:8" x14ac:dyDescent="0.25">
      <c r="A629" s="7">
        <v>44687</v>
      </c>
      <c r="B629" s="4" t="s">
        <v>669</v>
      </c>
      <c r="C629" s="4" t="s">
        <v>3706</v>
      </c>
      <c r="D629" s="3">
        <v>1180.4000000000001</v>
      </c>
      <c r="E629" s="8">
        <v>44687</v>
      </c>
      <c r="F629" s="3">
        <v>1180.4000000000001</v>
      </c>
      <c r="G629" s="5">
        <f>Tabla1[[#This Row],[Importe]]-Tabla1[[#This Row],[Pagado]]</f>
        <v>0</v>
      </c>
      <c r="H629" s="4" t="s">
        <v>3890</v>
      </c>
    </row>
    <row r="630" spans="1:8" x14ac:dyDescent="0.25">
      <c r="A630" s="7">
        <v>44687</v>
      </c>
      <c r="B630" s="4" t="s">
        <v>670</v>
      </c>
      <c r="C630" s="4" t="s">
        <v>3711</v>
      </c>
      <c r="D630" s="3">
        <v>3293.4</v>
      </c>
      <c r="E630" s="8">
        <v>44688</v>
      </c>
      <c r="F630" s="3">
        <v>3293.4</v>
      </c>
      <c r="G630" s="5">
        <f>Tabla1[[#This Row],[Importe]]-Tabla1[[#This Row],[Pagado]]</f>
        <v>0</v>
      </c>
      <c r="H630" s="4" t="s">
        <v>3890</v>
      </c>
    </row>
    <row r="631" spans="1:8" x14ac:dyDescent="0.25">
      <c r="A631" s="7">
        <v>44687</v>
      </c>
      <c r="B631" s="4" t="s">
        <v>671</v>
      </c>
      <c r="C631" s="4" t="s">
        <v>3681</v>
      </c>
      <c r="D631" s="3">
        <v>13764.7</v>
      </c>
      <c r="E631" s="8">
        <v>44687</v>
      </c>
      <c r="F631" s="3">
        <v>13764.7</v>
      </c>
      <c r="G631" s="5">
        <f>Tabla1[[#This Row],[Importe]]-Tabla1[[#This Row],[Pagado]]</f>
        <v>0</v>
      </c>
      <c r="H631" s="4" t="s">
        <v>3890</v>
      </c>
    </row>
    <row r="632" spans="1:8" x14ac:dyDescent="0.25">
      <c r="A632" s="7">
        <v>44687</v>
      </c>
      <c r="B632" s="4" t="s">
        <v>672</v>
      </c>
      <c r="C632" s="4" t="s">
        <v>3760</v>
      </c>
      <c r="D632" s="3">
        <v>1122</v>
      </c>
      <c r="E632" s="8">
        <v>44688</v>
      </c>
      <c r="F632" s="3">
        <v>1122</v>
      </c>
      <c r="G632" s="5">
        <f>Tabla1[[#This Row],[Importe]]-Tabla1[[#This Row],[Pagado]]</f>
        <v>0</v>
      </c>
      <c r="H632" s="4" t="s">
        <v>3890</v>
      </c>
    </row>
    <row r="633" spans="1:8" x14ac:dyDescent="0.25">
      <c r="A633" s="7">
        <v>44687</v>
      </c>
      <c r="B633" s="4" t="s">
        <v>673</v>
      </c>
      <c r="C633" s="4" t="s">
        <v>3710</v>
      </c>
      <c r="D633" s="3">
        <v>1122</v>
      </c>
      <c r="E633" s="8">
        <v>44688</v>
      </c>
      <c r="F633" s="3">
        <v>1122</v>
      </c>
      <c r="G633" s="5">
        <f>Tabla1[[#This Row],[Importe]]-Tabla1[[#This Row],[Pagado]]</f>
        <v>0</v>
      </c>
      <c r="H633" s="4" t="s">
        <v>3890</v>
      </c>
    </row>
    <row r="634" spans="1:8" x14ac:dyDescent="0.25">
      <c r="A634" s="7">
        <v>44687</v>
      </c>
      <c r="B634" s="4" t="s">
        <v>674</v>
      </c>
      <c r="C634" s="4" t="s">
        <v>3713</v>
      </c>
      <c r="D634" s="3">
        <v>1155</v>
      </c>
      <c r="E634" s="8">
        <v>44688</v>
      </c>
      <c r="F634" s="3">
        <v>1155</v>
      </c>
      <c r="G634" s="5">
        <f>Tabla1[[#This Row],[Importe]]-Tabla1[[#This Row],[Pagado]]</f>
        <v>0</v>
      </c>
      <c r="H634" s="4" t="s">
        <v>3890</v>
      </c>
    </row>
    <row r="635" spans="1:8" x14ac:dyDescent="0.25">
      <c r="A635" s="7">
        <v>44687</v>
      </c>
      <c r="B635" s="4" t="s">
        <v>675</v>
      </c>
      <c r="C635" s="4" t="s">
        <v>3603</v>
      </c>
      <c r="D635" s="3">
        <v>729</v>
      </c>
      <c r="E635" s="8">
        <v>44687</v>
      </c>
      <c r="F635" s="3">
        <v>729</v>
      </c>
      <c r="G635" s="5">
        <f>Tabla1[[#This Row],[Importe]]-Tabla1[[#This Row],[Pagado]]</f>
        <v>0</v>
      </c>
      <c r="H635" s="4" t="s">
        <v>3890</v>
      </c>
    </row>
    <row r="636" spans="1:8" x14ac:dyDescent="0.25">
      <c r="A636" s="7">
        <v>44687</v>
      </c>
      <c r="B636" s="4" t="s">
        <v>676</v>
      </c>
      <c r="C636" s="4" t="s">
        <v>3686</v>
      </c>
      <c r="D636" s="3">
        <v>13507</v>
      </c>
      <c r="E636" s="8" t="s">
        <v>3880</v>
      </c>
      <c r="F636" s="3">
        <v>13507</v>
      </c>
      <c r="G636" s="5">
        <f>Tabla1[[#This Row],[Importe]]-Tabla1[[#This Row],[Pagado]]</f>
        <v>0</v>
      </c>
      <c r="H636" s="4" t="s">
        <v>3890</v>
      </c>
    </row>
    <row r="637" spans="1:8" ht="31.5" x14ac:dyDescent="0.25">
      <c r="A637" s="7">
        <v>44687</v>
      </c>
      <c r="B637" s="4" t="s">
        <v>677</v>
      </c>
      <c r="C637" s="4" t="s">
        <v>3700</v>
      </c>
      <c r="D637" s="3">
        <v>87614.8</v>
      </c>
      <c r="E637" s="8" t="s">
        <v>3997</v>
      </c>
      <c r="F637" s="3">
        <f>42094.94+45519.86</f>
        <v>87614.8</v>
      </c>
      <c r="G637" s="5">
        <f>Tabla1[[#This Row],[Importe]]-Tabla1[[#This Row],[Pagado]]</f>
        <v>0</v>
      </c>
      <c r="H637" s="4" t="s">
        <v>3890</v>
      </c>
    </row>
    <row r="638" spans="1:8" x14ac:dyDescent="0.25">
      <c r="A638" s="7">
        <v>44687</v>
      </c>
      <c r="B638" s="4" t="s">
        <v>678</v>
      </c>
      <c r="C638" s="4" t="s">
        <v>3717</v>
      </c>
      <c r="D638" s="3">
        <v>6044.4</v>
      </c>
      <c r="E638" s="8">
        <v>44687</v>
      </c>
      <c r="F638" s="3">
        <v>6044.4</v>
      </c>
      <c r="G638" s="5">
        <f>Tabla1[[#This Row],[Importe]]-Tabla1[[#This Row],[Pagado]]</f>
        <v>0</v>
      </c>
      <c r="H638" s="4" t="s">
        <v>3890</v>
      </c>
    </row>
    <row r="639" spans="1:8" x14ac:dyDescent="0.25">
      <c r="A639" s="7">
        <v>44687</v>
      </c>
      <c r="B639" s="4" t="s">
        <v>679</v>
      </c>
      <c r="C639" s="4" t="s">
        <v>3700</v>
      </c>
      <c r="D639" s="3">
        <v>4382.3999999999996</v>
      </c>
      <c r="E639" s="8">
        <v>44701</v>
      </c>
      <c r="F639" s="3">
        <v>4382.3999999999996</v>
      </c>
      <c r="G639" s="5">
        <f>Tabla1[[#This Row],[Importe]]-Tabla1[[#This Row],[Pagado]]</f>
        <v>0</v>
      </c>
      <c r="H639" s="4" t="s">
        <v>3890</v>
      </c>
    </row>
    <row r="640" spans="1:8" x14ac:dyDescent="0.25">
      <c r="A640" s="7">
        <v>44687</v>
      </c>
      <c r="B640" s="4" t="s">
        <v>680</v>
      </c>
      <c r="C640" s="4" t="s">
        <v>3798</v>
      </c>
      <c r="D640" s="3">
        <v>272</v>
      </c>
      <c r="E640" s="8">
        <v>44687</v>
      </c>
      <c r="F640" s="3">
        <v>272</v>
      </c>
      <c r="G640" s="5">
        <f>Tabla1[[#This Row],[Importe]]-Tabla1[[#This Row],[Pagado]]</f>
        <v>0</v>
      </c>
      <c r="H640" s="4" t="s">
        <v>3890</v>
      </c>
    </row>
    <row r="641" spans="1:8" x14ac:dyDescent="0.25">
      <c r="A641" s="7">
        <v>44687</v>
      </c>
      <c r="B641" s="4" t="s">
        <v>681</v>
      </c>
      <c r="C641" s="4" t="s">
        <v>3716</v>
      </c>
      <c r="D641" s="3">
        <v>73668</v>
      </c>
      <c r="E641" s="8">
        <v>44691</v>
      </c>
      <c r="F641" s="3">
        <v>73668</v>
      </c>
      <c r="G641" s="5">
        <f>Tabla1[[#This Row],[Importe]]-Tabla1[[#This Row],[Pagado]]</f>
        <v>0</v>
      </c>
      <c r="H641" s="4" t="s">
        <v>3890</v>
      </c>
    </row>
    <row r="642" spans="1:8" x14ac:dyDescent="0.25">
      <c r="A642" s="7">
        <v>44687</v>
      </c>
      <c r="B642" s="4" t="s">
        <v>682</v>
      </c>
      <c r="C642" s="4" t="s">
        <v>3927</v>
      </c>
      <c r="D642" s="3">
        <v>0</v>
      </c>
      <c r="E642" s="9" t="s">
        <v>3891</v>
      </c>
      <c r="F642" s="3">
        <v>0</v>
      </c>
      <c r="G642" s="5">
        <f>Tabla1[[#This Row],[Importe]]-Tabla1[[#This Row],[Pagado]]</f>
        <v>0</v>
      </c>
      <c r="H642" s="4" t="s">
        <v>3891</v>
      </c>
    </row>
    <row r="643" spans="1:8" x14ac:dyDescent="0.25">
      <c r="A643" s="7">
        <v>44687</v>
      </c>
      <c r="B643" s="4" t="s">
        <v>683</v>
      </c>
      <c r="C643" s="4" t="s">
        <v>3627</v>
      </c>
      <c r="D643" s="3">
        <v>1897.5</v>
      </c>
      <c r="E643" s="8">
        <v>44687</v>
      </c>
      <c r="F643" s="3">
        <v>1897.5</v>
      </c>
      <c r="G643" s="5">
        <f>Tabla1[[#This Row],[Importe]]-Tabla1[[#This Row],[Pagado]]</f>
        <v>0</v>
      </c>
      <c r="H643" s="4" t="s">
        <v>3890</v>
      </c>
    </row>
    <row r="644" spans="1:8" x14ac:dyDescent="0.25">
      <c r="A644" s="7">
        <v>44687</v>
      </c>
      <c r="B644" s="4" t="s">
        <v>684</v>
      </c>
      <c r="C644" s="4" t="s">
        <v>3799</v>
      </c>
      <c r="D644" s="3">
        <v>3556.8</v>
      </c>
      <c r="E644" s="8">
        <v>44687</v>
      </c>
      <c r="F644" s="3">
        <v>3556.8</v>
      </c>
      <c r="G644" s="5">
        <f>Tabla1[[#This Row],[Importe]]-Tabla1[[#This Row],[Pagado]]</f>
        <v>0</v>
      </c>
      <c r="H644" s="4" t="s">
        <v>3890</v>
      </c>
    </row>
    <row r="645" spans="1:8" x14ac:dyDescent="0.25">
      <c r="A645" s="7">
        <v>44687</v>
      </c>
      <c r="B645" s="4" t="s">
        <v>685</v>
      </c>
      <c r="C645" s="4" t="s">
        <v>3614</v>
      </c>
      <c r="D645" s="3">
        <v>119.6</v>
      </c>
      <c r="E645" s="8">
        <v>44687</v>
      </c>
      <c r="F645" s="3">
        <v>119.6</v>
      </c>
      <c r="G645" s="5">
        <f>Tabla1[[#This Row],[Importe]]-Tabla1[[#This Row],[Pagado]]</f>
        <v>0</v>
      </c>
      <c r="H645" s="4" t="s">
        <v>3890</v>
      </c>
    </row>
    <row r="646" spans="1:8" x14ac:dyDescent="0.25">
      <c r="A646" s="7">
        <v>44687</v>
      </c>
      <c r="B646" s="4" t="s">
        <v>686</v>
      </c>
      <c r="C646" s="4" t="s">
        <v>3614</v>
      </c>
      <c r="D646" s="3">
        <v>3064.6</v>
      </c>
      <c r="E646" s="8">
        <v>44687</v>
      </c>
      <c r="F646" s="3">
        <v>3064.6</v>
      </c>
      <c r="G646" s="5">
        <f>Tabla1[[#This Row],[Importe]]-Tabla1[[#This Row],[Pagado]]</f>
        <v>0</v>
      </c>
      <c r="H646" s="4" t="s">
        <v>3890</v>
      </c>
    </row>
    <row r="647" spans="1:8" x14ac:dyDescent="0.25">
      <c r="A647" s="7">
        <v>44687</v>
      </c>
      <c r="B647" s="4" t="s">
        <v>687</v>
      </c>
      <c r="C647" s="4" t="s">
        <v>3757</v>
      </c>
      <c r="D647" s="3">
        <v>9282.4</v>
      </c>
      <c r="E647" s="8">
        <v>44693</v>
      </c>
      <c r="F647" s="3">
        <v>9282.4</v>
      </c>
      <c r="G647" s="5">
        <f>Tabla1[[#This Row],[Importe]]-Tabla1[[#This Row],[Pagado]]</f>
        <v>0</v>
      </c>
      <c r="H647" s="4" t="s">
        <v>3890</v>
      </c>
    </row>
    <row r="648" spans="1:8" x14ac:dyDescent="0.25">
      <c r="A648" s="7">
        <v>44687</v>
      </c>
      <c r="B648" s="4" t="s">
        <v>688</v>
      </c>
      <c r="C648" s="4" t="s">
        <v>3800</v>
      </c>
      <c r="D648" s="3">
        <v>2917.2</v>
      </c>
      <c r="E648" s="8">
        <v>44687</v>
      </c>
      <c r="F648" s="3">
        <v>2917.2</v>
      </c>
      <c r="G648" s="5">
        <f>Tabla1[[#This Row],[Importe]]-Tabla1[[#This Row],[Pagado]]</f>
        <v>0</v>
      </c>
      <c r="H648" s="4" t="s">
        <v>3890</v>
      </c>
    </row>
    <row r="649" spans="1:8" x14ac:dyDescent="0.25">
      <c r="A649" s="7">
        <v>44687</v>
      </c>
      <c r="B649" s="4" t="s">
        <v>689</v>
      </c>
      <c r="C649" s="4" t="s">
        <v>3724</v>
      </c>
      <c r="D649" s="3">
        <v>18229.8</v>
      </c>
      <c r="E649" s="8">
        <v>44688</v>
      </c>
      <c r="F649" s="3">
        <v>18229.8</v>
      </c>
      <c r="G649" s="5">
        <f>Tabla1[[#This Row],[Importe]]-Tabla1[[#This Row],[Pagado]]</f>
        <v>0</v>
      </c>
      <c r="H649" s="4" t="s">
        <v>3890</v>
      </c>
    </row>
    <row r="650" spans="1:8" x14ac:dyDescent="0.25">
      <c r="A650" s="7">
        <v>44687</v>
      </c>
      <c r="B650" s="4" t="s">
        <v>690</v>
      </c>
      <c r="C650" s="4" t="s">
        <v>3728</v>
      </c>
      <c r="D650" s="3">
        <v>26022.15</v>
      </c>
      <c r="E650" s="8">
        <v>44688</v>
      </c>
      <c r="F650" s="3">
        <f>25625.6+396.55</f>
        <v>26022.149999999998</v>
      </c>
      <c r="G650" s="5">
        <f>Tabla1[[#This Row],[Importe]]-Tabla1[[#This Row],[Pagado]]</f>
        <v>0</v>
      </c>
      <c r="H650" s="4" t="s">
        <v>3890</v>
      </c>
    </row>
    <row r="651" spans="1:8" x14ac:dyDescent="0.25">
      <c r="A651" s="7">
        <v>44687</v>
      </c>
      <c r="B651" s="4" t="s">
        <v>691</v>
      </c>
      <c r="C651" s="4" t="s">
        <v>3801</v>
      </c>
      <c r="D651" s="3">
        <v>3746.8</v>
      </c>
      <c r="E651" s="8">
        <v>44687</v>
      </c>
      <c r="F651" s="3">
        <v>3746.8</v>
      </c>
      <c r="G651" s="5">
        <f>Tabla1[[#This Row],[Importe]]-Tabla1[[#This Row],[Pagado]]</f>
        <v>0</v>
      </c>
      <c r="H651" s="4" t="s">
        <v>3890</v>
      </c>
    </row>
    <row r="652" spans="1:8" x14ac:dyDescent="0.25">
      <c r="A652" s="7">
        <v>44687</v>
      </c>
      <c r="B652" s="4" t="s">
        <v>692</v>
      </c>
      <c r="C652" s="4" t="s">
        <v>3690</v>
      </c>
      <c r="D652" s="3">
        <v>7806</v>
      </c>
      <c r="E652" s="8">
        <v>44694</v>
      </c>
      <c r="F652" s="3">
        <v>7806</v>
      </c>
      <c r="G652" s="5">
        <f>Tabla1[[#This Row],[Importe]]-Tabla1[[#This Row],[Pagado]]</f>
        <v>0</v>
      </c>
      <c r="H652" s="4" t="s">
        <v>3890</v>
      </c>
    </row>
    <row r="653" spans="1:8" x14ac:dyDescent="0.25">
      <c r="A653" s="7">
        <v>44687</v>
      </c>
      <c r="B653" s="4" t="s">
        <v>693</v>
      </c>
      <c r="C653" s="4" t="s">
        <v>3802</v>
      </c>
      <c r="D653" s="3">
        <v>2687.8</v>
      </c>
      <c r="E653" s="8">
        <v>44687</v>
      </c>
      <c r="F653" s="3">
        <v>2687.8</v>
      </c>
      <c r="G653" s="5">
        <f>Tabla1[[#This Row],[Importe]]-Tabla1[[#This Row],[Pagado]]</f>
        <v>0</v>
      </c>
      <c r="H653" s="4" t="s">
        <v>3890</v>
      </c>
    </row>
    <row r="654" spans="1:8" x14ac:dyDescent="0.25">
      <c r="A654" s="7">
        <v>44687</v>
      </c>
      <c r="B654" s="4" t="s">
        <v>694</v>
      </c>
      <c r="C654" s="4" t="s">
        <v>3803</v>
      </c>
      <c r="D654" s="3">
        <v>7072.8</v>
      </c>
      <c r="E654" s="8">
        <v>44687</v>
      </c>
      <c r="F654" s="3">
        <v>7072.8</v>
      </c>
      <c r="G654" s="5">
        <f>Tabla1[[#This Row],[Importe]]-Tabla1[[#This Row],[Pagado]]</f>
        <v>0</v>
      </c>
      <c r="H654" s="4" t="s">
        <v>3890</v>
      </c>
    </row>
    <row r="655" spans="1:8" x14ac:dyDescent="0.25">
      <c r="A655" s="7">
        <v>44687</v>
      </c>
      <c r="B655" s="4" t="s">
        <v>695</v>
      </c>
      <c r="C655" s="4" t="s">
        <v>3614</v>
      </c>
      <c r="D655" s="3">
        <v>69</v>
      </c>
      <c r="E655" s="8">
        <v>44688</v>
      </c>
      <c r="F655" s="3">
        <v>69</v>
      </c>
      <c r="G655" s="5">
        <f>Tabla1[[#This Row],[Importe]]-Tabla1[[#This Row],[Pagado]]</f>
        <v>0</v>
      </c>
      <c r="H655" s="4" t="s">
        <v>3890</v>
      </c>
    </row>
    <row r="656" spans="1:8" x14ac:dyDescent="0.25">
      <c r="A656" s="7">
        <v>44688</v>
      </c>
      <c r="B656" s="4" t="s">
        <v>696</v>
      </c>
      <c r="C656" s="4" t="s">
        <v>3597</v>
      </c>
      <c r="D656" s="3">
        <v>62087.3</v>
      </c>
      <c r="E656" s="8">
        <v>44688</v>
      </c>
      <c r="F656" s="3">
        <v>62087.3</v>
      </c>
      <c r="G656" s="5">
        <f>Tabla1[[#This Row],[Importe]]-Tabla1[[#This Row],[Pagado]]</f>
        <v>0</v>
      </c>
      <c r="H656" s="4" t="s">
        <v>3890</v>
      </c>
    </row>
    <row r="657" spans="1:8" x14ac:dyDescent="0.25">
      <c r="A657" s="7">
        <v>44688</v>
      </c>
      <c r="B657" s="4" t="s">
        <v>697</v>
      </c>
      <c r="C657" s="4" t="s">
        <v>3634</v>
      </c>
      <c r="D657" s="3">
        <v>7126.4</v>
      </c>
      <c r="E657" s="8">
        <v>44688</v>
      </c>
      <c r="F657" s="3">
        <v>7126.4</v>
      </c>
      <c r="G657" s="5">
        <f>Tabla1[[#This Row],[Importe]]-Tabla1[[#This Row],[Pagado]]</f>
        <v>0</v>
      </c>
      <c r="H657" s="4" t="s">
        <v>3890</v>
      </c>
    </row>
    <row r="658" spans="1:8" x14ac:dyDescent="0.25">
      <c r="A658" s="7">
        <v>44688</v>
      </c>
      <c r="B658" s="4" t="s">
        <v>698</v>
      </c>
      <c r="C658" s="4" t="s">
        <v>3609</v>
      </c>
      <c r="D658" s="3">
        <v>1820</v>
      </c>
      <c r="E658" s="8">
        <v>44688</v>
      </c>
      <c r="F658" s="3">
        <v>1820</v>
      </c>
      <c r="G658" s="5">
        <f>Tabla1[[#This Row],[Importe]]-Tabla1[[#This Row],[Pagado]]</f>
        <v>0</v>
      </c>
      <c r="H658" s="4" t="s">
        <v>3890</v>
      </c>
    </row>
    <row r="659" spans="1:8" ht="31.5" x14ac:dyDescent="0.25">
      <c r="A659" s="7">
        <v>44688</v>
      </c>
      <c r="B659" s="4" t="s">
        <v>699</v>
      </c>
      <c r="C659" s="4" t="s">
        <v>3598</v>
      </c>
      <c r="D659" s="3">
        <v>84500.7</v>
      </c>
      <c r="E659" s="8" t="s">
        <v>3935</v>
      </c>
      <c r="F659" s="3">
        <f>77500+7000.7</f>
        <v>84500.7</v>
      </c>
      <c r="G659" s="5">
        <f>Tabla1[[#This Row],[Importe]]-Tabla1[[#This Row],[Pagado]]</f>
        <v>0</v>
      </c>
      <c r="H659" s="4" t="s">
        <v>3890</v>
      </c>
    </row>
    <row r="660" spans="1:8" ht="31.5" x14ac:dyDescent="0.25">
      <c r="A660" s="7">
        <v>44688</v>
      </c>
      <c r="B660" s="4" t="s">
        <v>700</v>
      </c>
      <c r="C660" s="4" t="s">
        <v>3630</v>
      </c>
      <c r="D660" s="3">
        <v>22618.2</v>
      </c>
      <c r="E660" s="8" t="s">
        <v>3934</v>
      </c>
      <c r="F660" s="3">
        <f>10665.6+11952.6</f>
        <v>22618.2</v>
      </c>
      <c r="G660" s="5">
        <f>Tabla1[[#This Row],[Importe]]-Tabla1[[#This Row],[Pagado]]</f>
        <v>0</v>
      </c>
      <c r="H660" s="4" t="s">
        <v>3890</v>
      </c>
    </row>
    <row r="661" spans="1:8" x14ac:dyDescent="0.25">
      <c r="A661" s="7">
        <v>44688</v>
      </c>
      <c r="B661" s="4" t="s">
        <v>701</v>
      </c>
      <c r="C661" s="4" t="s">
        <v>3690</v>
      </c>
      <c r="D661" s="3">
        <v>3240</v>
      </c>
      <c r="E661" s="8">
        <v>44694</v>
      </c>
      <c r="F661" s="3">
        <v>3240</v>
      </c>
      <c r="G661" s="5">
        <f>Tabla1[[#This Row],[Importe]]-Tabla1[[#This Row],[Pagado]]</f>
        <v>0</v>
      </c>
      <c r="H661" s="4" t="s">
        <v>3890</v>
      </c>
    </row>
    <row r="662" spans="1:8" x14ac:dyDescent="0.25">
      <c r="A662" s="7">
        <v>44688</v>
      </c>
      <c r="B662" s="4" t="s">
        <v>702</v>
      </c>
      <c r="C662" s="4" t="s">
        <v>3753</v>
      </c>
      <c r="D662" s="3">
        <v>4368</v>
      </c>
      <c r="E662" s="8">
        <v>44688</v>
      </c>
      <c r="F662" s="3">
        <v>4368</v>
      </c>
      <c r="G662" s="5">
        <f>Tabla1[[#This Row],[Importe]]-Tabla1[[#This Row],[Pagado]]</f>
        <v>0</v>
      </c>
      <c r="H662" s="4" t="s">
        <v>3890</v>
      </c>
    </row>
    <row r="663" spans="1:8" x14ac:dyDescent="0.25">
      <c r="A663" s="7">
        <v>44688</v>
      </c>
      <c r="B663" s="4" t="s">
        <v>703</v>
      </c>
      <c r="C663" s="4" t="s">
        <v>3595</v>
      </c>
      <c r="D663" s="3">
        <v>7728.8</v>
      </c>
      <c r="E663" s="8">
        <v>44688</v>
      </c>
      <c r="F663" s="3">
        <v>7728.8</v>
      </c>
      <c r="G663" s="5">
        <f>Tabla1[[#This Row],[Importe]]-Tabla1[[#This Row],[Pagado]]</f>
        <v>0</v>
      </c>
      <c r="H663" s="4" t="s">
        <v>3890</v>
      </c>
    </row>
    <row r="664" spans="1:8" ht="31.5" x14ac:dyDescent="0.25">
      <c r="A664" s="7">
        <v>44688</v>
      </c>
      <c r="B664" s="4" t="s">
        <v>704</v>
      </c>
      <c r="C664" s="4" t="s">
        <v>3599</v>
      </c>
      <c r="D664" s="3">
        <v>76147.199999999997</v>
      </c>
      <c r="E664" s="8" t="s">
        <v>3935</v>
      </c>
      <c r="F664" s="3">
        <f>67940+8207.2</f>
        <v>76147.199999999997</v>
      </c>
      <c r="G664" s="5">
        <f>Tabla1[[#This Row],[Importe]]-Tabla1[[#This Row],[Pagado]]</f>
        <v>0</v>
      </c>
      <c r="H664" s="4" t="s">
        <v>3890</v>
      </c>
    </row>
    <row r="665" spans="1:8" x14ac:dyDescent="0.25">
      <c r="A665" s="7">
        <v>44688</v>
      </c>
      <c r="B665" s="4" t="s">
        <v>705</v>
      </c>
      <c r="C665" s="4" t="s">
        <v>3655</v>
      </c>
      <c r="D665" s="3">
        <v>4357.3</v>
      </c>
      <c r="E665" s="8">
        <v>44688</v>
      </c>
      <c r="F665" s="3">
        <v>4357.3</v>
      </c>
      <c r="G665" s="5">
        <f>Tabla1[[#This Row],[Importe]]-Tabla1[[#This Row],[Pagado]]</f>
        <v>0</v>
      </c>
      <c r="H665" s="4" t="s">
        <v>3890</v>
      </c>
    </row>
    <row r="666" spans="1:8" ht="31.5" x14ac:dyDescent="0.25">
      <c r="A666" s="7">
        <v>44688</v>
      </c>
      <c r="B666" s="4" t="s">
        <v>706</v>
      </c>
      <c r="C666" s="11" t="s">
        <v>3929</v>
      </c>
      <c r="D666" s="3">
        <v>0</v>
      </c>
      <c r="E666" s="9" t="s">
        <v>3891</v>
      </c>
      <c r="F666" s="3">
        <v>0</v>
      </c>
      <c r="G666" s="5">
        <f>Tabla1[[#This Row],[Importe]]-Tabla1[[#This Row],[Pagado]]</f>
        <v>0</v>
      </c>
      <c r="H666" s="4" t="s">
        <v>3891</v>
      </c>
    </row>
    <row r="667" spans="1:8" x14ac:dyDescent="0.25">
      <c r="A667" s="7">
        <v>44688</v>
      </c>
      <c r="B667" s="4" t="s">
        <v>707</v>
      </c>
      <c r="C667" s="4" t="s">
        <v>3718</v>
      </c>
      <c r="D667" s="3">
        <v>2569.6</v>
      </c>
      <c r="E667" s="8">
        <v>44688</v>
      </c>
      <c r="F667" s="3">
        <v>2569.6</v>
      </c>
      <c r="G667" s="5">
        <f>Tabla1[[#This Row],[Importe]]-Tabla1[[#This Row],[Pagado]]</f>
        <v>0</v>
      </c>
      <c r="H667" s="4" t="s">
        <v>3890</v>
      </c>
    </row>
    <row r="668" spans="1:8" x14ac:dyDescent="0.25">
      <c r="A668" s="7">
        <v>44688</v>
      </c>
      <c r="B668" s="4" t="s">
        <v>708</v>
      </c>
      <c r="C668" s="4" t="s">
        <v>3614</v>
      </c>
      <c r="D668" s="3">
        <v>972.8</v>
      </c>
      <c r="E668" s="8">
        <v>44688</v>
      </c>
      <c r="F668" s="3">
        <v>972.8</v>
      </c>
      <c r="G668" s="5">
        <f>Tabla1[[#This Row],[Importe]]-Tabla1[[#This Row],[Pagado]]</f>
        <v>0</v>
      </c>
      <c r="H668" s="4" t="s">
        <v>3890</v>
      </c>
    </row>
    <row r="669" spans="1:8" x14ac:dyDescent="0.25">
      <c r="A669" s="7">
        <v>44688</v>
      </c>
      <c r="B669" s="4" t="s">
        <v>709</v>
      </c>
      <c r="C669" s="4" t="s">
        <v>3734</v>
      </c>
      <c r="D669" s="3">
        <v>1292.8</v>
      </c>
      <c r="E669" s="8">
        <v>44688</v>
      </c>
      <c r="F669" s="3">
        <v>1292.8</v>
      </c>
      <c r="G669" s="5">
        <f>Tabla1[[#This Row],[Importe]]-Tabla1[[#This Row],[Pagado]]</f>
        <v>0</v>
      </c>
      <c r="H669" s="4" t="s">
        <v>3890</v>
      </c>
    </row>
    <row r="670" spans="1:8" x14ac:dyDescent="0.25">
      <c r="A670" s="7">
        <v>44688</v>
      </c>
      <c r="B670" s="4" t="s">
        <v>710</v>
      </c>
      <c r="C670" s="4" t="s">
        <v>3930</v>
      </c>
      <c r="D670" s="3">
        <v>0</v>
      </c>
      <c r="E670" s="9" t="s">
        <v>3891</v>
      </c>
      <c r="F670" s="3">
        <v>0</v>
      </c>
      <c r="G670" s="5">
        <f>Tabla1[[#This Row],[Importe]]-Tabla1[[#This Row],[Pagado]]</f>
        <v>0</v>
      </c>
      <c r="H670" s="4" t="s">
        <v>3891</v>
      </c>
    </row>
    <row r="671" spans="1:8" x14ac:dyDescent="0.25">
      <c r="A671" s="7">
        <v>44688</v>
      </c>
      <c r="B671" s="4" t="s">
        <v>711</v>
      </c>
      <c r="C671" s="4" t="s">
        <v>3736</v>
      </c>
      <c r="D671" s="3">
        <v>669.8</v>
      </c>
      <c r="E671" s="8">
        <v>44688</v>
      </c>
      <c r="F671" s="3">
        <v>669.8</v>
      </c>
      <c r="G671" s="5">
        <f>Tabla1[[#This Row],[Importe]]-Tabla1[[#This Row],[Pagado]]</f>
        <v>0</v>
      </c>
      <c r="H671" s="4" t="s">
        <v>3890</v>
      </c>
    </row>
    <row r="672" spans="1:8" x14ac:dyDescent="0.25">
      <c r="A672" s="7">
        <v>44688</v>
      </c>
      <c r="B672" s="4" t="s">
        <v>712</v>
      </c>
      <c r="C672" s="4" t="s">
        <v>3931</v>
      </c>
      <c r="D672" s="3">
        <v>0</v>
      </c>
      <c r="E672" s="9" t="s">
        <v>3891</v>
      </c>
      <c r="F672" s="3">
        <v>0</v>
      </c>
      <c r="G672" s="5">
        <f>Tabla1[[#This Row],[Importe]]-Tabla1[[#This Row],[Pagado]]</f>
        <v>0</v>
      </c>
      <c r="H672" s="4" t="s">
        <v>3891</v>
      </c>
    </row>
    <row r="673" spans="1:8" x14ac:dyDescent="0.25">
      <c r="A673" s="7">
        <v>44688</v>
      </c>
      <c r="B673" s="4" t="s">
        <v>713</v>
      </c>
      <c r="C673" s="4" t="s">
        <v>3669</v>
      </c>
      <c r="D673" s="3">
        <v>1062.5999999999999</v>
      </c>
      <c r="E673" s="8">
        <v>44688</v>
      </c>
      <c r="F673" s="3">
        <v>1062.5999999999999</v>
      </c>
      <c r="G673" s="5">
        <f>Tabla1[[#This Row],[Importe]]-Tabla1[[#This Row],[Pagado]]</f>
        <v>0</v>
      </c>
      <c r="H673" s="4" t="s">
        <v>3890</v>
      </c>
    </row>
    <row r="674" spans="1:8" x14ac:dyDescent="0.25">
      <c r="A674" s="7">
        <v>44688</v>
      </c>
      <c r="B674" s="4" t="s">
        <v>714</v>
      </c>
      <c r="C674" s="4" t="s">
        <v>3606</v>
      </c>
      <c r="D674" s="3">
        <v>5277.6</v>
      </c>
      <c r="E674" s="8">
        <v>44688</v>
      </c>
      <c r="F674" s="3">
        <v>5277.6</v>
      </c>
      <c r="G674" s="5">
        <f>Tabla1[[#This Row],[Importe]]-Tabla1[[#This Row],[Pagado]]</f>
        <v>0</v>
      </c>
      <c r="H674" s="4" t="s">
        <v>3890</v>
      </c>
    </row>
    <row r="675" spans="1:8" x14ac:dyDescent="0.25">
      <c r="A675" s="7">
        <v>44688</v>
      </c>
      <c r="B675" s="4" t="s">
        <v>715</v>
      </c>
      <c r="C675" s="4" t="s">
        <v>3657</v>
      </c>
      <c r="D675" s="3">
        <v>1157</v>
      </c>
      <c r="E675" s="8">
        <v>44688</v>
      </c>
      <c r="F675" s="3">
        <v>1157</v>
      </c>
      <c r="G675" s="5">
        <f>Tabla1[[#This Row],[Importe]]-Tabla1[[#This Row],[Pagado]]</f>
        <v>0</v>
      </c>
      <c r="H675" s="4" t="s">
        <v>3890</v>
      </c>
    </row>
    <row r="676" spans="1:8" x14ac:dyDescent="0.25">
      <c r="A676" s="7">
        <v>44688</v>
      </c>
      <c r="B676" s="4" t="s">
        <v>716</v>
      </c>
      <c r="C676" s="4" t="s">
        <v>3604</v>
      </c>
      <c r="D676" s="3">
        <v>4290.3999999999996</v>
      </c>
      <c r="E676" s="8">
        <v>44688</v>
      </c>
      <c r="F676" s="3">
        <v>4290.3999999999996</v>
      </c>
      <c r="G676" s="5">
        <f>Tabla1[[#This Row],[Importe]]-Tabla1[[#This Row],[Pagado]]</f>
        <v>0</v>
      </c>
      <c r="H676" s="4" t="s">
        <v>3890</v>
      </c>
    </row>
    <row r="677" spans="1:8" x14ac:dyDescent="0.25">
      <c r="A677" s="7">
        <v>44688</v>
      </c>
      <c r="B677" s="4" t="s">
        <v>717</v>
      </c>
      <c r="C677" s="4" t="s">
        <v>3738</v>
      </c>
      <c r="D677" s="3">
        <v>22525.8</v>
      </c>
      <c r="E677" s="8">
        <v>44688</v>
      </c>
      <c r="F677" s="3">
        <v>22525.8</v>
      </c>
      <c r="G677" s="5">
        <f>Tabla1[[#This Row],[Importe]]-Tabla1[[#This Row],[Pagado]]</f>
        <v>0</v>
      </c>
      <c r="H677" s="4" t="s">
        <v>3890</v>
      </c>
    </row>
    <row r="678" spans="1:8" x14ac:dyDescent="0.25">
      <c r="A678" s="7">
        <v>44688</v>
      </c>
      <c r="B678" s="4" t="s">
        <v>718</v>
      </c>
      <c r="C678" s="4" t="s">
        <v>3671</v>
      </c>
      <c r="D678" s="3">
        <v>4895.6000000000004</v>
      </c>
      <c r="E678" s="8">
        <v>44688</v>
      </c>
      <c r="F678" s="3">
        <v>4895.6000000000004</v>
      </c>
      <c r="G678" s="5">
        <f>Tabla1[[#This Row],[Importe]]-Tabla1[[#This Row],[Pagado]]</f>
        <v>0</v>
      </c>
      <c r="H678" s="4" t="s">
        <v>3890</v>
      </c>
    </row>
    <row r="679" spans="1:8" x14ac:dyDescent="0.25">
      <c r="A679" s="7">
        <v>44688</v>
      </c>
      <c r="B679" s="4" t="s">
        <v>719</v>
      </c>
      <c r="C679" s="4" t="s">
        <v>3670</v>
      </c>
      <c r="D679" s="3">
        <v>3180.9</v>
      </c>
      <c r="E679" s="8">
        <v>44688</v>
      </c>
      <c r="F679" s="3">
        <v>3180.9</v>
      </c>
      <c r="G679" s="5">
        <f>Tabla1[[#This Row],[Importe]]-Tabla1[[#This Row],[Pagado]]</f>
        <v>0</v>
      </c>
      <c r="H679" s="4" t="s">
        <v>3890</v>
      </c>
    </row>
    <row r="680" spans="1:8" x14ac:dyDescent="0.25">
      <c r="A680" s="7">
        <v>44688</v>
      </c>
      <c r="B680" s="4" t="s">
        <v>720</v>
      </c>
      <c r="C680" s="4" t="s">
        <v>3676</v>
      </c>
      <c r="D680" s="3">
        <v>565.79999999999995</v>
      </c>
      <c r="E680" s="8">
        <v>44688</v>
      </c>
      <c r="F680" s="3">
        <v>565.79999999999995</v>
      </c>
      <c r="G680" s="5">
        <f>Tabla1[[#This Row],[Importe]]-Tabla1[[#This Row],[Pagado]]</f>
        <v>0</v>
      </c>
      <c r="H680" s="4" t="s">
        <v>3890</v>
      </c>
    </row>
    <row r="681" spans="1:8" x14ac:dyDescent="0.25">
      <c r="A681" s="7">
        <v>44688</v>
      </c>
      <c r="B681" s="4" t="s">
        <v>721</v>
      </c>
      <c r="C681" s="4" t="s">
        <v>3774</v>
      </c>
      <c r="D681" s="3">
        <v>9904.4</v>
      </c>
      <c r="E681" s="8">
        <v>44688</v>
      </c>
      <c r="F681" s="3">
        <v>9904.4</v>
      </c>
      <c r="G681" s="5">
        <f>Tabla1[[#This Row],[Importe]]-Tabla1[[#This Row],[Pagado]]</f>
        <v>0</v>
      </c>
      <c r="H681" s="4" t="s">
        <v>3890</v>
      </c>
    </row>
    <row r="682" spans="1:8" x14ac:dyDescent="0.25">
      <c r="A682" s="7">
        <v>44688</v>
      </c>
      <c r="B682" s="4" t="s">
        <v>722</v>
      </c>
      <c r="C682" s="4" t="s">
        <v>3646</v>
      </c>
      <c r="D682" s="3">
        <v>1262.7</v>
      </c>
      <c r="E682" s="8">
        <v>44688</v>
      </c>
      <c r="F682" s="3">
        <v>1262.7</v>
      </c>
      <c r="G682" s="5">
        <f>Tabla1[[#This Row],[Importe]]-Tabla1[[#This Row],[Pagado]]</f>
        <v>0</v>
      </c>
      <c r="H682" s="4" t="s">
        <v>3890</v>
      </c>
    </row>
    <row r="683" spans="1:8" x14ac:dyDescent="0.25">
      <c r="A683" s="7">
        <v>44688</v>
      </c>
      <c r="B683" s="4" t="s">
        <v>723</v>
      </c>
      <c r="C683" s="4" t="s">
        <v>3644</v>
      </c>
      <c r="D683" s="3">
        <v>4123.3999999999996</v>
      </c>
      <c r="E683" s="8">
        <v>44688</v>
      </c>
      <c r="F683" s="3">
        <v>4123.3999999999996</v>
      </c>
      <c r="G683" s="5">
        <f>Tabla1[[#This Row],[Importe]]-Tabla1[[#This Row],[Pagado]]</f>
        <v>0</v>
      </c>
      <c r="H683" s="4" t="s">
        <v>3890</v>
      </c>
    </row>
    <row r="684" spans="1:8" x14ac:dyDescent="0.25">
      <c r="A684" s="7">
        <v>44688</v>
      </c>
      <c r="B684" s="4" t="s">
        <v>724</v>
      </c>
      <c r="C684" s="4" t="s">
        <v>3780</v>
      </c>
      <c r="D684" s="3">
        <v>8315.7000000000007</v>
      </c>
      <c r="E684" s="8">
        <v>44691</v>
      </c>
      <c r="F684" s="3">
        <v>8315.7000000000007</v>
      </c>
      <c r="G684" s="5">
        <f>Tabla1[[#This Row],[Importe]]-Tabla1[[#This Row],[Pagado]]</f>
        <v>0</v>
      </c>
      <c r="H684" s="4" t="s">
        <v>3890</v>
      </c>
    </row>
    <row r="685" spans="1:8" x14ac:dyDescent="0.25">
      <c r="A685" s="7">
        <v>44688</v>
      </c>
      <c r="B685" s="4" t="s">
        <v>725</v>
      </c>
      <c r="C685" s="4" t="s">
        <v>3650</v>
      </c>
      <c r="D685" s="3">
        <v>3805.4</v>
      </c>
      <c r="E685" s="8">
        <v>44690</v>
      </c>
      <c r="F685" s="3">
        <v>3805.4</v>
      </c>
      <c r="G685" s="5">
        <f>Tabla1[[#This Row],[Importe]]-Tabla1[[#This Row],[Pagado]]</f>
        <v>0</v>
      </c>
      <c r="H685" s="4" t="s">
        <v>3890</v>
      </c>
    </row>
    <row r="686" spans="1:8" x14ac:dyDescent="0.25">
      <c r="A686" s="7">
        <v>44688</v>
      </c>
      <c r="B686" s="4" t="s">
        <v>726</v>
      </c>
      <c r="C686" s="4" t="s">
        <v>3654</v>
      </c>
      <c r="D686" s="3">
        <v>4070.4</v>
      </c>
      <c r="E686" s="8">
        <v>44691</v>
      </c>
      <c r="F686" s="3">
        <v>4070.4</v>
      </c>
      <c r="G686" s="5">
        <f>Tabla1[[#This Row],[Importe]]-Tabla1[[#This Row],[Pagado]]</f>
        <v>0</v>
      </c>
      <c r="H686" s="4" t="s">
        <v>3890</v>
      </c>
    </row>
    <row r="687" spans="1:8" x14ac:dyDescent="0.25">
      <c r="A687" s="7">
        <v>44688</v>
      </c>
      <c r="B687" s="4" t="s">
        <v>727</v>
      </c>
      <c r="C687" s="4" t="s">
        <v>3645</v>
      </c>
      <c r="D687" s="3">
        <v>4615.5</v>
      </c>
      <c r="E687" s="8">
        <v>44690</v>
      </c>
      <c r="F687" s="3">
        <v>4615.5</v>
      </c>
      <c r="G687" s="5">
        <f>Tabla1[[#This Row],[Importe]]-Tabla1[[#This Row],[Pagado]]</f>
        <v>0</v>
      </c>
      <c r="H687" s="4" t="s">
        <v>3890</v>
      </c>
    </row>
    <row r="688" spans="1:8" x14ac:dyDescent="0.25">
      <c r="A688" s="7">
        <v>44688</v>
      </c>
      <c r="B688" s="4" t="s">
        <v>728</v>
      </c>
      <c r="C688" s="4" t="s">
        <v>3804</v>
      </c>
      <c r="D688" s="3">
        <v>4987.8</v>
      </c>
      <c r="E688" s="8">
        <v>44688</v>
      </c>
      <c r="F688" s="3">
        <v>4987.8</v>
      </c>
      <c r="G688" s="5">
        <f>Tabla1[[#This Row],[Importe]]-Tabla1[[#This Row],[Pagado]]</f>
        <v>0</v>
      </c>
      <c r="H688" s="4" t="s">
        <v>3890</v>
      </c>
    </row>
    <row r="689" spans="1:8" x14ac:dyDescent="0.25">
      <c r="A689" s="7">
        <v>44688</v>
      </c>
      <c r="B689" s="4" t="s">
        <v>729</v>
      </c>
      <c r="C689" s="4" t="s">
        <v>3639</v>
      </c>
      <c r="D689" s="3">
        <v>13372.2</v>
      </c>
      <c r="E689" s="8">
        <v>44691</v>
      </c>
      <c r="F689" s="3">
        <v>13372.2</v>
      </c>
      <c r="G689" s="5">
        <f>Tabla1[[#This Row],[Importe]]-Tabla1[[#This Row],[Pagado]]</f>
        <v>0</v>
      </c>
      <c r="H689" s="4" t="s">
        <v>3890</v>
      </c>
    </row>
    <row r="690" spans="1:8" x14ac:dyDescent="0.25">
      <c r="A690" s="7">
        <v>44688</v>
      </c>
      <c r="B690" s="4" t="s">
        <v>730</v>
      </c>
      <c r="C690" s="4" t="s">
        <v>3667</v>
      </c>
      <c r="D690" s="3">
        <v>13336.5</v>
      </c>
      <c r="E690" s="8">
        <v>44690</v>
      </c>
      <c r="F690" s="3">
        <v>13336.5</v>
      </c>
      <c r="G690" s="5">
        <f>Tabla1[[#This Row],[Importe]]-Tabla1[[#This Row],[Pagado]]</f>
        <v>0</v>
      </c>
      <c r="H690" s="4" t="s">
        <v>3890</v>
      </c>
    </row>
    <row r="691" spans="1:8" x14ac:dyDescent="0.25">
      <c r="A691" s="7">
        <v>44688</v>
      </c>
      <c r="B691" s="4" t="s">
        <v>731</v>
      </c>
      <c r="C691" s="4" t="s">
        <v>3648</v>
      </c>
      <c r="D691" s="3">
        <v>9123.9</v>
      </c>
      <c r="E691" s="8">
        <v>44690</v>
      </c>
      <c r="F691" s="3">
        <v>9123.9</v>
      </c>
      <c r="G691" s="5">
        <f>Tabla1[[#This Row],[Importe]]-Tabla1[[#This Row],[Pagado]]</f>
        <v>0</v>
      </c>
      <c r="H691" s="4" t="s">
        <v>3890</v>
      </c>
    </row>
    <row r="692" spans="1:8" x14ac:dyDescent="0.25">
      <c r="A692" s="7">
        <v>44688</v>
      </c>
      <c r="B692" s="4" t="s">
        <v>732</v>
      </c>
      <c r="C692" s="4" t="s">
        <v>3678</v>
      </c>
      <c r="D692" s="3">
        <v>1059.5999999999999</v>
      </c>
      <c r="E692" s="8">
        <v>44688</v>
      </c>
      <c r="F692" s="3">
        <v>1059.5999999999999</v>
      </c>
      <c r="G692" s="5">
        <f>Tabla1[[#This Row],[Importe]]-Tabla1[[#This Row],[Pagado]]</f>
        <v>0</v>
      </c>
      <c r="H692" s="4" t="s">
        <v>3890</v>
      </c>
    </row>
    <row r="693" spans="1:8" x14ac:dyDescent="0.25">
      <c r="A693" s="7">
        <v>44688</v>
      </c>
      <c r="B693" s="4" t="s">
        <v>733</v>
      </c>
      <c r="C693" s="4" t="s">
        <v>3640</v>
      </c>
      <c r="D693" s="3">
        <v>34373.5</v>
      </c>
      <c r="E693" s="8">
        <v>44688</v>
      </c>
      <c r="F693" s="3">
        <v>34373.5</v>
      </c>
      <c r="G693" s="5">
        <f>Tabla1[[#This Row],[Importe]]-Tabla1[[#This Row],[Pagado]]</f>
        <v>0</v>
      </c>
      <c r="H693" s="4" t="s">
        <v>3890</v>
      </c>
    </row>
    <row r="694" spans="1:8" x14ac:dyDescent="0.25">
      <c r="A694" s="7">
        <v>44688</v>
      </c>
      <c r="B694" s="4" t="s">
        <v>734</v>
      </c>
      <c r="C694" s="4" t="s">
        <v>3805</v>
      </c>
      <c r="D694" s="3">
        <v>1484.8</v>
      </c>
      <c r="E694" s="8">
        <v>44688</v>
      </c>
      <c r="F694" s="3">
        <v>1484.8</v>
      </c>
      <c r="G694" s="5">
        <f>Tabla1[[#This Row],[Importe]]-Tabla1[[#This Row],[Pagado]]</f>
        <v>0</v>
      </c>
      <c r="H694" s="4" t="s">
        <v>3890</v>
      </c>
    </row>
    <row r="695" spans="1:8" x14ac:dyDescent="0.25">
      <c r="A695" s="7">
        <v>44688</v>
      </c>
      <c r="B695" s="4" t="s">
        <v>735</v>
      </c>
      <c r="C695" s="4" t="s">
        <v>3608</v>
      </c>
      <c r="D695" s="3">
        <v>12294.2</v>
      </c>
      <c r="E695" s="8">
        <v>44690</v>
      </c>
      <c r="F695" s="3">
        <v>12294.2</v>
      </c>
      <c r="G695" s="5">
        <f>Tabla1[[#This Row],[Importe]]-Tabla1[[#This Row],[Pagado]]</f>
        <v>0</v>
      </c>
      <c r="H695" s="4" t="s">
        <v>3890</v>
      </c>
    </row>
    <row r="696" spans="1:8" x14ac:dyDescent="0.25">
      <c r="A696" s="7">
        <v>44688</v>
      </c>
      <c r="B696" s="4" t="s">
        <v>736</v>
      </c>
      <c r="C696" s="4" t="s">
        <v>3806</v>
      </c>
      <c r="D696" s="3">
        <v>378</v>
      </c>
      <c r="E696" s="8">
        <v>44688</v>
      </c>
      <c r="F696" s="3">
        <v>378</v>
      </c>
      <c r="G696" s="5">
        <f>Tabla1[[#This Row],[Importe]]-Tabla1[[#This Row],[Pagado]]</f>
        <v>0</v>
      </c>
      <c r="H696" s="4" t="s">
        <v>3890</v>
      </c>
    </row>
    <row r="697" spans="1:8" x14ac:dyDescent="0.25">
      <c r="A697" s="7">
        <v>44688</v>
      </c>
      <c r="B697" s="4" t="s">
        <v>737</v>
      </c>
      <c r="C697" s="4" t="s">
        <v>3641</v>
      </c>
      <c r="D697" s="3">
        <v>16461.900000000001</v>
      </c>
      <c r="E697" s="8">
        <v>44690</v>
      </c>
      <c r="F697" s="3">
        <v>16461.900000000001</v>
      </c>
      <c r="G697" s="5">
        <f>Tabla1[[#This Row],[Importe]]-Tabla1[[#This Row],[Pagado]]</f>
        <v>0</v>
      </c>
      <c r="H697" s="4" t="s">
        <v>3890</v>
      </c>
    </row>
    <row r="698" spans="1:8" x14ac:dyDescent="0.25">
      <c r="A698" s="7">
        <v>44688</v>
      </c>
      <c r="B698" s="4" t="s">
        <v>738</v>
      </c>
      <c r="C698" s="4" t="s">
        <v>3807</v>
      </c>
      <c r="D698" s="3">
        <v>4680</v>
      </c>
      <c r="E698" s="8">
        <v>44688</v>
      </c>
      <c r="F698" s="3">
        <v>4680</v>
      </c>
      <c r="G698" s="5">
        <f>Tabla1[[#This Row],[Importe]]-Tabla1[[#This Row],[Pagado]]</f>
        <v>0</v>
      </c>
      <c r="H698" s="4" t="s">
        <v>3890</v>
      </c>
    </row>
    <row r="699" spans="1:8" x14ac:dyDescent="0.25">
      <c r="A699" s="7">
        <v>44688</v>
      </c>
      <c r="B699" s="4" t="s">
        <v>739</v>
      </c>
      <c r="C699" s="4" t="s">
        <v>3735</v>
      </c>
      <c r="D699" s="3">
        <v>11747.2</v>
      </c>
      <c r="E699" s="8">
        <v>44690</v>
      </c>
      <c r="F699" s="3">
        <v>11747.2</v>
      </c>
      <c r="G699" s="5">
        <f>Tabla1[[#This Row],[Importe]]-Tabla1[[#This Row],[Pagado]]</f>
        <v>0</v>
      </c>
      <c r="H699" s="4" t="s">
        <v>3890</v>
      </c>
    </row>
    <row r="700" spans="1:8" x14ac:dyDescent="0.25">
      <c r="A700" s="7">
        <v>44688</v>
      </c>
      <c r="B700" s="4" t="s">
        <v>740</v>
      </c>
      <c r="C700" s="4" t="s">
        <v>3758</v>
      </c>
      <c r="D700" s="3">
        <v>13387.6</v>
      </c>
      <c r="E700" s="8">
        <v>44688</v>
      </c>
      <c r="F700" s="3">
        <v>13387.6</v>
      </c>
      <c r="G700" s="5">
        <f>Tabla1[[#This Row],[Importe]]-Tabla1[[#This Row],[Pagado]]</f>
        <v>0</v>
      </c>
      <c r="H700" s="4" t="s">
        <v>3890</v>
      </c>
    </row>
    <row r="701" spans="1:8" x14ac:dyDescent="0.25">
      <c r="A701" s="7">
        <v>44688</v>
      </c>
      <c r="B701" s="4" t="s">
        <v>741</v>
      </c>
      <c r="C701" s="4" t="s">
        <v>3744</v>
      </c>
      <c r="D701" s="3">
        <v>13628</v>
      </c>
      <c r="E701" s="8">
        <v>44688</v>
      </c>
      <c r="F701" s="3">
        <v>13628</v>
      </c>
      <c r="G701" s="5">
        <f>Tabla1[[#This Row],[Importe]]-Tabla1[[#This Row],[Pagado]]</f>
        <v>0</v>
      </c>
      <c r="H701" s="4" t="s">
        <v>3890</v>
      </c>
    </row>
    <row r="702" spans="1:8" x14ac:dyDescent="0.25">
      <c r="A702" s="7">
        <v>44688</v>
      </c>
      <c r="B702" s="4" t="s">
        <v>742</v>
      </c>
      <c r="C702" s="4" t="s">
        <v>3655</v>
      </c>
      <c r="D702" s="3">
        <v>4813.2</v>
      </c>
      <c r="E702" s="8">
        <v>44688</v>
      </c>
      <c r="F702" s="3">
        <v>4813.2</v>
      </c>
      <c r="G702" s="5">
        <f>Tabla1[[#This Row],[Importe]]-Tabla1[[#This Row],[Pagado]]</f>
        <v>0</v>
      </c>
      <c r="H702" s="4" t="s">
        <v>3890</v>
      </c>
    </row>
    <row r="703" spans="1:8" x14ac:dyDescent="0.25">
      <c r="A703" s="7">
        <v>44688</v>
      </c>
      <c r="B703" s="4" t="s">
        <v>743</v>
      </c>
      <c r="C703" s="4" t="s">
        <v>3653</v>
      </c>
      <c r="D703" s="3">
        <v>10608</v>
      </c>
      <c r="E703" s="8">
        <v>44691</v>
      </c>
      <c r="F703" s="3">
        <v>10608</v>
      </c>
      <c r="G703" s="5">
        <f>Tabla1[[#This Row],[Importe]]-Tabla1[[#This Row],[Pagado]]</f>
        <v>0</v>
      </c>
      <c r="H703" s="4" t="s">
        <v>3890</v>
      </c>
    </row>
    <row r="704" spans="1:8" x14ac:dyDescent="0.25">
      <c r="A704" s="7">
        <v>44688</v>
      </c>
      <c r="B704" s="4" t="s">
        <v>744</v>
      </c>
      <c r="C704" s="4" t="s">
        <v>3735</v>
      </c>
      <c r="D704" s="3">
        <v>1953.3</v>
      </c>
      <c r="E704" s="8">
        <v>44690</v>
      </c>
      <c r="F704" s="3">
        <v>1953.3</v>
      </c>
      <c r="G704" s="5">
        <f>Tabla1[[#This Row],[Importe]]-Tabla1[[#This Row],[Pagado]]</f>
        <v>0</v>
      </c>
      <c r="H704" s="4" t="s">
        <v>3890</v>
      </c>
    </row>
    <row r="705" spans="1:8" ht="31.5" x14ac:dyDescent="0.25">
      <c r="A705" s="7">
        <v>44688</v>
      </c>
      <c r="B705" s="4" t="s">
        <v>745</v>
      </c>
      <c r="C705" s="4" t="s">
        <v>3651</v>
      </c>
      <c r="D705" s="3">
        <v>31627.200000000001</v>
      </c>
      <c r="E705" s="8" t="s">
        <v>3943</v>
      </c>
      <c r="F705" s="3">
        <f>14000+17627.2</f>
        <v>31627.200000000001</v>
      </c>
      <c r="G705" s="5">
        <f>Tabla1[[#This Row],[Importe]]-Tabla1[[#This Row],[Pagado]]</f>
        <v>0</v>
      </c>
      <c r="H705" s="4" t="s">
        <v>3890</v>
      </c>
    </row>
    <row r="706" spans="1:8" x14ac:dyDescent="0.25">
      <c r="A706" s="7">
        <v>44688</v>
      </c>
      <c r="B706" s="4" t="s">
        <v>746</v>
      </c>
      <c r="C706" s="4" t="s">
        <v>3649</v>
      </c>
      <c r="D706" s="3">
        <v>13920.3</v>
      </c>
      <c r="E706" s="8">
        <v>44690</v>
      </c>
      <c r="F706" s="3">
        <v>13920.3</v>
      </c>
      <c r="G706" s="5">
        <f>Tabla1[[#This Row],[Importe]]-Tabla1[[#This Row],[Pagado]]</f>
        <v>0</v>
      </c>
      <c r="H706" s="4" t="s">
        <v>3890</v>
      </c>
    </row>
    <row r="707" spans="1:8" x14ac:dyDescent="0.25">
      <c r="A707" s="7">
        <v>44688</v>
      </c>
      <c r="B707" s="4" t="s">
        <v>747</v>
      </c>
      <c r="C707" s="4" t="s">
        <v>3643</v>
      </c>
      <c r="D707" s="3">
        <v>8848.7999999999993</v>
      </c>
      <c r="E707" s="8">
        <v>44690</v>
      </c>
      <c r="F707" s="3">
        <v>8848.7999999999993</v>
      </c>
      <c r="G707" s="5">
        <f>Tabla1[[#This Row],[Importe]]-Tabla1[[#This Row],[Pagado]]</f>
        <v>0</v>
      </c>
      <c r="H707" s="4" t="s">
        <v>3890</v>
      </c>
    </row>
    <row r="708" spans="1:8" x14ac:dyDescent="0.25">
      <c r="A708" s="7">
        <v>44688</v>
      </c>
      <c r="B708" s="4" t="s">
        <v>748</v>
      </c>
      <c r="C708" s="4" t="s">
        <v>3737</v>
      </c>
      <c r="D708" s="3">
        <v>14265</v>
      </c>
      <c r="E708" s="8">
        <v>44690</v>
      </c>
      <c r="F708" s="3">
        <v>14265</v>
      </c>
      <c r="G708" s="5">
        <f>Tabla1[[#This Row],[Importe]]-Tabla1[[#This Row],[Pagado]]</f>
        <v>0</v>
      </c>
      <c r="H708" s="4" t="s">
        <v>3890</v>
      </c>
    </row>
    <row r="709" spans="1:8" x14ac:dyDescent="0.25">
      <c r="A709" s="7">
        <v>44688</v>
      </c>
      <c r="B709" s="4" t="s">
        <v>749</v>
      </c>
      <c r="C709" s="4" t="s">
        <v>3667</v>
      </c>
      <c r="D709" s="3">
        <v>5326.5</v>
      </c>
      <c r="E709" s="8">
        <v>44688</v>
      </c>
      <c r="F709" s="3">
        <v>5326.5</v>
      </c>
      <c r="G709" s="5">
        <f>Tabla1[[#This Row],[Importe]]-Tabla1[[#This Row],[Pagado]]</f>
        <v>0</v>
      </c>
      <c r="H709" s="4" t="s">
        <v>3890</v>
      </c>
    </row>
    <row r="710" spans="1:8" x14ac:dyDescent="0.25">
      <c r="A710" s="7">
        <v>44688</v>
      </c>
      <c r="B710" s="4" t="s">
        <v>750</v>
      </c>
      <c r="C710" s="4" t="s">
        <v>3733</v>
      </c>
      <c r="D710" s="3">
        <v>12240</v>
      </c>
      <c r="E710" s="8">
        <v>44688</v>
      </c>
      <c r="F710" s="3">
        <f>5760+6480</f>
        <v>12240</v>
      </c>
      <c r="G710" s="5">
        <f>Tabla1[[#This Row],[Importe]]-Tabla1[[#This Row],[Pagado]]</f>
        <v>0</v>
      </c>
      <c r="H710" s="4" t="s">
        <v>3890</v>
      </c>
    </row>
    <row r="711" spans="1:8" x14ac:dyDescent="0.25">
      <c r="A711" s="7">
        <v>44688</v>
      </c>
      <c r="B711" s="4" t="s">
        <v>751</v>
      </c>
      <c r="C711" s="4" t="s">
        <v>3687</v>
      </c>
      <c r="D711" s="3">
        <v>3864</v>
      </c>
      <c r="E711" s="8">
        <v>44688</v>
      </c>
      <c r="F711" s="3">
        <v>3864</v>
      </c>
      <c r="G711" s="5">
        <f>Tabla1[[#This Row],[Importe]]-Tabla1[[#This Row],[Pagado]]</f>
        <v>0</v>
      </c>
      <c r="H711" s="4" t="s">
        <v>3890</v>
      </c>
    </row>
    <row r="712" spans="1:8" x14ac:dyDescent="0.25">
      <c r="A712" s="7">
        <v>44688</v>
      </c>
      <c r="B712" s="4" t="s">
        <v>752</v>
      </c>
      <c r="C712" s="4" t="s">
        <v>3626</v>
      </c>
      <c r="D712" s="3">
        <v>16892.5</v>
      </c>
      <c r="E712" s="8">
        <v>44688</v>
      </c>
      <c r="F712" s="3">
        <v>16892.5</v>
      </c>
      <c r="G712" s="5">
        <f>Tabla1[[#This Row],[Importe]]-Tabla1[[#This Row],[Pagado]]</f>
        <v>0</v>
      </c>
      <c r="H712" s="4" t="s">
        <v>3890</v>
      </c>
    </row>
    <row r="713" spans="1:8" x14ac:dyDescent="0.25">
      <c r="A713" s="7">
        <v>44688</v>
      </c>
      <c r="B713" s="4" t="s">
        <v>753</v>
      </c>
      <c r="C713" s="4" t="s">
        <v>3626</v>
      </c>
      <c r="D713" s="3">
        <v>1196.8</v>
      </c>
      <c r="E713" s="8">
        <v>44688</v>
      </c>
      <c r="F713" s="3">
        <v>1196.8</v>
      </c>
      <c r="G713" s="5">
        <f>Tabla1[[#This Row],[Importe]]-Tabla1[[#This Row],[Pagado]]</f>
        <v>0</v>
      </c>
      <c r="H713" s="4" t="s">
        <v>3890</v>
      </c>
    </row>
    <row r="714" spans="1:8" x14ac:dyDescent="0.25">
      <c r="A714" s="7">
        <v>44688</v>
      </c>
      <c r="B714" s="4" t="s">
        <v>754</v>
      </c>
      <c r="C714" s="4" t="s">
        <v>3601</v>
      </c>
      <c r="D714" s="3">
        <v>9273</v>
      </c>
      <c r="E714" s="8">
        <v>44688</v>
      </c>
      <c r="F714" s="3">
        <v>9273</v>
      </c>
      <c r="G714" s="5">
        <f>Tabla1[[#This Row],[Importe]]-Tabla1[[#This Row],[Pagado]]</f>
        <v>0</v>
      </c>
      <c r="H714" s="4" t="s">
        <v>3890</v>
      </c>
    </row>
    <row r="715" spans="1:8" x14ac:dyDescent="0.25">
      <c r="A715" s="7">
        <v>44688</v>
      </c>
      <c r="B715" s="4" t="s">
        <v>755</v>
      </c>
      <c r="C715" s="4" t="s">
        <v>3675</v>
      </c>
      <c r="D715" s="3">
        <v>1365</v>
      </c>
      <c r="E715" s="8">
        <v>44688</v>
      </c>
      <c r="F715" s="3">
        <v>1365</v>
      </c>
      <c r="G715" s="5">
        <f>Tabla1[[#This Row],[Importe]]-Tabla1[[#This Row],[Pagado]]</f>
        <v>0</v>
      </c>
      <c r="H715" s="4" t="s">
        <v>3890</v>
      </c>
    </row>
    <row r="716" spans="1:8" x14ac:dyDescent="0.25">
      <c r="A716" s="7">
        <v>44688</v>
      </c>
      <c r="B716" s="4" t="s">
        <v>756</v>
      </c>
      <c r="C716" s="4" t="s">
        <v>3626</v>
      </c>
      <c r="D716" s="3">
        <v>268</v>
      </c>
      <c r="E716" s="8">
        <v>44688</v>
      </c>
      <c r="F716" s="3">
        <v>268</v>
      </c>
      <c r="G716" s="5">
        <f>Tabla1[[#This Row],[Importe]]-Tabla1[[#This Row],[Pagado]]</f>
        <v>0</v>
      </c>
      <c r="H716" s="4" t="s">
        <v>3890</v>
      </c>
    </row>
    <row r="717" spans="1:8" x14ac:dyDescent="0.25">
      <c r="A717" s="7">
        <v>44688</v>
      </c>
      <c r="B717" s="4" t="s">
        <v>757</v>
      </c>
      <c r="C717" s="4" t="s">
        <v>3614</v>
      </c>
      <c r="D717" s="3">
        <v>3800</v>
      </c>
      <c r="E717" s="8">
        <v>44688</v>
      </c>
      <c r="F717" s="3">
        <v>3800</v>
      </c>
      <c r="G717" s="5">
        <f>Tabla1[[#This Row],[Importe]]-Tabla1[[#This Row],[Pagado]]</f>
        <v>0</v>
      </c>
      <c r="H717" s="4" t="s">
        <v>3890</v>
      </c>
    </row>
    <row r="718" spans="1:8" x14ac:dyDescent="0.25">
      <c r="A718" s="7">
        <v>44688</v>
      </c>
      <c r="B718" s="4" t="s">
        <v>758</v>
      </c>
      <c r="C718" s="4" t="s">
        <v>3616</v>
      </c>
      <c r="D718" s="3">
        <v>14417.4</v>
      </c>
      <c r="E718" s="8">
        <v>44688</v>
      </c>
      <c r="F718" s="3">
        <v>14417.4</v>
      </c>
      <c r="G718" s="5">
        <f>Tabla1[[#This Row],[Importe]]-Tabla1[[#This Row],[Pagado]]</f>
        <v>0</v>
      </c>
      <c r="H718" s="4" t="s">
        <v>3890</v>
      </c>
    </row>
    <row r="719" spans="1:8" x14ac:dyDescent="0.25">
      <c r="A719" s="7">
        <v>44688</v>
      </c>
      <c r="B719" s="4" t="s">
        <v>759</v>
      </c>
      <c r="C719" s="4" t="s">
        <v>3764</v>
      </c>
      <c r="D719" s="3">
        <v>19929</v>
      </c>
      <c r="E719" s="8">
        <v>44690</v>
      </c>
      <c r="F719" s="3">
        <v>19929</v>
      </c>
      <c r="G719" s="5">
        <f>Tabla1[[#This Row],[Importe]]-Tabla1[[#This Row],[Pagado]]</f>
        <v>0</v>
      </c>
      <c r="H719" s="4" t="s">
        <v>3890</v>
      </c>
    </row>
    <row r="720" spans="1:8" x14ac:dyDescent="0.25">
      <c r="A720" s="7">
        <v>44688</v>
      </c>
      <c r="B720" s="4" t="s">
        <v>760</v>
      </c>
      <c r="C720" s="4" t="s">
        <v>3714</v>
      </c>
      <c r="D720" s="3">
        <v>660</v>
      </c>
      <c r="E720" s="8">
        <v>44688</v>
      </c>
      <c r="F720" s="3">
        <v>660</v>
      </c>
      <c r="G720" s="5">
        <f>Tabla1[[#This Row],[Importe]]-Tabla1[[#This Row],[Pagado]]</f>
        <v>0</v>
      </c>
      <c r="H720" s="4" t="s">
        <v>3890</v>
      </c>
    </row>
    <row r="721" spans="1:8" x14ac:dyDescent="0.25">
      <c r="A721" s="7">
        <v>44688</v>
      </c>
      <c r="B721" s="4" t="s">
        <v>761</v>
      </c>
      <c r="C721" s="4" t="s">
        <v>3808</v>
      </c>
      <c r="D721" s="3">
        <v>177085</v>
      </c>
      <c r="E721" s="8">
        <v>44691</v>
      </c>
      <c r="F721" s="3">
        <v>177085</v>
      </c>
      <c r="G721" s="5">
        <f>Tabla1[[#This Row],[Importe]]-Tabla1[[#This Row],[Pagado]]</f>
        <v>0</v>
      </c>
      <c r="H721" s="4" t="s">
        <v>3890</v>
      </c>
    </row>
    <row r="722" spans="1:8" x14ac:dyDescent="0.25">
      <c r="A722" s="7">
        <v>44688</v>
      </c>
      <c r="B722" s="4" t="s">
        <v>762</v>
      </c>
      <c r="C722" s="4" t="s">
        <v>3605</v>
      </c>
      <c r="D722" s="3">
        <v>1854.6</v>
      </c>
      <c r="E722" s="8">
        <v>44688</v>
      </c>
      <c r="F722" s="3">
        <v>1854.6</v>
      </c>
      <c r="G722" s="5">
        <f>Tabla1[[#This Row],[Importe]]-Tabla1[[#This Row],[Pagado]]</f>
        <v>0</v>
      </c>
      <c r="H722" s="4" t="s">
        <v>3890</v>
      </c>
    </row>
    <row r="723" spans="1:8" x14ac:dyDescent="0.25">
      <c r="A723" s="7">
        <v>44688</v>
      </c>
      <c r="B723" s="4" t="s">
        <v>763</v>
      </c>
      <c r="C723" s="4" t="s">
        <v>3611</v>
      </c>
      <c r="D723" s="3">
        <v>3563.2</v>
      </c>
      <c r="E723" s="8">
        <v>44688</v>
      </c>
      <c r="F723" s="3">
        <v>3563.2</v>
      </c>
      <c r="G723" s="5">
        <f>Tabla1[[#This Row],[Importe]]-Tabla1[[#This Row],[Pagado]]</f>
        <v>0</v>
      </c>
      <c r="H723" s="4" t="s">
        <v>3890</v>
      </c>
    </row>
    <row r="724" spans="1:8" x14ac:dyDescent="0.25">
      <c r="A724" s="7">
        <v>44688</v>
      </c>
      <c r="B724" s="4" t="s">
        <v>764</v>
      </c>
      <c r="C724" s="4" t="s">
        <v>3617</v>
      </c>
      <c r="D724" s="3">
        <v>4523.3999999999996</v>
      </c>
      <c r="E724" s="8">
        <v>44688</v>
      </c>
      <c r="F724" s="3">
        <v>4523.3999999999996</v>
      </c>
      <c r="G724" s="5">
        <f>Tabla1[[#This Row],[Importe]]-Tabla1[[#This Row],[Pagado]]</f>
        <v>0</v>
      </c>
      <c r="H724" s="4" t="s">
        <v>3890</v>
      </c>
    </row>
    <row r="725" spans="1:8" x14ac:dyDescent="0.25">
      <c r="A725" s="7">
        <v>44688</v>
      </c>
      <c r="B725" s="4" t="s">
        <v>765</v>
      </c>
      <c r="C725" s="4" t="s">
        <v>3618</v>
      </c>
      <c r="D725" s="3">
        <v>2413</v>
      </c>
      <c r="E725" s="8">
        <v>44688</v>
      </c>
      <c r="F725" s="3">
        <v>2413</v>
      </c>
      <c r="G725" s="5">
        <f>Tabla1[[#This Row],[Importe]]-Tabla1[[#This Row],[Pagado]]</f>
        <v>0</v>
      </c>
      <c r="H725" s="4" t="s">
        <v>3890</v>
      </c>
    </row>
    <row r="726" spans="1:8" x14ac:dyDescent="0.25">
      <c r="A726" s="7">
        <v>44688</v>
      </c>
      <c r="B726" s="4" t="s">
        <v>766</v>
      </c>
      <c r="C726" s="4" t="s">
        <v>3747</v>
      </c>
      <c r="D726" s="3">
        <v>4831.2</v>
      </c>
      <c r="E726" s="8">
        <v>44688</v>
      </c>
      <c r="F726" s="3">
        <v>4831.2</v>
      </c>
      <c r="G726" s="5">
        <f>Tabla1[[#This Row],[Importe]]-Tabla1[[#This Row],[Pagado]]</f>
        <v>0</v>
      </c>
      <c r="H726" s="4" t="s">
        <v>3890</v>
      </c>
    </row>
    <row r="727" spans="1:8" x14ac:dyDescent="0.25">
      <c r="A727" s="7">
        <v>44688</v>
      </c>
      <c r="B727" s="4" t="s">
        <v>767</v>
      </c>
      <c r="C727" s="4" t="s">
        <v>3767</v>
      </c>
      <c r="D727" s="3">
        <v>1965.4</v>
      </c>
      <c r="E727" s="8">
        <v>44688</v>
      </c>
      <c r="F727" s="3">
        <v>1965.4</v>
      </c>
      <c r="G727" s="5">
        <f>Tabla1[[#This Row],[Importe]]-Tabla1[[#This Row],[Pagado]]</f>
        <v>0</v>
      </c>
      <c r="H727" s="4" t="s">
        <v>3890</v>
      </c>
    </row>
    <row r="728" spans="1:8" x14ac:dyDescent="0.25">
      <c r="A728" s="7">
        <v>44688</v>
      </c>
      <c r="B728" s="4" t="s">
        <v>768</v>
      </c>
      <c r="C728" s="4" t="s">
        <v>3597</v>
      </c>
      <c r="D728" s="3">
        <v>6297.4</v>
      </c>
      <c r="E728" s="8">
        <v>44690</v>
      </c>
      <c r="F728" s="3">
        <v>6297.4</v>
      </c>
      <c r="G728" s="5">
        <f>Tabla1[[#This Row],[Importe]]-Tabla1[[#This Row],[Pagado]]</f>
        <v>0</v>
      </c>
      <c r="H728" s="4" t="s">
        <v>3890</v>
      </c>
    </row>
    <row r="729" spans="1:8" x14ac:dyDescent="0.25">
      <c r="A729" s="7">
        <v>44688</v>
      </c>
      <c r="B729" s="4" t="s">
        <v>769</v>
      </c>
      <c r="C729" s="4" t="s">
        <v>3624</v>
      </c>
      <c r="D729" s="3">
        <v>2622</v>
      </c>
      <c r="E729" s="8">
        <v>44688</v>
      </c>
      <c r="F729" s="3">
        <v>2622</v>
      </c>
      <c r="G729" s="5">
        <f>Tabla1[[#This Row],[Importe]]-Tabla1[[#This Row],[Pagado]]</f>
        <v>0</v>
      </c>
      <c r="H729" s="4" t="s">
        <v>3890</v>
      </c>
    </row>
    <row r="730" spans="1:8" x14ac:dyDescent="0.25">
      <c r="A730" s="7">
        <v>44688</v>
      </c>
      <c r="B730" s="4" t="s">
        <v>770</v>
      </c>
      <c r="C730" s="4" t="s">
        <v>3914</v>
      </c>
      <c r="D730" s="3">
        <v>0</v>
      </c>
      <c r="E730" s="9" t="s">
        <v>3891</v>
      </c>
      <c r="F730" s="3">
        <v>0</v>
      </c>
      <c r="G730" s="5">
        <f>Tabla1[[#This Row],[Importe]]-Tabla1[[#This Row],[Pagado]]</f>
        <v>0</v>
      </c>
      <c r="H730" s="4" t="s">
        <v>3891</v>
      </c>
    </row>
    <row r="731" spans="1:8" x14ac:dyDescent="0.25">
      <c r="A731" s="7">
        <v>44688</v>
      </c>
      <c r="B731" s="4" t="s">
        <v>771</v>
      </c>
      <c r="C731" s="4" t="s">
        <v>3614</v>
      </c>
      <c r="D731" s="3">
        <v>1143.4000000000001</v>
      </c>
      <c r="E731" s="8">
        <v>44688</v>
      </c>
      <c r="F731" s="3">
        <v>1143.4000000000001</v>
      </c>
      <c r="G731" s="5">
        <f>Tabla1[[#This Row],[Importe]]-Tabla1[[#This Row],[Pagado]]</f>
        <v>0</v>
      </c>
      <c r="H731" s="4" t="s">
        <v>3890</v>
      </c>
    </row>
    <row r="732" spans="1:8" x14ac:dyDescent="0.25">
      <c r="A732" s="7">
        <v>44688</v>
      </c>
      <c r="B732" s="4" t="s">
        <v>772</v>
      </c>
      <c r="C732" s="4" t="s">
        <v>3614</v>
      </c>
      <c r="D732" s="3">
        <v>1108.8</v>
      </c>
      <c r="E732" s="8">
        <v>44688</v>
      </c>
      <c r="F732" s="3">
        <v>1108.8</v>
      </c>
      <c r="G732" s="5">
        <f>Tabla1[[#This Row],[Importe]]-Tabla1[[#This Row],[Pagado]]</f>
        <v>0</v>
      </c>
      <c r="H732" s="4" t="s">
        <v>3890</v>
      </c>
    </row>
    <row r="733" spans="1:8" x14ac:dyDescent="0.25">
      <c r="A733" s="7">
        <v>44688</v>
      </c>
      <c r="B733" s="4" t="s">
        <v>773</v>
      </c>
      <c r="C733" s="4" t="s">
        <v>3692</v>
      </c>
      <c r="D733" s="3">
        <v>9540.7999999999993</v>
      </c>
      <c r="E733" s="8">
        <v>44688</v>
      </c>
      <c r="F733" s="3">
        <v>9540.7999999999993</v>
      </c>
      <c r="G733" s="5">
        <f>Tabla1[[#This Row],[Importe]]-Tabla1[[#This Row],[Pagado]]</f>
        <v>0</v>
      </c>
      <c r="H733" s="4" t="s">
        <v>3890</v>
      </c>
    </row>
    <row r="734" spans="1:8" x14ac:dyDescent="0.25">
      <c r="A734" s="7">
        <v>44688</v>
      </c>
      <c r="B734" s="4" t="s">
        <v>774</v>
      </c>
      <c r="C734" s="4" t="s">
        <v>3809</v>
      </c>
      <c r="D734" s="3">
        <v>13402.8</v>
      </c>
      <c r="E734" s="8">
        <v>44688</v>
      </c>
      <c r="F734" s="3">
        <v>13402.8</v>
      </c>
      <c r="G734" s="5">
        <f>Tabla1[[#This Row],[Importe]]-Tabla1[[#This Row],[Pagado]]</f>
        <v>0</v>
      </c>
      <c r="H734" s="4" t="s">
        <v>3890</v>
      </c>
    </row>
    <row r="735" spans="1:8" x14ac:dyDescent="0.25">
      <c r="A735" s="7">
        <v>44688</v>
      </c>
      <c r="B735" s="4" t="s">
        <v>775</v>
      </c>
      <c r="C735" s="4" t="s">
        <v>3728</v>
      </c>
      <c r="D735" s="3">
        <v>31345.8</v>
      </c>
      <c r="E735" s="8">
        <v>44688</v>
      </c>
      <c r="F735" s="3">
        <v>31345.8</v>
      </c>
      <c r="G735" s="5">
        <f>Tabla1[[#This Row],[Importe]]-Tabla1[[#This Row],[Pagado]]</f>
        <v>0</v>
      </c>
      <c r="H735" s="4" t="s">
        <v>3890</v>
      </c>
    </row>
    <row r="736" spans="1:8" x14ac:dyDescent="0.25">
      <c r="A736" s="7">
        <v>44688</v>
      </c>
      <c r="B736" s="4" t="s">
        <v>776</v>
      </c>
      <c r="C736" s="4" t="s">
        <v>3810</v>
      </c>
      <c r="D736" s="3">
        <v>5728</v>
      </c>
      <c r="E736" s="8">
        <v>44688</v>
      </c>
      <c r="F736" s="3">
        <v>5728</v>
      </c>
      <c r="G736" s="5">
        <f>Tabla1[[#This Row],[Importe]]-Tabla1[[#This Row],[Pagado]]</f>
        <v>0</v>
      </c>
      <c r="H736" s="4" t="s">
        <v>3890</v>
      </c>
    </row>
    <row r="737" spans="1:8" x14ac:dyDescent="0.25">
      <c r="A737" s="7">
        <v>44688</v>
      </c>
      <c r="B737" s="4" t="s">
        <v>777</v>
      </c>
      <c r="C737" s="4" t="s">
        <v>3620</v>
      </c>
      <c r="D737" s="3">
        <v>7769.4</v>
      </c>
      <c r="E737" s="8">
        <v>44688</v>
      </c>
      <c r="F737" s="3">
        <v>7769.4</v>
      </c>
      <c r="G737" s="5">
        <f>Tabla1[[#This Row],[Importe]]-Tabla1[[#This Row],[Pagado]]</f>
        <v>0</v>
      </c>
      <c r="H737" s="4" t="s">
        <v>3890</v>
      </c>
    </row>
    <row r="738" spans="1:8" x14ac:dyDescent="0.25">
      <c r="A738" s="7">
        <v>44688</v>
      </c>
      <c r="B738" s="4" t="s">
        <v>778</v>
      </c>
      <c r="C738" s="4" t="s">
        <v>3620</v>
      </c>
      <c r="D738" s="3">
        <v>26</v>
      </c>
      <c r="E738" s="8">
        <v>44688</v>
      </c>
      <c r="F738" s="3">
        <v>26</v>
      </c>
      <c r="G738" s="5">
        <f>Tabla1[[#This Row],[Importe]]-Tabla1[[#This Row],[Pagado]]</f>
        <v>0</v>
      </c>
      <c r="H738" s="4" t="s">
        <v>3890</v>
      </c>
    </row>
    <row r="739" spans="1:8" x14ac:dyDescent="0.25">
      <c r="A739" s="7">
        <v>44688</v>
      </c>
      <c r="B739" s="4" t="s">
        <v>779</v>
      </c>
      <c r="C739" s="4" t="s">
        <v>3750</v>
      </c>
      <c r="D739" s="3">
        <v>3930.8</v>
      </c>
      <c r="E739" s="8">
        <v>44688</v>
      </c>
      <c r="F739" s="3">
        <v>3930.8</v>
      </c>
      <c r="G739" s="5">
        <f>Tabla1[[#This Row],[Importe]]-Tabla1[[#This Row],[Pagado]]</f>
        <v>0</v>
      </c>
      <c r="H739" s="4" t="s">
        <v>3890</v>
      </c>
    </row>
    <row r="740" spans="1:8" x14ac:dyDescent="0.25">
      <c r="A740" s="7">
        <v>44688</v>
      </c>
      <c r="B740" s="4" t="s">
        <v>780</v>
      </c>
      <c r="C740" s="4" t="s">
        <v>3614</v>
      </c>
      <c r="D740" s="3">
        <v>18476.8</v>
      </c>
      <c r="E740" s="8">
        <v>44688</v>
      </c>
      <c r="F740" s="3">
        <v>18476.8</v>
      </c>
      <c r="G740" s="5">
        <f>Tabla1[[#This Row],[Importe]]-Tabla1[[#This Row],[Pagado]]</f>
        <v>0</v>
      </c>
      <c r="H740" s="4" t="s">
        <v>3890</v>
      </c>
    </row>
    <row r="741" spans="1:8" x14ac:dyDescent="0.25">
      <c r="A741" s="7">
        <v>44688</v>
      </c>
      <c r="B741" s="4" t="s">
        <v>781</v>
      </c>
      <c r="C741" s="4" t="s">
        <v>3622</v>
      </c>
      <c r="D741" s="3">
        <v>4918.2</v>
      </c>
      <c r="E741" s="8">
        <v>44688</v>
      </c>
      <c r="F741" s="3">
        <v>4918.2</v>
      </c>
      <c r="G741" s="5">
        <f>Tabla1[[#This Row],[Importe]]-Tabla1[[#This Row],[Pagado]]</f>
        <v>0</v>
      </c>
      <c r="H741" s="4" t="s">
        <v>3890</v>
      </c>
    </row>
    <row r="742" spans="1:8" x14ac:dyDescent="0.25">
      <c r="A742" s="7">
        <v>44688</v>
      </c>
      <c r="B742" s="4" t="s">
        <v>782</v>
      </c>
      <c r="C742" s="4" t="s">
        <v>3622</v>
      </c>
      <c r="D742" s="3">
        <v>647.70000000000005</v>
      </c>
      <c r="E742" s="8">
        <v>44688</v>
      </c>
      <c r="F742" s="3">
        <v>647.70000000000005</v>
      </c>
      <c r="G742" s="5">
        <f>Tabla1[[#This Row],[Importe]]-Tabla1[[#This Row],[Pagado]]</f>
        <v>0</v>
      </c>
      <c r="H742" s="4" t="s">
        <v>3890</v>
      </c>
    </row>
    <row r="743" spans="1:8" x14ac:dyDescent="0.25">
      <c r="A743" s="7">
        <v>44688</v>
      </c>
      <c r="B743" s="4" t="s">
        <v>783</v>
      </c>
      <c r="C743" s="4" t="s">
        <v>3760</v>
      </c>
      <c r="D743" s="3">
        <v>1735.8</v>
      </c>
      <c r="E743" s="8">
        <v>44688</v>
      </c>
      <c r="F743" s="3">
        <v>1735.8</v>
      </c>
      <c r="G743" s="5">
        <f>Tabla1[[#This Row],[Importe]]-Tabla1[[#This Row],[Pagado]]</f>
        <v>0</v>
      </c>
      <c r="H743" s="4" t="s">
        <v>3890</v>
      </c>
    </row>
    <row r="744" spans="1:8" x14ac:dyDescent="0.25">
      <c r="A744" s="7">
        <v>44688</v>
      </c>
      <c r="B744" s="4" t="s">
        <v>784</v>
      </c>
      <c r="C744" s="4" t="s">
        <v>3811</v>
      </c>
      <c r="D744" s="3">
        <v>2528.6999999999998</v>
      </c>
      <c r="E744" s="8">
        <v>44688</v>
      </c>
      <c r="F744" s="3">
        <v>2528.6999999999998</v>
      </c>
      <c r="G744" s="5">
        <f>Tabla1[[#This Row],[Importe]]-Tabla1[[#This Row],[Pagado]]</f>
        <v>0</v>
      </c>
      <c r="H744" s="4" t="s">
        <v>3890</v>
      </c>
    </row>
    <row r="745" spans="1:8" x14ac:dyDescent="0.25">
      <c r="A745" s="7">
        <v>44688</v>
      </c>
      <c r="B745" s="4" t="s">
        <v>785</v>
      </c>
      <c r="C745" s="4" t="s">
        <v>3685</v>
      </c>
      <c r="D745" s="3">
        <v>4826.2</v>
      </c>
      <c r="E745" s="8">
        <v>44688</v>
      </c>
      <c r="F745" s="3">
        <v>4826.2</v>
      </c>
      <c r="G745" s="5">
        <f>Tabla1[[#This Row],[Importe]]-Tabla1[[#This Row],[Pagado]]</f>
        <v>0</v>
      </c>
      <c r="H745" s="4" t="s">
        <v>3890</v>
      </c>
    </row>
    <row r="746" spans="1:8" x14ac:dyDescent="0.25">
      <c r="A746" s="7">
        <v>44688</v>
      </c>
      <c r="B746" s="4" t="s">
        <v>786</v>
      </c>
      <c r="C746" s="4" t="s">
        <v>3792</v>
      </c>
      <c r="D746" s="3">
        <v>5038.3999999999996</v>
      </c>
      <c r="E746" s="8">
        <v>44688</v>
      </c>
      <c r="F746" s="3">
        <v>5038.3999999999996</v>
      </c>
      <c r="G746" s="5">
        <f>Tabla1[[#This Row],[Importe]]-Tabla1[[#This Row],[Pagado]]</f>
        <v>0</v>
      </c>
      <c r="H746" s="4" t="s">
        <v>3890</v>
      </c>
    </row>
    <row r="747" spans="1:8" x14ac:dyDescent="0.25">
      <c r="A747" s="7">
        <v>44688</v>
      </c>
      <c r="B747" s="4" t="s">
        <v>787</v>
      </c>
      <c r="C747" s="4" t="s">
        <v>3796</v>
      </c>
      <c r="D747" s="3">
        <v>9368.2000000000007</v>
      </c>
      <c r="E747" s="8">
        <v>44688</v>
      </c>
      <c r="F747" s="3">
        <v>9368.2000000000007</v>
      </c>
      <c r="G747" s="5">
        <f>Tabla1[[#This Row],[Importe]]-Tabla1[[#This Row],[Pagado]]</f>
        <v>0</v>
      </c>
      <c r="H747" s="4" t="s">
        <v>3890</v>
      </c>
    </row>
    <row r="748" spans="1:8" x14ac:dyDescent="0.25">
      <c r="A748" s="7">
        <v>44688</v>
      </c>
      <c r="B748" s="4" t="s">
        <v>788</v>
      </c>
      <c r="C748" s="4" t="s">
        <v>3614</v>
      </c>
      <c r="D748" s="3">
        <v>765.6</v>
      </c>
      <c r="E748" s="8">
        <v>44688</v>
      </c>
      <c r="F748" s="3">
        <v>765.6</v>
      </c>
      <c r="G748" s="5">
        <f>Tabla1[[#This Row],[Importe]]-Tabla1[[#This Row],[Pagado]]</f>
        <v>0</v>
      </c>
      <c r="H748" s="4" t="s">
        <v>3890</v>
      </c>
    </row>
    <row r="749" spans="1:8" x14ac:dyDescent="0.25">
      <c r="A749" s="7">
        <v>44688</v>
      </c>
      <c r="B749" s="4" t="s">
        <v>789</v>
      </c>
      <c r="C749" s="4" t="s">
        <v>3682</v>
      </c>
      <c r="D749" s="3">
        <v>17500.599999999999</v>
      </c>
      <c r="E749" s="8">
        <v>44688</v>
      </c>
      <c r="F749" s="3">
        <v>17500.599999999999</v>
      </c>
      <c r="G749" s="5">
        <f>Tabla1[[#This Row],[Importe]]-Tabla1[[#This Row],[Pagado]]</f>
        <v>0</v>
      </c>
      <c r="H749" s="4" t="s">
        <v>3890</v>
      </c>
    </row>
    <row r="750" spans="1:8" x14ac:dyDescent="0.25">
      <c r="A750" s="7">
        <v>44688</v>
      </c>
      <c r="B750" s="4" t="s">
        <v>790</v>
      </c>
      <c r="C750" s="4" t="s">
        <v>3932</v>
      </c>
      <c r="D750" s="3">
        <v>0</v>
      </c>
      <c r="E750" s="9" t="s">
        <v>3891</v>
      </c>
      <c r="F750" s="3">
        <v>0</v>
      </c>
      <c r="G750" s="5">
        <f>Tabla1[[#This Row],[Importe]]-Tabla1[[#This Row],[Pagado]]</f>
        <v>0</v>
      </c>
      <c r="H750" s="4" t="s">
        <v>3891</v>
      </c>
    </row>
    <row r="751" spans="1:8" x14ac:dyDescent="0.25">
      <c r="A751" s="7">
        <v>44688</v>
      </c>
      <c r="B751" s="4" t="s">
        <v>791</v>
      </c>
      <c r="C751" s="4" t="s">
        <v>3642</v>
      </c>
      <c r="D751" s="3">
        <v>2157.9</v>
      </c>
      <c r="E751" s="8">
        <v>44688</v>
      </c>
      <c r="F751" s="3">
        <v>2157.9</v>
      </c>
      <c r="G751" s="5">
        <f>Tabla1[[#This Row],[Importe]]-Tabla1[[#This Row],[Pagado]]</f>
        <v>0</v>
      </c>
      <c r="H751" s="4" t="s">
        <v>3890</v>
      </c>
    </row>
    <row r="752" spans="1:8" x14ac:dyDescent="0.25">
      <c r="A752" s="7">
        <v>44688</v>
      </c>
      <c r="B752" s="4" t="s">
        <v>792</v>
      </c>
      <c r="C752" s="4" t="s">
        <v>3703</v>
      </c>
      <c r="D752" s="3">
        <v>4602.8999999999996</v>
      </c>
      <c r="E752" s="8">
        <v>44688</v>
      </c>
      <c r="F752" s="3">
        <v>4602.8999999999996</v>
      </c>
      <c r="G752" s="5">
        <f>Tabla1[[#This Row],[Importe]]-Tabla1[[#This Row],[Pagado]]</f>
        <v>0</v>
      </c>
      <c r="H752" s="4" t="s">
        <v>3890</v>
      </c>
    </row>
    <row r="753" spans="1:8" x14ac:dyDescent="0.25">
      <c r="A753" s="7">
        <v>44688</v>
      </c>
      <c r="B753" s="4" t="s">
        <v>793</v>
      </c>
      <c r="C753" s="4" t="s">
        <v>3681</v>
      </c>
      <c r="D753" s="3">
        <v>30459.1</v>
      </c>
      <c r="E753" s="8">
        <v>44688</v>
      </c>
      <c r="F753" s="3">
        <v>30459.1</v>
      </c>
      <c r="G753" s="5">
        <f>Tabla1[[#This Row],[Importe]]-Tabla1[[#This Row],[Pagado]]</f>
        <v>0</v>
      </c>
      <c r="H753" s="4" t="s">
        <v>3890</v>
      </c>
    </row>
    <row r="754" spans="1:8" x14ac:dyDescent="0.25">
      <c r="A754" s="7">
        <v>44688</v>
      </c>
      <c r="B754" s="4" t="s">
        <v>794</v>
      </c>
      <c r="C754" s="4" t="s">
        <v>3746</v>
      </c>
      <c r="D754" s="3">
        <v>4560.8999999999996</v>
      </c>
      <c r="E754" s="8">
        <v>44688</v>
      </c>
      <c r="F754" s="3">
        <v>4560.8999999999996</v>
      </c>
      <c r="G754" s="5">
        <f>Tabla1[[#This Row],[Importe]]-Tabla1[[#This Row],[Pagado]]</f>
        <v>0</v>
      </c>
      <c r="H754" s="4" t="s">
        <v>3890</v>
      </c>
    </row>
    <row r="755" spans="1:8" x14ac:dyDescent="0.25">
      <c r="A755" s="7">
        <v>44688</v>
      </c>
      <c r="B755" s="4" t="s">
        <v>795</v>
      </c>
      <c r="C755" s="4" t="s">
        <v>3742</v>
      </c>
      <c r="D755" s="3">
        <v>4082.4</v>
      </c>
      <c r="E755" s="8">
        <v>44688</v>
      </c>
      <c r="F755" s="3">
        <v>4082.4</v>
      </c>
      <c r="G755" s="5">
        <f>Tabla1[[#This Row],[Importe]]-Tabla1[[#This Row],[Pagado]]</f>
        <v>0</v>
      </c>
      <c r="H755" s="4" t="s">
        <v>3890</v>
      </c>
    </row>
    <row r="756" spans="1:8" x14ac:dyDescent="0.25">
      <c r="A756" s="7">
        <v>44688</v>
      </c>
      <c r="B756" s="4" t="s">
        <v>796</v>
      </c>
      <c r="C756" s="4" t="s">
        <v>3629</v>
      </c>
      <c r="D756" s="3">
        <v>4135.3999999999996</v>
      </c>
      <c r="E756" s="8">
        <v>44688</v>
      </c>
      <c r="F756" s="3">
        <v>4135.3999999999996</v>
      </c>
      <c r="G756" s="5">
        <f>Tabla1[[#This Row],[Importe]]-Tabla1[[#This Row],[Pagado]]</f>
        <v>0</v>
      </c>
      <c r="H756" s="4" t="s">
        <v>3890</v>
      </c>
    </row>
    <row r="757" spans="1:8" x14ac:dyDescent="0.25">
      <c r="A757" s="7">
        <v>44688</v>
      </c>
      <c r="B757" s="4" t="s">
        <v>797</v>
      </c>
      <c r="C757" s="4" t="s">
        <v>3700</v>
      </c>
      <c r="D757" s="3">
        <v>184673.2</v>
      </c>
      <c r="E757" s="8">
        <v>44701</v>
      </c>
      <c r="F757" s="3">
        <v>184673.2</v>
      </c>
      <c r="G757" s="5">
        <f>Tabla1[[#This Row],[Importe]]-Tabla1[[#This Row],[Pagado]]</f>
        <v>0</v>
      </c>
      <c r="H757" s="4" t="s">
        <v>3890</v>
      </c>
    </row>
    <row r="758" spans="1:8" x14ac:dyDescent="0.25">
      <c r="A758" s="7">
        <v>44688</v>
      </c>
      <c r="B758" s="4" t="s">
        <v>798</v>
      </c>
      <c r="C758" s="4" t="s">
        <v>3661</v>
      </c>
      <c r="D758" s="3">
        <v>9734</v>
      </c>
      <c r="E758" s="8">
        <v>44688</v>
      </c>
      <c r="F758" s="3">
        <v>9734</v>
      </c>
      <c r="G758" s="5">
        <f>Tabla1[[#This Row],[Importe]]-Tabla1[[#This Row],[Pagado]]</f>
        <v>0</v>
      </c>
      <c r="H758" s="4" t="s">
        <v>3890</v>
      </c>
    </row>
    <row r="759" spans="1:8" x14ac:dyDescent="0.25">
      <c r="A759" s="7">
        <v>44688</v>
      </c>
      <c r="B759" s="4" t="s">
        <v>799</v>
      </c>
      <c r="C759" s="4" t="s">
        <v>3679</v>
      </c>
      <c r="D759" s="3">
        <v>10499.2</v>
      </c>
      <c r="E759" s="8">
        <v>44688</v>
      </c>
      <c r="F759" s="3">
        <v>10499.2</v>
      </c>
      <c r="G759" s="5">
        <f>Tabla1[[#This Row],[Importe]]-Tabla1[[#This Row],[Pagado]]</f>
        <v>0</v>
      </c>
      <c r="H759" s="4" t="s">
        <v>3890</v>
      </c>
    </row>
    <row r="760" spans="1:8" x14ac:dyDescent="0.25">
      <c r="A760" s="7">
        <v>44688</v>
      </c>
      <c r="B760" s="4" t="s">
        <v>800</v>
      </c>
      <c r="C760" s="4" t="s">
        <v>3595</v>
      </c>
      <c r="D760" s="3">
        <v>1538.8</v>
      </c>
      <c r="E760" s="8">
        <v>44688</v>
      </c>
      <c r="F760" s="3">
        <v>1538.8</v>
      </c>
      <c r="G760" s="5">
        <f>Tabla1[[#This Row],[Importe]]-Tabla1[[#This Row],[Pagado]]</f>
        <v>0</v>
      </c>
      <c r="H760" s="4" t="s">
        <v>3890</v>
      </c>
    </row>
    <row r="761" spans="1:8" x14ac:dyDescent="0.25">
      <c r="A761" s="7">
        <v>44688</v>
      </c>
      <c r="B761" s="4" t="s">
        <v>801</v>
      </c>
      <c r="C761" s="4" t="s">
        <v>3722</v>
      </c>
      <c r="D761" s="3">
        <v>2063</v>
      </c>
      <c r="E761" s="8">
        <v>44688</v>
      </c>
      <c r="F761" s="3">
        <v>2063</v>
      </c>
      <c r="G761" s="5">
        <f>Tabla1[[#This Row],[Importe]]-Tabla1[[#This Row],[Pagado]]</f>
        <v>0</v>
      </c>
      <c r="H761" s="4" t="s">
        <v>3890</v>
      </c>
    </row>
    <row r="762" spans="1:8" x14ac:dyDescent="0.25">
      <c r="A762" s="7">
        <v>44688</v>
      </c>
      <c r="B762" s="4" t="s">
        <v>802</v>
      </c>
      <c r="C762" s="4" t="s">
        <v>3761</v>
      </c>
      <c r="D762" s="3">
        <v>1315.8</v>
      </c>
      <c r="E762" s="8">
        <v>44688</v>
      </c>
      <c r="F762" s="3">
        <v>1315.8</v>
      </c>
      <c r="G762" s="5">
        <f>Tabla1[[#This Row],[Importe]]-Tabla1[[#This Row],[Pagado]]</f>
        <v>0</v>
      </c>
      <c r="H762" s="4" t="s">
        <v>3890</v>
      </c>
    </row>
    <row r="763" spans="1:8" x14ac:dyDescent="0.25">
      <c r="A763" s="7">
        <v>44688</v>
      </c>
      <c r="B763" s="4" t="s">
        <v>803</v>
      </c>
      <c r="C763" s="4" t="s">
        <v>3618</v>
      </c>
      <c r="D763" s="3">
        <v>2624.4</v>
      </c>
      <c r="E763" s="8">
        <v>44688</v>
      </c>
      <c r="F763" s="3">
        <v>2624.4</v>
      </c>
      <c r="G763" s="5">
        <f>Tabla1[[#This Row],[Importe]]-Tabla1[[#This Row],[Pagado]]</f>
        <v>0</v>
      </c>
      <c r="H763" s="4" t="s">
        <v>3890</v>
      </c>
    </row>
    <row r="764" spans="1:8" x14ac:dyDescent="0.25">
      <c r="A764" s="7">
        <v>44688</v>
      </c>
      <c r="B764" s="4" t="s">
        <v>804</v>
      </c>
      <c r="C764" s="4" t="s">
        <v>3812</v>
      </c>
      <c r="D764" s="3">
        <v>15239.2</v>
      </c>
      <c r="E764" s="8" t="s">
        <v>17</v>
      </c>
      <c r="F764" s="3">
        <v>15239.2</v>
      </c>
      <c r="G764" s="5">
        <f>Tabla1[[#This Row],[Importe]]-Tabla1[[#This Row],[Pagado]]</f>
        <v>0</v>
      </c>
      <c r="H764" s="4" t="s">
        <v>3890</v>
      </c>
    </row>
    <row r="765" spans="1:8" x14ac:dyDescent="0.25">
      <c r="A765" s="7">
        <v>44688</v>
      </c>
      <c r="B765" s="4" t="s">
        <v>805</v>
      </c>
      <c r="C765" s="4" t="s">
        <v>3933</v>
      </c>
      <c r="D765" s="3">
        <v>0</v>
      </c>
      <c r="E765" s="9" t="s">
        <v>3891</v>
      </c>
      <c r="F765" s="3">
        <v>0</v>
      </c>
      <c r="G765" s="5">
        <f>Tabla1[[#This Row],[Importe]]-Tabla1[[#This Row],[Pagado]]</f>
        <v>0</v>
      </c>
      <c r="H765" s="4" t="s">
        <v>3891</v>
      </c>
    </row>
    <row r="766" spans="1:8" x14ac:dyDescent="0.25">
      <c r="A766" s="7">
        <v>44688</v>
      </c>
      <c r="B766" s="4" t="s">
        <v>806</v>
      </c>
      <c r="C766" s="4" t="s">
        <v>3637</v>
      </c>
      <c r="D766" s="3">
        <v>14489.6</v>
      </c>
      <c r="E766" s="8">
        <v>44688</v>
      </c>
      <c r="F766" s="3">
        <v>14489.6</v>
      </c>
      <c r="G766" s="5">
        <f>Tabla1[[#This Row],[Importe]]-Tabla1[[#This Row],[Pagado]]</f>
        <v>0</v>
      </c>
      <c r="H766" s="4" t="s">
        <v>3890</v>
      </c>
    </row>
    <row r="767" spans="1:8" x14ac:dyDescent="0.25">
      <c r="A767" s="7">
        <v>44688</v>
      </c>
      <c r="B767" s="4" t="s">
        <v>807</v>
      </c>
      <c r="C767" s="4" t="s">
        <v>3813</v>
      </c>
      <c r="D767" s="3">
        <v>550</v>
      </c>
      <c r="E767" s="8">
        <v>44691</v>
      </c>
      <c r="F767" s="3">
        <v>550</v>
      </c>
      <c r="G767" s="5">
        <f>Tabla1[[#This Row],[Importe]]-Tabla1[[#This Row],[Pagado]]</f>
        <v>0</v>
      </c>
      <c r="H767" s="4" t="s">
        <v>3890</v>
      </c>
    </row>
    <row r="768" spans="1:8" x14ac:dyDescent="0.25">
      <c r="A768" s="7">
        <v>44688</v>
      </c>
      <c r="B768" s="4" t="s">
        <v>808</v>
      </c>
      <c r="C768" s="4" t="s">
        <v>3727</v>
      </c>
      <c r="D768" s="3">
        <v>394</v>
      </c>
      <c r="E768" s="8">
        <v>44690</v>
      </c>
      <c r="F768" s="3">
        <v>394</v>
      </c>
      <c r="G768" s="5">
        <f>Tabla1[[#This Row],[Importe]]-Tabla1[[#This Row],[Pagado]]</f>
        <v>0</v>
      </c>
      <c r="H768" s="4" t="s">
        <v>3890</v>
      </c>
    </row>
    <row r="769" spans="1:8" x14ac:dyDescent="0.25">
      <c r="A769" s="7">
        <v>44688</v>
      </c>
      <c r="B769" s="4" t="s">
        <v>809</v>
      </c>
      <c r="C769" s="4" t="s">
        <v>3637</v>
      </c>
      <c r="D769" s="3">
        <v>3258.9</v>
      </c>
      <c r="E769" s="8">
        <v>44688</v>
      </c>
      <c r="F769" s="3">
        <v>3258.9</v>
      </c>
      <c r="G769" s="5">
        <f>Tabla1[[#This Row],[Importe]]-Tabla1[[#This Row],[Pagado]]</f>
        <v>0</v>
      </c>
      <c r="H769" s="4" t="s">
        <v>3890</v>
      </c>
    </row>
    <row r="770" spans="1:8" x14ac:dyDescent="0.25">
      <c r="A770" s="7">
        <v>44688</v>
      </c>
      <c r="B770" s="4" t="s">
        <v>810</v>
      </c>
      <c r="C770" s="4" t="s">
        <v>3814</v>
      </c>
      <c r="D770" s="3">
        <v>198</v>
      </c>
      <c r="E770" s="8">
        <v>44688</v>
      </c>
      <c r="F770" s="3">
        <v>198</v>
      </c>
      <c r="G770" s="5">
        <f>Tabla1[[#This Row],[Importe]]-Tabla1[[#This Row],[Pagado]]</f>
        <v>0</v>
      </c>
      <c r="H770" s="4" t="s">
        <v>3890</v>
      </c>
    </row>
    <row r="771" spans="1:8" x14ac:dyDescent="0.25">
      <c r="A771" s="7">
        <v>44688</v>
      </c>
      <c r="B771" s="4" t="s">
        <v>811</v>
      </c>
      <c r="C771" s="4" t="s">
        <v>3815</v>
      </c>
      <c r="D771" s="3">
        <v>213</v>
      </c>
      <c r="E771" s="8">
        <v>44688</v>
      </c>
      <c r="F771" s="3">
        <v>213</v>
      </c>
      <c r="G771" s="5">
        <f>Tabla1[[#This Row],[Importe]]-Tabla1[[#This Row],[Pagado]]</f>
        <v>0</v>
      </c>
      <c r="H771" s="4" t="s">
        <v>3890</v>
      </c>
    </row>
    <row r="772" spans="1:8" x14ac:dyDescent="0.25">
      <c r="A772" s="7">
        <v>44688</v>
      </c>
      <c r="B772" s="4" t="s">
        <v>812</v>
      </c>
      <c r="C772" s="4" t="s">
        <v>3614</v>
      </c>
      <c r="D772" s="3">
        <v>1168.2</v>
      </c>
      <c r="E772" s="8">
        <v>44688</v>
      </c>
      <c r="F772" s="3">
        <v>1168.2</v>
      </c>
      <c r="G772" s="5">
        <f>Tabla1[[#This Row],[Importe]]-Tabla1[[#This Row],[Pagado]]</f>
        <v>0</v>
      </c>
      <c r="H772" s="4" t="s">
        <v>3890</v>
      </c>
    </row>
    <row r="773" spans="1:8" x14ac:dyDescent="0.25">
      <c r="A773" s="7">
        <v>44688</v>
      </c>
      <c r="B773" s="4" t="s">
        <v>813</v>
      </c>
      <c r="C773" s="4" t="s">
        <v>3787</v>
      </c>
      <c r="D773" s="3">
        <v>712.4</v>
      </c>
      <c r="E773" s="8">
        <v>44688</v>
      </c>
      <c r="F773" s="3">
        <v>712.4</v>
      </c>
      <c r="G773" s="5">
        <f>Tabla1[[#This Row],[Importe]]-Tabla1[[#This Row],[Pagado]]</f>
        <v>0</v>
      </c>
      <c r="H773" s="4" t="s">
        <v>3890</v>
      </c>
    </row>
    <row r="774" spans="1:8" x14ac:dyDescent="0.25">
      <c r="A774" s="7">
        <v>44688</v>
      </c>
      <c r="B774" s="4" t="s">
        <v>814</v>
      </c>
      <c r="C774" s="4" t="s">
        <v>3816</v>
      </c>
      <c r="D774" s="3">
        <v>41748</v>
      </c>
      <c r="E774" s="8">
        <v>44688</v>
      </c>
      <c r="F774" s="3">
        <v>41748</v>
      </c>
      <c r="G774" s="5">
        <f>Tabla1[[#This Row],[Importe]]-Tabla1[[#This Row],[Pagado]]</f>
        <v>0</v>
      </c>
      <c r="H774" s="4" t="s">
        <v>3890</v>
      </c>
    </row>
    <row r="775" spans="1:8" x14ac:dyDescent="0.25">
      <c r="A775" s="7">
        <v>44688</v>
      </c>
      <c r="B775" s="4" t="s">
        <v>815</v>
      </c>
      <c r="C775" s="4" t="s">
        <v>3741</v>
      </c>
      <c r="D775" s="3">
        <v>22545.200000000001</v>
      </c>
      <c r="E775" s="8">
        <v>44689</v>
      </c>
      <c r="F775" s="3">
        <v>22545.200000000001</v>
      </c>
      <c r="G775" s="5">
        <f>Tabla1[[#This Row],[Importe]]-Tabla1[[#This Row],[Pagado]]</f>
        <v>0</v>
      </c>
      <c r="H775" s="4" t="s">
        <v>3890</v>
      </c>
    </row>
    <row r="776" spans="1:8" x14ac:dyDescent="0.25">
      <c r="A776" s="7">
        <v>44688</v>
      </c>
      <c r="B776" s="4" t="s">
        <v>816</v>
      </c>
      <c r="C776" s="4" t="s">
        <v>3743</v>
      </c>
      <c r="D776" s="3">
        <v>2794.8</v>
      </c>
      <c r="E776" s="8">
        <v>44689</v>
      </c>
      <c r="F776" s="3">
        <v>2794.8</v>
      </c>
      <c r="G776" s="5">
        <f>Tabla1[[#This Row],[Importe]]-Tabla1[[#This Row],[Pagado]]</f>
        <v>0</v>
      </c>
      <c r="H776" s="4" t="s">
        <v>3890</v>
      </c>
    </row>
    <row r="777" spans="1:8" x14ac:dyDescent="0.25">
      <c r="A777" s="7">
        <v>44688</v>
      </c>
      <c r="B777" s="4" t="s">
        <v>817</v>
      </c>
      <c r="C777" s="4" t="s">
        <v>3740</v>
      </c>
      <c r="D777" s="3">
        <v>1713.6</v>
      </c>
      <c r="E777" s="8">
        <v>44689</v>
      </c>
      <c r="F777" s="3">
        <v>1713.6</v>
      </c>
      <c r="G777" s="5">
        <f>Tabla1[[#This Row],[Importe]]-Tabla1[[#This Row],[Pagado]]</f>
        <v>0</v>
      </c>
      <c r="H777" s="4" t="s">
        <v>3890</v>
      </c>
    </row>
    <row r="778" spans="1:8" x14ac:dyDescent="0.25">
      <c r="A778" s="7">
        <v>44688</v>
      </c>
      <c r="B778" s="4" t="s">
        <v>818</v>
      </c>
      <c r="C778" s="4" t="s">
        <v>3603</v>
      </c>
      <c r="D778" s="3">
        <v>1320</v>
      </c>
      <c r="E778" s="8">
        <v>44688</v>
      </c>
      <c r="F778" s="3">
        <v>1320</v>
      </c>
      <c r="G778" s="5">
        <f>Tabla1[[#This Row],[Importe]]-Tabla1[[#This Row],[Pagado]]</f>
        <v>0</v>
      </c>
      <c r="H778" s="4" t="s">
        <v>3890</v>
      </c>
    </row>
    <row r="779" spans="1:8" x14ac:dyDescent="0.25">
      <c r="A779" s="7">
        <v>44688</v>
      </c>
      <c r="B779" s="4" t="s">
        <v>819</v>
      </c>
      <c r="C779" s="4" t="s">
        <v>3614</v>
      </c>
      <c r="D779" s="3">
        <v>5683.2</v>
      </c>
      <c r="E779" s="8">
        <v>44688</v>
      </c>
      <c r="F779" s="3">
        <v>5683.2</v>
      </c>
      <c r="G779" s="5">
        <f>Tabla1[[#This Row],[Importe]]-Tabla1[[#This Row],[Pagado]]</f>
        <v>0</v>
      </c>
      <c r="H779" s="4" t="s">
        <v>3890</v>
      </c>
    </row>
    <row r="780" spans="1:8" x14ac:dyDescent="0.25">
      <c r="A780" s="7">
        <v>44688</v>
      </c>
      <c r="B780" s="4" t="s">
        <v>820</v>
      </c>
      <c r="C780" s="4" t="s">
        <v>3627</v>
      </c>
      <c r="D780" s="3">
        <v>2373.6</v>
      </c>
      <c r="E780" s="8">
        <v>44688</v>
      </c>
      <c r="F780" s="3">
        <v>2373.6</v>
      </c>
      <c r="G780" s="5">
        <f>Tabla1[[#This Row],[Importe]]-Tabla1[[#This Row],[Pagado]]</f>
        <v>0</v>
      </c>
      <c r="H780" s="4" t="s">
        <v>3890</v>
      </c>
    </row>
    <row r="781" spans="1:8" x14ac:dyDescent="0.25">
      <c r="A781" s="7">
        <v>44688</v>
      </c>
      <c r="B781" s="4" t="s">
        <v>821</v>
      </c>
      <c r="C781" s="4" t="s">
        <v>3817</v>
      </c>
      <c r="D781" s="3">
        <v>4567.6000000000004</v>
      </c>
      <c r="E781" s="8">
        <v>44689</v>
      </c>
      <c r="F781" s="3">
        <v>4567.6000000000004</v>
      </c>
      <c r="G781" s="5">
        <f>Tabla1[[#This Row],[Importe]]-Tabla1[[#This Row],[Pagado]]</f>
        <v>0</v>
      </c>
      <c r="H781" s="4" t="s">
        <v>3890</v>
      </c>
    </row>
    <row r="782" spans="1:8" x14ac:dyDescent="0.25">
      <c r="A782" s="7">
        <v>44688</v>
      </c>
      <c r="B782" s="4" t="s">
        <v>822</v>
      </c>
      <c r="C782" s="4" t="s">
        <v>3787</v>
      </c>
      <c r="D782" s="3">
        <v>3676.8</v>
      </c>
      <c r="E782" s="8">
        <v>44688</v>
      </c>
      <c r="F782" s="3">
        <v>3676.8</v>
      </c>
      <c r="G782" s="5">
        <f>Tabla1[[#This Row],[Importe]]-Tabla1[[#This Row],[Pagado]]</f>
        <v>0</v>
      </c>
      <c r="H782" s="4" t="s">
        <v>3890</v>
      </c>
    </row>
    <row r="783" spans="1:8" x14ac:dyDescent="0.25">
      <c r="A783" s="7">
        <v>44688</v>
      </c>
      <c r="B783" s="4" t="s">
        <v>823</v>
      </c>
      <c r="C783" s="4" t="s">
        <v>3725</v>
      </c>
      <c r="D783" s="3">
        <v>1268.5999999999999</v>
      </c>
      <c r="E783" s="8">
        <v>44688</v>
      </c>
      <c r="F783" s="3">
        <v>1268.5999999999999</v>
      </c>
      <c r="G783" s="5">
        <f>Tabla1[[#This Row],[Importe]]-Tabla1[[#This Row],[Pagado]]</f>
        <v>0</v>
      </c>
      <c r="H783" s="4" t="s">
        <v>3890</v>
      </c>
    </row>
    <row r="784" spans="1:8" x14ac:dyDescent="0.25">
      <c r="A784" s="7">
        <v>44688</v>
      </c>
      <c r="B784" s="4" t="s">
        <v>824</v>
      </c>
      <c r="C784" s="4" t="s">
        <v>3705</v>
      </c>
      <c r="D784" s="3">
        <v>1960</v>
      </c>
      <c r="E784" s="8">
        <v>44688</v>
      </c>
      <c r="F784" s="3">
        <v>1960</v>
      </c>
      <c r="G784" s="5">
        <f>Tabla1[[#This Row],[Importe]]-Tabla1[[#This Row],[Pagado]]</f>
        <v>0</v>
      </c>
      <c r="H784" s="4" t="s">
        <v>3890</v>
      </c>
    </row>
    <row r="785" spans="1:8" x14ac:dyDescent="0.25">
      <c r="A785" s="7">
        <v>44688</v>
      </c>
      <c r="B785" s="4" t="s">
        <v>825</v>
      </c>
      <c r="C785" s="4" t="s">
        <v>3614</v>
      </c>
      <c r="D785" s="3">
        <v>903.5</v>
      </c>
      <c r="E785" s="8">
        <v>44688</v>
      </c>
      <c r="F785" s="3">
        <v>903.5</v>
      </c>
      <c r="G785" s="5">
        <f>Tabla1[[#This Row],[Importe]]-Tabla1[[#This Row],[Pagado]]</f>
        <v>0</v>
      </c>
      <c r="H785" s="4" t="s">
        <v>3890</v>
      </c>
    </row>
    <row r="786" spans="1:8" x14ac:dyDescent="0.25">
      <c r="A786" s="7">
        <v>44688</v>
      </c>
      <c r="B786" s="4" t="s">
        <v>826</v>
      </c>
      <c r="C786" s="4" t="s">
        <v>3624</v>
      </c>
      <c r="D786" s="3">
        <v>1794</v>
      </c>
      <c r="E786" s="8">
        <v>44688</v>
      </c>
      <c r="F786" s="3">
        <v>1794</v>
      </c>
      <c r="G786" s="5">
        <f>Tabla1[[#This Row],[Importe]]-Tabla1[[#This Row],[Pagado]]</f>
        <v>0</v>
      </c>
      <c r="H786" s="4" t="s">
        <v>3890</v>
      </c>
    </row>
    <row r="787" spans="1:8" x14ac:dyDescent="0.25">
      <c r="A787" s="7">
        <v>44688</v>
      </c>
      <c r="B787" s="4" t="s">
        <v>827</v>
      </c>
      <c r="C787" s="4" t="s">
        <v>3621</v>
      </c>
      <c r="D787" s="3">
        <v>18210.2</v>
      </c>
      <c r="E787" s="8">
        <v>44693</v>
      </c>
      <c r="F787" s="3">
        <v>18210.2</v>
      </c>
      <c r="G787" s="5">
        <f>Tabla1[[#This Row],[Importe]]-Tabla1[[#This Row],[Pagado]]</f>
        <v>0</v>
      </c>
      <c r="H787" s="4" t="s">
        <v>3890</v>
      </c>
    </row>
    <row r="788" spans="1:8" ht="31.5" x14ac:dyDescent="0.25">
      <c r="A788" s="7">
        <v>44688</v>
      </c>
      <c r="B788" s="4" t="s">
        <v>828</v>
      </c>
      <c r="C788" s="4" t="s">
        <v>3700</v>
      </c>
      <c r="D788" s="3">
        <v>242737.19</v>
      </c>
      <c r="E788" s="8" t="s">
        <v>4037</v>
      </c>
      <c r="F788" s="3">
        <f>90931.54+151805.65</f>
        <v>242737.19</v>
      </c>
      <c r="G788" s="5">
        <f>Tabla1[[#This Row],[Importe]]-Tabla1[[#This Row],[Pagado]]</f>
        <v>0</v>
      </c>
      <c r="H788" s="4" t="s">
        <v>3890</v>
      </c>
    </row>
    <row r="789" spans="1:8" x14ac:dyDescent="0.25">
      <c r="A789" s="7">
        <v>44688</v>
      </c>
      <c r="B789" s="4" t="s">
        <v>829</v>
      </c>
      <c r="C789" s="4" t="s">
        <v>3818</v>
      </c>
      <c r="D789" s="3">
        <v>65000</v>
      </c>
      <c r="E789" s="8">
        <v>44688</v>
      </c>
      <c r="F789" s="3">
        <v>65000</v>
      </c>
      <c r="G789" s="5">
        <f>Tabla1[[#This Row],[Importe]]-Tabla1[[#This Row],[Pagado]]</f>
        <v>0</v>
      </c>
      <c r="H789" s="4" t="s">
        <v>3890</v>
      </c>
    </row>
    <row r="790" spans="1:8" x14ac:dyDescent="0.25">
      <c r="A790" s="7">
        <v>44688</v>
      </c>
      <c r="B790" s="4" t="s">
        <v>830</v>
      </c>
      <c r="C790" s="4" t="s">
        <v>3819</v>
      </c>
      <c r="D790" s="3">
        <v>5292.8</v>
      </c>
      <c r="E790" s="8">
        <v>44688</v>
      </c>
      <c r="F790" s="3">
        <v>5292.8</v>
      </c>
      <c r="G790" s="5">
        <f>Tabla1[[#This Row],[Importe]]-Tabla1[[#This Row],[Pagado]]</f>
        <v>0</v>
      </c>
      <c r="H790" s="4" t="s">
        <v>3890</v>
      </c>
    </row>
    <row r="791" spans="1:8" x14ac:dyDescent="0.25">
      <c r="A791" s="7">
        <v>44688</v>
      </c>
      <c r="B791" s="4" t="s">
        <v>831</v>
      </c>
      <c r="C791" s="4" t="s">
        <v>3757</v>
      </c>
      <c r="D791" s="3">
        <v>9840</v>
      </c>
      <c r="E791" s="8">
        <v>44693</v>
      </c>
      <c r="F791" s="3">
        <v>9840</v>
      </c>
      <c r="G791" s="5">
        <f>Tabla1[[#This Row],[Importe]]-Tabla1[[#This Row],[Pagado]]</f>
        <v>0</v>
      </c>
      <c r="H791" s="4" t="s">
        <v>3890</v>
      </c>
    </row>
    <row r="792" spans="1:8" x14ac:dyDescent="0.25">
      <c r="A792" s="7">
        <v>44688</v>
      </c>
      <c r="B792" s="4" t="s">
        <v>832</v>
      </c>
      <c r="C792" s="4" t="s">
        <v>3739</v>
      </c>
      <c r="D792" s="3">
        <v>2932.8</v>
      </c>
      <c r="E792" s="8">
        <v>44688</v>
      </c>
      <c r="F792" s="3">
        <v>2932.8</v>
      </c>
      <c r="G792" s="5">
        <f>Tabla1[[#This Row],[Importe]]-Tabla1[[#This Row],[Pagado]]</f>
        <v>0</v>
      </c>
      <c r="H792" s="4" t="s">
        <v>3890</v>
      </c>
    </row>
    <row r="793" spans="1:8" x14ac:dyDescent="0.25">
      <c r="A793" s="7">
        <v>44688</v>
      </c>
      <c r="B793" s="4" t="s">
        <v>833</v>
      </c>
      <c r="C793" s="4" t="s">
        <v>3636</v>
      </c>
      <c r="D793" s="3">
        <v>4177.8</v>
      </c>
      <c r="E793" s="8">
        <v>44690</v>
      </c>
      <c r="F793" s="3">
        <v>4177.8</v>
      </c>
      <c r="G793" s="5">
        <f>Tabla1[[#This Row],[Importe]]-Tabla1[[#This Row],[Pagado]]</f>
        <v>0</v>
      </c>
      <c r="H793" s="4" t="s">
        <v>3890</v>
      </c>
    </row>
    <row r="794" spans="1:8" x14ac:dyDescent="0.25">
      <c r="A794" s="7">
        <v>44688</v>
      </c>
      <c r="B794" s="4" t="s">
        <v>834</v>
      </c>
      <c r="C794" s="4" t="s">
        <v>3638</v>
      </c>
      <c r="D794" s="3">
        <v>4494.6000000000004</v>
      </c>
      <c r="E794" s="8">
        <v>44690</v>
      </c>
      <c r="F794" s="3">
        <v>4494.6000000000004</v>
      </c>
      <c r="G794" s="5">
        <f>Tabla1[[#This Row],[Importe]]-Tabla1[[#This Row],[Pagado]]</f>
        <v>0</v>
      </c>
      <c r="H794" s="4" t="s">
        <v>3890</v>
      </c>
    </row>
    <row r="795" spans="1:8" x14ac:dyDescent="0.25">
      <c r="A795" s="7">
        <v>44688</v>
      </c>
      <c r="B795" s="4" t="s">
        <v>835</v>
      </c>
      <c r="C795" s="4" t="s">
        <v>3614</v>
      </c>
      <c r="D795" s="3">
        <v>18.62</v>
      </c>
      <c r="E795" s="8">
        <v>44688</v>
      </c>
      <c r="F795" s="3">
        <v>18.62</v>
      </c>
      <c r="G795" s="5">
        <f>Tabla1[[#This Row],[Importe]]-Tabla1[[#This Row],[Pagado]]</f>
        <v>0</v>
      </c>
      <c r="H795" s="4" t="s">
        <v>3890</v>
      </c>
    </row>
    <row r="796" spans="1:8" x14ac:dyDescent="0.25">
      <c r="A796" s="7">
        <v>44688</v>
      </c>
      <c r="B796" s="4" t="s">
        <v>836</v>
      </c>
      <c r="C796" s="4" t="s">
        <v>3614</v>
      </c>
      <c r="D796" s="3">
        <v>56</v>
      </c>
      <c r="E796" s="8">
        <v>44688</v>
      </c>
      <c r="F796" s="3">
        <v>56</v>
      </c>
      <c r="G796" s="5">
        <f>Tabla1[[#This Row],[Importe]]-Tabla1[[#This Row],[Pagado]]</f>
        <v>0</v>
      </c>
      <c r="H796" s="4" t="s">
        <v>3890</v>
      </c>
    </row>
    <row r="797" spans="1:8" x14ac:dyDescent="0.25">
      <c r="A797" s="7">
        <v>44688</v>
      </c>
      <c r="B797" s="4" t="s">
        <v>837</v>
      </c>
      <c r="C797" s="4" t="s">
        <v>3820</v>
      </c>
      <c r="D797" s="3">
        <v>856.8</v>
      </c>
      <c r="E797" s="8">
        <v>44688</v>
      </c>
      <c r="F797" s="3">
        <v>856.8</v>
      </c>
      <c r="G797" s="5">
        <f>Tabla1[[#This Row],[Importe]]-Tabla1[[#This Row],[Pagado]]</f>
        <v>0</v>
      </c>
      <c r="H797" s="4" t="s">
        <v>3890</v>
      </c>
    </row>
    <row r="798" spans="1:8" x14ac:dyDescent="0.25">
      <c r="A798" s="7">
        <v>44688</v>
      </c>
      <c r="B798" s="4" t="s">
        <v>838</v>
      </c>
      <c r="C798" s="4" t="s">
        <v>3710</v>
      </c>
      <c r="D798" s="3">
        <v>3471.6</v>
      </c>
      <c r="E798" s="8">
        <v>44690</v>
      </c>
      <c r="F798" s="3">
        <v>3471.6</v>
      </c>
      <c r="G798" s="5">
        <f>Tabla1[[#This Row],[Importe]]-Tabla1[[#This Row],[Pagado]]</f>
        <v>0</v>
      </c>
      <c r="H798" s="4" t="s">
        <v>3890</v>
      </c>
    </row>
    <row r="799" spans="1:8" x14ac:dyDescent="0.25">
      <c r="A799" s="7">
        <v>44688</v>
      </c>
      <c r="B799" s="4" t="s">
        <v>839</v>
      </c>
      <c r="C799" s="4" t="s">
        <v>3710</v>
      </c>
      <c r="D799" s="3">
        <v>6441.6</v>
      </c>
      <c r="E799" s="8">
        <v>44689</v>
      </c>
      <c r="F799" s="3">
        <v>6441.6</v>
      </c>
      <c r="G799" s="5">
        <f>Tabla1[[#This Row],[Importe]]-Tabla1[[#This Row],[Pagado]]</f>
        <v>0</v>
      </c>
      <c r="H799" s="4" t="s">
        <v>3890</v>
      </c>
    </row>
    <row r="800" spans="1:8" x14ac:dyDescent="0.25">
      <c r="A800" s="7">
        <v>44688</v>
      </c>
      <c r="B800" s="4" t="s">
        <v>840</v>
      </c>
      <c r="C800" s="4" t="s">
        <v>3713</v>
      </c>
      <c r="D800" s="3">
        <v>1966.8</v>
      </c>
      <c r="E800" s="8">
        <v>44690</v>
      </c>
      <c r="F800" s="3">
        <v>1966.8</v>
      </c>
      <c r="G800" s="5">
        <f>Tabla1[[#This Row],[Importe]]-Tabla1[[#This Row],[Pagado]]</f>
        <v>0</v>
      </c>
      <c r="H800" s="4" t="s">
        <v>3890</v>
      </c>
    </row>
    <row r="801" spans="1:8" x14ac:dyDescent="0.25">
      <c r="A801" s="7">
        <v>44688</v>
      </c>
      <c r="B801" s="4" t="s">
        <v>841</v>
      </c>
      <c r="C801" s="4" t="s">
        <v>3709</v>
      </c>
      <c r="D801" s="3">
        <v>12104.4</v>
      </c>
      <c r="E801" s="8">
        <v>44690</v>
      </c>
      <c r="F801" s="3">
        <v>12104.4</v>
      </c>
      <c r="G801" s="5">
        <f>Tabla1[[#This Row],[Importe]]-Tabla1[[#This Row],[Pagado]]</f>
        <v>0</v>
      </c>
      <c r="H801" s="4" t="s">
        <v>3890</v>
      </c>
    </row>
    <row r="802" spans="1:8" x14ac:dyDescent="0.25">
      <c r="A802" s="7">
        <v>44688</v>
      </c>
      <c r="B802" s="4" t="s">
        <v>842</v>
      </c>
      <c r="C802" s="4" t="s">
        <v>3614</v>
      </c>
      <c r="D802" s="3">
        <v>151.80000000000001</v>
      </c>
      <c r="E802" s="8">
        <v>44688</v>
      </c>
      <c r="F802" s="3">
        <v>151.80000000000001</v>
      </c>
      <c r="G802" s="5">
        <f>Tabla1[[#This Row],[Importe]]-Tabla1[[#This Row],[Pagado]]</f>
        <v>0</v>
      </c>
      <c r="H802" s="4" t="s">
        <v>3890</v>
      </c>
    </row>
    <row r="803" spans="1:8" x14ac:dyDescent="0.25">
      <c r="A803" s="7">
        <v>44688</v>
      </c>
      <c r="B803" s="4" t="s">
        <v>843</v>
      </c>
      <c r="C803" s="4" t="s">
        <v>3690</v>
      </c>
      <c r="D803" s="3">
        <v>75100.639999999999</v>
      </c>
      <c r="E803" s="8">
        <v>44694</v>
      </c>
      <c r="F803" s="3">
        <v>75100.639999999999</v>
      </c>
      <c r="G803" s="5">
        <f>Tabla1[[#This Row],[Importe]]-Tabla1[[#This Row],[Pagado]]</f>
        <v>0</v>
      </c>
      <c r="H803" s="4" t="s">
        <v>3890</v>
      </c>
    </row>
    <row r="804" spans="1:8" x14ac:dyDescent="0.25">
      <c r="A804" s="7">
        <v>44688</v>
      </c>
      <c r="B804" s="4" t="s">
        <v>844</v>
      </c>
      <c r="C804" s="4" t="s">
        <v>3683</v>
      </c>
      <c r="D804" s="3">
        <v>7856.8</v>
      </c>
      <c r="E804" s="8">
        <v>44688</v>
      </c>
      <c r="F804" s="3">
        <v>7856.8</v>
      </c>
      <c r="G804" s="5">
        <f>Tabla1[[#This Row],[Importe]]-Tabla1[[#This Row],[Pagado]]</f>
        <v>0</v>
      </c>
      <c r="H804" s="4" t="s">
        <v>3890</v>
      </c>
    </row>
    <row r="805" spans="1:8" x14ac:dyDescent="0.25">
      <c r="A805" s="7">
        <v>44688</v>
      </c>
      <c r="B805" s="4" t="s">
        <v>845</v>
      </c>
      <c r="C805" s="4" t="s">
        <v>3706</v>
      </c>
      <c r="D805" s="3">
        <v>1174.8</v>
      </c>
      <c r="E805" s="8">
        <v>44688</v>
      </c>
      <c r="F805" s="3">
        <v>1174.8</v>
      </c>
      <c r="G805" s="5">
        <f>Tabla1[[#This Row],[Importe]]-Tabla1[[#This Row],[Pagado]]</f>
        <v>0</v>
      </c>
      <c r="H805" s="4" t="s">
        <v>3890</v>
      </c>
    </row>
    <row r="806" spans="1:8" x14ac:dyDescent="0.25">
      <c r="A806" s="7">
        <v>44688</v>
      </c>
      <c r="B806" s="4" t="s">
        <v>846</v>
      </c>
      <c r="C806" s="4" t="s">
        <v>3821</v>
      </c>
      <c r="D806" s="3">
        <v>3860</v>
      </c>
      <c r="E806" s="8">
        <v>44688</v>
      </c>
      <c r="F806" s="3">
        <v>3860</v>
      </c>
      <c r="G806" s="5">
        <f>Tabla1[[#This Row],[Importe]]-Tabla1[[#This Row],[Pagado]]</f>
        <v>0</v>
      </c>
      <c r="H806" s="4" t="s">
        <v>3890</v>
      </c>
    </row>
    <row r="807" spans="1:8" x14ac:dyDescent="0.25">
      <c r="A807" s="7">
        <v>44688</v>
      </c>
      <c r="B807" s="4" t="s">
        <v>847</v>
      </c>
      <c r="C807" s="4" t="s">
        <v>3683</v>
      </c>
      <c r="D807" s="3">
        <v>2334</v>
      </c>
      <c r="E807" s="8">
        <v>44688</v>
      </c>
      <c r="F807" s="3">
        <v>2334</v>
      </c>
      <c r="G807" s="5">
        <f>Tabla1[[#This Row],[Importe]]-Tabla1[[#This Row],[Pagado]]</f>
        <v>0</v>
      </c>
      <c r="H807" s="4" t="s">
        <v>3890</v>
      </c>
    </row>
    <row r="808" spans="1:8" x14ac:dyDescent="0.25">
      <c r="A808" s="7">
        <v>44688</v>
      </c>
      <c r="B808" s="4" t="s">
        <v>848</v>
      </c>
      <c r="C808" s="4" t="s">
        <v>3700</v>
      </c>
      <c r="D808" s="3">
        <v>6900</v>
      </c>
      <c r="E808" s="8">
        <v>44708</v>
      </c>
      <c r="F808" s="3">
        <v>6900</v>
      </c>
      <c r="G808" s="5">
        <f>Tabla1[[#This Row],[Importe]]-Tabla1[[#This Row],[Pagado]]</f>
        <v>0</v>
      </c>
      <c r="H808" s="4" t="s">
        <v>3890</v>
      </c>
    </row>
    <row r="809" spans="1:8" x14ac:dyDescent="0.25">
      <c r="A809" s="7">
        <v>44689</v>
      </c>
      <c r="B809" s="4" t="s">
        <v>849</v>
      </c>
      <c r="C809" s="4" t="s">
        <v>3595</v>
      </c>
      <c r="D809" s="3">
        <v>6169.5</v>
      </c>
      <c r="E809" s="8">
        <v>44689</v>
      </c>
      <c r="F809" s="3">
        <v>6169.5</v>
      </c>
      <c r="G809" s="5">
        <f>Tabla1[[#This Row],[Importe]]-Tabla1[[#This Row],[Pagado]]</f>
        <v>0</v>
      </c>
      <c r="H809" s="4" t="s">
        <v>3890</v>
      </c>
    </row>
    <row r="810" spans="1:8" x14ac:dyDescent="0.25">
      <c r="A810" s="7">
        <v>44689</v>
      </c>
      <c r="B810" s="4" t="s">
        <v>850</v>
      </c>
      <c r="C810" s="4" t="s">
        <v>3614</v>
      </c>
      <c r="D810" s="3">
        <v>4185</v>
      </c>
      <c r="E810" s="8">
        <v>44689</v>
      </c>
      <c r="F810" s="3">
        <v>4185</v>
      </c>
      <c r="G810" s="5">
        <f>Tabla1[[#This Row],[Importe]]-Tabla1[[#This Row],[Pagado]]</f>
        <v>0</v>
      </c>
      <c r="H810" s="4" t="s">
        <v>3890</v>
      </c>
    </row>
    <row r="811" spans="1:8" x14ac:dyDescent="0.25">
      <c r="A811" s="7">
        <v>44689</v>
      </c>
      <c r="B811" s="4" t="s">
        <v>851</v>
      </c>
      <c r="C811" s="4" t="s">
        <v>3604</v>
      </c>
      <c r="D811" s="3">
        <v>5446.2</v>
      </c>
      <c r="E811" s="8">
        <v>44689</v>
      </c>
      <c r="F811" s="3">
        <v>5446.2</v>
      </c>
      <c r="G811" s="5">
        <f>Tabla1[[#This Row],[Importe]]-Tabla1[[#This Row],[Pagado]]</f>
        <v>0</v>
      </c>
      <c r="H811" s="4" t="s">
        <v>3890</v>
      </c>
    </row>
    <row r="812" spans="1:8" x14ac:dyDescent="0.25">
      <c r="A812" s="7">
        <v>44689</v>
      </c>
      <c r="B812" s="4" t="s">
        <v>852</v>
      </c>
      <c r="C812" s="4" t="s">
        <v>3597</v>
      </c>
      <c r="D812" s="3">
        <v>86559.7</v>
      </c>
      <c r="E812" s="8">
        <v>44689</v>
      </c>
      <c r="F812" s="3">
        <v>86559.7</v>
      </c>
      <c r="G812" s="5">
        <f>Tabla1[[#This Row],[Importe]]-Tabla1[[#This Row],[Pagado]]</f>
        <v>0</v>
      </c>
      <c r="H812" s="4" t="s">
        <v>3890</v>
      </c>
    </row>
    <row r="813" spans="1:8" ht="31.5" x14ac:dyDescent="0.25">
      <c r="A813" s="7">
        <v>44689</v>
      </c>
      <c r="B813" s="4" t="s">
        <v>853</v>
      </c>
      <c r="C813" s="4" t="s">
        <v>3598</v>
      </c>
      <c r="D813" s="3">
        <v>82057.5</v>
      </c>
      <c r="E813" s="8" t="s">
        <v>3944</v>
      </c>
      <c r="F813" s="3">
        <f>13500+12557.5</f>
        <v>26057.5</v>
      </c>
      <c r="G813" s="5">
        <f>Tabla1[[#This Row],[Importe]]-Tabla1[[#This Row],[Pagado]]</f>
        <v>56000</v>
      </c>
      <c r="H813" s="4" t="s">
        <v>3890</v>
      </c>
    </row>
    <row r="814" spans="1:8" x14ac:dyDescent="0.25">
      <c r="A814" s="7">
        <v>44689</v>
      </c>
      <c r="B814" s="4" t="s">
        <v>854</v>
      </c>
      <c r="C814" s="4" t="s">
        <v>3731</v>
      </c>
      <c r="D814" s="3">
        <v>19734</v>
      </c>
      <c r="E814" s="8">
        <v>44691</v>
      </c>
      <c r="F814" s="3">
        <v>19734</v>
      </c>
      <c r="G814" s="5">
        <f>Tabla1[[#This Row],[Importe]]-Tabla1[[#This Row],[Pagado]]</f>
        <v>0</v>
      </c>
      <c r="H814" s="4" t="s">
        <v>3890</v>
      </c>
    </row>
    <row r="815" spans="1:8" x14ac:dyDescent="0.25">
      <c r="A815" s="7">
        <v>44689</v>
      </c>
      <c r="B815" s="4" t="s">
        <v>855</v>
      </c>
      <c r="C815" s="4" t="s">
        <v>3597</v>
      </c>
      <c r="D815" s="3">
        <v>500</v>
      </c>
      <c r="E815" s="8">
        <v>44689</v>
      </c>
      <c r="F815" s="3">
        <v>500</v>
      </c>
      <c r="G815" s="5">
        <f>Tabla1[[#This Row],[Importe]]-Tabla1[[#This Row],[Pagado]]</f>
        <v>0</v>
      </c>
      <c r="H815" s="4" t="s">
        <v>3890</v>
      </c>
    </row>
    <row r="816" spans="1:8" x14ac:dyDescent="0.25">
      <c r="A816" s="7">
        <v>44689</v>
      </c>
      <c r="B816" s="4" t="s">
        <v>856</v>
      </c>
      <c r="C816" s="4" t="s">
        <v>3606</v>
      </c>
      <c r="D816" s="3">
        <v>10472.799999999999</v>
      </c>
      <c r="E816" s="8">
        <v>44689</v>
      </c>
      <c r="F816" s="3">
        <v>10472.799999999999</v>
      </c>
      <c r="G816" s="5">
        <f>Tabla1[[#This Row],[Importe]]-Tabla1[[#This Row],[Pagado]]</f>
        <v>0</v>
      </c>
      <c r="H816" s="4" t="s">
        <v>3890</v>
      </c>
    </row>
    <row r="817" spans="1:8" x14ac:dyDescent="0.25">
      <c r="A817" s="7">
        <v>44689</v>
      </c>
      <c r="B817" s="4" t="s">
        <v>857</v>
      </c>
      <c r="C817" s="4" t="s">
        <v>3792</v>
      </c>
      <c r="D817" s="3">
        <v>1829.4</v>
      </c>
      <c r="E817" s="8">
        <v>44689</v>
      </c>
      <c r="F817" s="3">
        <v>1829.4</v>
      </c>
      <c r="G817" s="5">
        <f>Tabla1[[#This Row],[Importe]]-Tabla1[[#This Row],[Pagado]]</f>
        <v>0</v>
      </c>
      <c r="H817" s="4" t="s">
        <v>3890</v>
      </c>
    </row>
    <row r="818" spans="1:8" x14ac:dyDescent="0.25">
      <c r="A818" s="7">
        <v>44689</v>
      </c>
      <c r="B818" s="4" t="s">
        <v>858</v>
      </c>
      <c r="C818" s="4" t="s">
        <v>3613</v>
      </c>
      <c r="D818" s="3">
        <v>8902.2000000000007</v>
      </c>
      <c r="E818" s="8">
        <v>44689</v>
      </c>
      <c r="F818" s="3">
        <v>8902.2000000000007</v>
      </c>
      <c r="G818" s="5">
        <f>Tabla1[[#This Row],[Importe]]-Tabla1[[#This Row],[Pagado]]</f>
        <v>0</v>
      </c>
      <c r="H818" s="4" t="s">
        <v>3890</v>
      </c>
    </row>
    <row r="819" spans="1:8" x14ac:dyDescent="0.25">
      <c r="A819" s="7">
        <v>44689</v>
      </c>
      <c r="B819" s="4" t="s">
        <v>859</v>
      </c>
      <c r="C819" s="4" t="s">
        <v>3601</v>
      </c>
      <c r="D819" s="3">
        <v>8118</v>
      </c>
      <c r="E819" s="8">
        <v>44689</v>
      </c>
      <c r="F819" s="3">
        <v>8118</v>
      </c>
      <c r="G819" s="5">
        <f>Tabla1[[#This Row],[Importe]]-Tabla1[[#This Row],[Pagado]]</f>
        <v>0</v>
      </c>
      <c r="H819" s="4" t="s">
        <v>3890</v>
      </c>
    </row>
    <row r="820" spans="1:8" x14ac:dyDescent="0.25">
      <c r="A820" s="7">
        <v>44689</v>
      </c>
      <c r="B820" s="4" t="s">
        <v>860</v>
      </c>
      <c r="C820" s="4" t="s">
        <v>3822</v>
      </c>
      <c r="D820" s="3">
        <v>11541.2</v>
      </c>
      <c r="E820" s="8">
        <v>44689</v>
      </c>
      <c r="F820" s="3">
        <v>11541.2</v>
      </c>
      <c r="G820" s="5">
        <f>Tabla1[[#This Row],[Importe]]-Tabla1[[#This Row],[Pagado]]</f>
        <v>0</v>
      </c>
      <c r="H820" s="4" t="s">
        <v>3890</v>
      </c>
    </row>
    <row r="821" spans="1:8" x14ac:dyDescent="0.25">
      <c r="A821" s="7">
        <v>44689</v>
      </c>
      <c r="B821" s="4" t="s">
        <v>861</v>
      </c>
      <c r="C821" s="4" t="s">
        <v>3614</v>
      </c>
      <c r="D821" s="3">
        <v>287</v>
      </c>
      <c r="E821" s="8">
        <v>44689</v>
      </c>
      <c r="F821" s="3">
        <v>287</v>
      </c>
      <c r="G821" s="5">
        <f>Tabla1[[#This Row],[Importe]]-Tabla1[[#This Row],[Pagado]]</f>
        <v>0</v>
      </c>
      <c r="H821" s="4" t="s">
        <v>3890</v>
      </c>
    </row>
    <row r="822" spans="1:8" x14ac:dyDescent="0.25">
      <c r="A822" s="7">
        <v>44689</v>
      </c>
      <c r="B822" s="4" t="s">
        <v>862</v>
      </c>
      <c r="C822" s="4" t="s">
        <v>3605</v>
      </c>
      <c r="D822" s="3">
        <v>2989.8</v>
      </c>
      <c r="E822" s="8">
        <v>44689</v>
      </c>
      <c r="F822" s="3">
        <v>2989.8</v>
      </c>
      <c r="G822" s="5">
        <f>Tabla1[[#This Row],[Importe]]-Tabla1[[#This Row],[Pagado]]</f>
        <v>0</v>
      </c>
      <c r="H822" s="4" t="s">
        <v>3890</v>
      </c>
    </row>
    <row r="823" spans="1:8" x14ac:dyDescent="0.25">
      <c r="A823" s="7">
        <v>44689</v>
      </c>
      <c r="B823" s="4" t="s">
        <v>863</v>
      </c>
      <c r="C823" s="4" t="s">
        <v>3637</v>
      </c>
      <c r="D823" s="3">
        <v>9865.7999999999993</v>
      </c>
      <c r="E823" s="8">
        <v>44689</v>
      </c>
      <c r="F823" s="3">
        <v>9865.7999999999993</v>
      </c>
      <c r="G823" s="5">
        <f>Tabla1[[#This Row],[Importe]]-Tabla1[[#This Row],[Pagado]]</f>
        <v>0</v>
      </c>
      <c r="H823" s="4" t="s">
        <v>3890</v>
      </c>
    </row>
    <row r="824" spans="1:8" x14ac:dyDescent="0.25">
      <c r="A824" s="7">
        <v>44689</v>
      </c>
      <c r="B824" s="4" t="s">
        <v>864</v>
      </c>
      <c r="C824" s="4" t="s">
        <v>3600</v>
      </c>
      <c r="D824" s="3">
        <v>3183.3</v>
      </c>
      <c r="E824" s="8">
        <v>44689</v>
      </c>
      <c r="F824" s="3">
        <v>3183.3</v>
      </c>
      <c r="G824" s="5">
        <f>Tabla1[[#This Row],[Importe]]-Tabla1[[#This Row],[Pagado]]</f>
        <v>0</v>
      </c>
      <c r="H824" s="4" t="s">
        <v>3890</v>
      </c>
    </row>
    <row r="825" spans="1:8" x14ac:dyDescent="0.25">
      <c r="A825" s="7">
        <v>44689</v>
      </c>
      <c r="B825" s="4" t="s">
        <v>865</v>
      </c>
      <c r="C825" s="4" t="s">
        <v>3610</v>
      </c>
      <c r="D825" s="3">
        <v>3163.1</v>
      </c>
      <c r="E825" s="8">
        <v>44689</v>
      </c>
      <c r="F825" s="3">
        <v>3163.1</v>
      </c>
      <c r="G825" s="5">
        <f>Tabla1[[#This Row],[Importe]]-Tabla1[[#This Row],[Pagado]]</f>
        <v>0</v>
      </c>
      <c r="H825" s="4" t="s">
        <v>3890</v>
      </c>
    </row>
    <row r="826" spans="1:8" x14ac:dyDescent="0.25">
      <c r="A826" s="7">
        <v>44689</v>
      </c>
      <c r="B826" s="4" t="s">
        <v>866</v>
      </c>
      <c r="C826" s="4" t="s">
        <v>3640</v>
      </c>
      <c r="D826" s="3">
        <v>7638.5</v>
      </c>
      <c r="E826" s="8">
        <v>44689</v>
      </c>
      <c r="F826" s="3">
        <v>7638.5</v>
      </c>
      <c r="G826" s="5">
        <f>Tabla1[[#This Row],[Importe]]-Tabla1[[#This Row],[Pagado]]</f>
        <v>0</v>
      </c>
      <c r="H826" s="4" t="s">
        <v>3890</v>
      </c>
    </row>
    <row r="827" spans="1:8" x14ac:dyDescent="0.25">
      <c r="A827" s="7">
        <v>44689</v>
      </c>
      <c r="B827" s="4" t="s">
        <v>867</v>
      </c>
      <c r="C827" s="4" t="s">
        <v>3612</v>
      </c>
      <c r="D827" s="3">
        <v>3871.6</v>
      </c>
      <c r="E827" s="8">
        <v>44689</v>
      </c>
      <c r="F827" s="3">
        <v>3871.6</v>
      </c>
      <c r="G827" s="5">
        <f>Tabla1[[#This Row],[Importe]]-Tabla1[[#This Row],[Pagado]]</f>
        <v>0</v>
      </c>
      <c r="H827" s="4" t="s">
        <v>3890</v>
      </c>
    </row>
    <row r="828" spans="1:8" ht="31.5" x14ac:dyDescent="0.25">
      <c r="A828" s="7">
        <v>44689</v>
      </c>
      <c r="B828" s="4" t="s">
        <v>868</v>
      </c>
      <c r="C828" s="4" t="s">
        <v>3599</v>
      </c>
      <c r="D828" s="3">
        <v>43805.8</v>
      </c>
      <c r="E828" s="8" t="s">
        <v>3938</v>
      </c>
      <c r="F828" s="3">
        <f>14000+29805.8</f>
        <v>43805.8</v>
      </c>
      <c r="G828" s="5">
        <f>Tabla1[[#This Row],[Importe]]-Tabla1[[#This Row],[Pagado]]</f>
        <v>0</v>
      </c>
      <c r="H828" s="4" t="s">
        <v>3890</v>
      </c>
    </row>
    <row r="829" spans="1:8" x14ac:dyDescent="0.25">
      <c r="A829" s="7">
        <v>44689</v>
      </c>
      <c r="B829" s="4" t="s">
        <v>869</v>
      </c>
      <c r="C829" s="4" t="s">
        <v>3667</v>
      </c>
      <c r="D829" s="3">
        <v>6462.5</v>
      </c>
      <c r="E829" s="8">
        <v>44689</v>
      </c>
      <c r="F829" s="3">
        <v>6462.5</v>
      </c>
      <c r="G829" s="5">
        <f>Tabla1[[#This Row],[Importe]]-Tabla1[[#This Row],[Pagado]]</f>
        <v>0</v>
      </c>
      <c r="H829" s="4" t="s">
        <v>3890</v>
      </c>
    </row>
    <row r="830" spans="1:8" x14ac:dyDescent="0.25">
      <c r="A830" s="7">
        <v>44689</v>
      </c>
      <c r="B830" s="4" t="s">
        <v>870</v>
      </c>
      <c r="C830" s="4" t="s">
        <v>3607</v>
      </c>
      <c r="D830" s="3">
        <v>22503.1</v>
      </c>
      <c r="E830" s="8">
        <v>44689</v>
      </c>
      <c r="F830" s="3">
        <v>22503.1</v>
      </c>
      <c r="G830" s="5">
        <f>Tabla1[[#This Row],[Importe]]-Tabla1[[#This Row],[Pagado]]</f>
        <v>0</v>
      </c>
      <c r="H830" s="4" t="s">
        <v>3890</v>
      </c>
    </row>
    <row r="831" spans="1:8" x14ac:dyDescent="0.25">
      <c r="A831" s="7">
        <v>44689</v>
      </c>
      <c r="B831" s="4" t="s">
        <v>871</v>
      </c>
      <c r="C831" s="4" t="s">
        <v>3614</v>
      </c>
      <c r="D831" s="3">
        <v>2129.6</v>
      </c>
      <c r="E831" s="8">
        <v>44689</v>
      </c>
      <c r="F831" s="3">
        <v>2129.6</v>
      </c>
      <c r="G831" s="5">
        <f>Tabla1[[#This Row],[Importe]]-Tabla1[[#This Row],[Pagado]]</f>
        <v>0</v>
      </c>
      <c r="H831" s="4" t="s">
        <v>3890</v>
      </c>
    </row>
    <row r="832" spans="1:8" x14ac:dyDescent="0.25">
      <c r="A832" s="7">
        <v>44689</v>
      </c>
      <c r="B832" s="4" t="s">
        <v>872</v>
      </c>
      <c r="C832" s="4" t="s">
        <v>3611</v>
      </c>
      <c r="D832" s="3">
        <v>476.7</v>
      </c>
      <c r="E832" s="8">
        <v>44689</v>
      </c>
      <c r="F832" s="3">
        <v>476.7</v>
      </c>
      <c r="G832" s="5">
        <f>Tabla1[[#This Row],[Importe]]-Tabla1[[#This Row],[Pagado]]</f>
        <v>0</v>
      </c>
      <c r="H832" s="4" t="s">
        <v>3890</v>
      </c>
    </row>
    <row r="833" spans="1:8" x14ac:dyDescent="0.25">
      <c r="A833" s="7">
        <v>44689</v>
      </c>
      <c r="B833" s="4" t="s">
        <v>873</v>
      </c>
      <c r="C833" s="4" t="s">
        <v>3614</v>
      </c>
      <c r="D833" s="3">
        <v>1258.4000000000001</v>
      </c>
      <c r="E833" s="8">
        <v>44689</v>
      </c>
      <c r="F833" s="3">
        <v>1258.4000000000001</v>
      </c>
      <c r="G833" s="5">
        <f>Tabla1[[#This Row],[Importe]]-Tabla1[[#This Row],[Pagado]]</f>
        <v>0</v>
      </c>
      <c r="H833" s="4" t="s">
        <v>3890</v>
      </c>
    </row>
    <row r="834" spans="1:8" x14ac:dyDescent="0.25">
      <c r="A834" s="7">
        <v>44689</v>
      </c>
      <c r="B834" s="4" t="s">
        <v>874</v>
      </c>
      <c r="C834" s="4" t="s">
        <v>3616</v>
      </c>
      <c r="D834" s="3">
        <v>9100.2000000000007</v>
      </c>
      <c r="E834" s="8">
        <v>44689</v>
      </c>
      <c r="F834" s="3">
        <v>9100.2000000000007</v>
      </c>
      <c r="G834" s="5">
        <f>Tabla1[[#This Row],[Importe]]-Tabla1[[#This Row],[Pagado]]</f>
        <v>0</v>
      </c>
      <c r="H834" s="4" t="s">
        <v>3890</v>
      </c>
    </row>
    <row r="835" spans="1:8" x14ac:dyDescent="0.25">
      <c r="A835" s="7">
        <v>44689</v>
      </c>
      <c r="B835" s="4" t="s">
        <v>875</v>
      </c>
      <c r="C835" s="4" t="s">
        <v>3823</v>
      </c>
      <c r="D835" s="3">
        <v>3651.6</v>
      </c>
      <c r="E835" s="8">
        <v>44689</v>
      </c>
      <c r="F835" s="3">
        <v>3651.6</v>
      </c>
      <c r="G835" s="5">
        <f>Tabla1[[#This Row],[Importe]]-Tabla1[[#This Row],[Pagado]]</f>
        <v>0</v>
      </c>
      <c r="H835" s="4" t="s">
        <v>3890</v>
      </c>
    </row>
    <row r="836" spans="1:8" x14ac:dyDescent="0.25">
      <c r="A836" s="7">
        <v>44689</v>
      </c>
      <c r="B836" s="4" t="s">
        <v>876</v>
      </c>
      <c r="C836" s="4" t="s">
        <v>3765</v>
      </c>
      <c r="D836" s="3">
        <v>561</v>
      </c>
      <c r="E836" s="8">
        <v>44689</v>
      </c>
      <c r="F836" s="3">
        <v>561</v>
      </c>
      <c r="G836" s="5">
        <f>Tabla1[[#This Row],[Importe]]-Tabla1[[#This Row],[Pagado]]</f>
        <v>0</v>
      </c>
      <c r="H836" s="4" t="s">
        <v>3890</v>
      </c>
    </row>
    <row r="837" spans="1:8" x14ac:dyDescent="0.25">
      <c r="A837" s="7">
        <v>44689</v>
      </c>
      <c r="B837" s="4" t="s">
        <v>877</v>
      </c>
      <c r="C837" s="4" t="s">
        <v>3649</v>
      </c>
      <c r="D837" s="3">
        <v>5365.2</v>
      </c>
      <c r="E837" s="8">
        <v>44689</v>
      </c>
      <c r="F837" s="3">
        <v>5365.2</v>
      </c>
      <c r="G837" s="5">
        <f>Tabla1[[#This Row],[Importe]]-Tabla1[[#This Row],[Pagado]]</f>
        <v>0</v>
      </c>
      <c r="H837" s="4" t="s">
        <v>3890</v>
      </c>
    </row>
    <row r="838" spans="1:8" x14ac:dyDescent="0.25">
      <c r="A838" s="7">
        <v>44689</v>
      </c>
      <c r="B838" s="4" t="s">
        <v>878</v>
      </c>
      <c r="C838" s="4" t="s">
        <v>3614</v>
      </c>
      <c r="D838" s="3">
        <v>1729.2</v>
      </c>
      <c r="E838" s="8">
        <v>44689</v>
      </c>
      <c r="F838" s="3">
        <v>1729.2</v>
      </c>
      <c r="G838" s="5">
        <f>Tabla1[[#This Row],[Importe]]-Tabla1[[#This Row],[Pagado]]</f>
        <v>0</v>
      </c>
      <c r="H838" s="4" t="s">
        <v>3890</v>
      </c>
    </row>
    <row r="839" spans="1:8" x14ac:dyDescent="0.25">
      <c r="A839" s="7">
        <v>44689</v>
      </c>
      <c r="B839" s="4" t="s">
        <v>879</v>
      </c>
      <c r="C839" s="4" t="s">
        <v>3622</v>
      </c>
      <c r="D839" s="3">
        <v>3697.5</v>
      </c>
      <c r="E839" s="8">
        <v>44689</v>
      </c>
      <c r="F839" s="3">
        <v>3697.5</v>
      </c>
      <c r="G839" s="5">
        <f>Tabla1[[#This Row],[Importe]]-Tabla1[[#This Row],[Pagado]]</f>
        <v>0</v>
      </c>
      <c r="H839" s="4" t="s">
        <v>3890</v>
      </c>
    </row>
    <row r="840" spans="1:8" x14ac:dyDescent="0.25">
      <c r="A840" s="7">
        <v>44689</v>
      </c>
      <c r="B840" s="4" t="s">
        <v>880</v>
      </c>
      <c r="C840" s="4" t="s">
        <v>3618</v>
      </c>
      <c r="D840" s="3">
        <v>4137.6000000000004</v>
      </c>
      <c r="E840" s="8">
        <v>44689</v>
      </c>
      <c r="F840" s="3">
        <v>4137.6000000000004</v>
      </c>
      <c r="G840" s="5">
        <f>Tabla1[[#This Row],[Importe]]-Tabla1[[#This Row],[Pagado]]</f>
        <v>0</v>
      </c>
      <c r="H840" s="4" t="s">
        <v>3890</v>
      </c>
    </row>
    <row r="841" spans="1:8" x14ac:dyDescent="0.25">
      <c r="A841" s="7">
        <v>44689</v>
      </c>
      <c r="B841" s="4" t="s">
        <v>881</v>
      </c>
      <c r="C841" s="4" t="s">
        <v>3620</v>
      </c>
      <c r="D841" s="3">
        <v>6696.9</v>
      </c>
      <c r="E841" s="8">
        <v>44689</v>
      </c>
      <c r="F841" s="3">
        <v>6696.9</v>
      </c>
      <c r="G841" s="5">
        <f>Tabla1[[#This Row],[Importe]]-Tabla1[[#This Row],[Pagado]]</f>
        <v>0</v>
      </c>
      <c r="H841" s="4" t="s">
        <v>3890</v>
      </c>
    </row>
    <row r="842" spans="1:8" x14ac:dyDescent="0.25">
      <c r="A842" s="7">
        <v>44689</v>
      </c>
      <c r="B842" s="4" t="s">
        <v>882</v>
      </c>
      <c r="C842" s="4" t="s">
        <v>3627</v>
      </c>
      <c r="D842" s="3">
        <v>2925.6</v>
      </c>
      <c r="E842" s="8">
        <v>44689</v>
      </c>
      <c r="F842" s="3">
        <v>2925.6</v>
      </c>
      <c r="G842" s="5">
        <f>Tabla1[[#This Row],[Importe]]-Tabla1[[#This Row],[Pagado]]</f>
        <v>0</v>
      </c>
      <c r="H842" s="4" t="s">
        <v>3890</v>
      </c>
    </row>
    <row r="843" spans="1:8" x14ac:dyDescent="0.25">
      <c r="A843" s="7">
        <v>44689</v>
      </c>
      <c r="B843" s="4" t="s">
        <v>883</v>
      </c>
      <c r="C843" s="4" t="s">
        <v>3614</v>
      </c>
      <c r="D843" s="3">
        <v>586.5</v>
      </c>
      <c r="E843" s="8">
        <v>44689</v>
      </c>
      <c r="F843" s="3">
        <v>586.5</v>
      </c>
      <c r="G843" s="5">
        <f>Tabla1[[#This Row],[Importe]]-Tabla1[[#This Row],[Pagado]]</f>
        <v>0</v>
      </c>
      <c r="H843" s="4" t="s">
        <v>3890</v>
      </c>
    </row>
    <row r="844" spans="1:8" x14ac:dyDescent="0.25">
      <c r="A844" s="7">
        <v>44689</v>
      </c>
      <c r="B844" s="4" t="s">
        <v>884</v>
      </c>
      <c r="C844" s="4" t="s">
        <v>3614</v>
      </c>
      <c r="D844" s="3">
        <v>634.79999999999995</v>
      </c>
      <c r="E844" s="8">
        <v>44689</v>
      </c>
      <c r="F844" s="3">
        <v>634.79999999999995</v>
      </c>
      <c r="G844" s="5">
        <f>Tabla1[[#This Row],[Importe]]-Tabla1[[#This Row],[Pagado]]</f>
        <v>0</v>
      </c>
      <c r="H844" s="4" t="s">
        <v>3890</v>
      </c>
    </row>
    <row r="845" spans="1:8" x14ac:dyDescent="0.25">
      <c r="A845" s="7">
        <v>44689</v>
      </c>
      <c r="B845" s="4" t="s">
        <v>885</v>
      </c>
      <c r="C845" s="4" t="s">
        <v>3625</v>
      </c>
      <c r="D845" s="3">
        <v>3206.4</v>
      </c>
      <c r="E845" s="8">
        <v>44689</v>
      </c>
      <c r="F845" s="3">
        <v>3206.4</v>
      </c>
      <c r="G845" s="5">
        <f>Tabla1[[#This Row],[Importe]]-Tabla1[[#This Row],[Pagado]]</f>
        <v>0</v>
      </c>
      <c r="H845" s="4" t="s">
        <v>3890</v>
      </c>
    </row>
    <row r="846" spans="1:8" x14ac:dyDescent="0.25">
      <c r="A846" s="7">
        <v>44689</v>
      </c>
      <c r="B846" s="4" t="s">
        <v>886</v>
      </c>
      <c r="C846" s="4" t="s">
        <v>3811</v>
      </c>
      <c r="D846" s="3">
        <v>2494.8000000000002</v>
      </c>
      <c r="E846" s="8" t="s">
        <v>18</v>
      </c>
      <c r="F846" s="3">
        <v>2494.8000000000002</v>
      </c>
      <c r="G846" s="5">
        <f>Tabla1[[#This Row],[Importe]]-Tabla1[[#This Row],[Pagado]]</f>
        <v>0</v>
      </c>
      <c r="H846" s="4" t="s">
        <v>3890</v>
      </c>
    </row>
    <row r="847" spans="1:8" x14ac:dyDescent="0.25">
      <c r="A847" s="7">
        <v>44689</v>
      </c>
      <c r="B847" s="4" t="s">
        <v>887</v>
      </c>
      <c r="C847" s="4" t="s">
        <v>3754</v>
      </c>
      <c r="D847" s="3">
        <v>15575.4</v>
      </c>
      <c r="E847" s="8">
        <v>44701</v>
      </c>
      <c r="F847" s="3">
        <v>15575.4</v>
      </c>
      <c r="G847" s="5">
        <f>Tabla1[[#This Row],[Importe]]-Tabla1[[#This Row],[Pagado]]</f>
        <v>0</v>
      </c>
      <c r="H847" s="4" t="s">
        <v>3890</v>
      </c>
    </row>
    <row r="848" spans="1:8" x14ac:dyDescent="0.25">
      <c r="A848" s="7">
        <v>44689</v>
      </c>
      <c r="B848" s="4" t="s">
        <v>888</v>
      </c>
      <c r="C848" s="4" t="s">
        <v>3686</v>
      </c>
      <c r="D848" s="3">
        <v>494</v>
      </c>
      <c r="E848" s="8" t="s">
        <v>3880</v>
      </c>
      <c r="F848" s="3">
        <v>494</v>
      </c>
      <c r="G848" s="5">
        <f>Tabla1[[#This Row],[Importe]]-Tabla1[[#This Row],[Pagado]]</f>
        <v>0</v>
      </c>
      <c r="H848" s="4" t="s">
        <v>3890</v>
      </c>
    </row>
    <row r="849" spans="1:8" x14ac:dyDescent="0.25">
      <c r="A849" s="7">
        <v>44689</v>
      </c>
      <c r="B849" s="4" t="s">
        <v>889</v>
      </c>
      <c r="C849" s="4" t="s">
        <v>3722</v>
      </c>
      <c r="D849" s="3">
        <v>532.9</v>
      </c>
      <c r="E849" s="8">
        <v>44689</v>
      </c>
      <c r="F849" s="3">
        <v>532.9</v>
      </c>
      <c r="G849" s="5">
        <f>Tabla1[[#This Row],[Importe]]-Tabla1[[#This Row],[Pagado]]</f>
        <v>0</v>
      </c>
      <c r="H849" s="4" t="s">
        <v>3890</v>
      </c>
    </row>
    <row r="850" spans="1:8" x14ac:dyDescent="0.25">
      <c r="A850" s="7">
        <v>44689</v>
      </c>
      <c r="B850" s="4" t="s">
        <v>890</v>
      </c>
      <c r="C850" s="4" t="s">
        <v>3622</v>
      </c>
      <c r="D850" s="3">
        <v>1275</v>
      </c>
      <c r="E850" s="8">
        <v>44689</v>
      </c>
      <c r="F850" s="3">
        <v>1275</v>
      </c>
      <c r="G850" s="5">
        <f>Tabla1[[#This Row],[Importe]]-Tabla1[[#This Row],[Pagado]]</f>
        <v>0</v>
      </c>
      <c r="H850" s="4" t="s">
        <v>3890</v>
      </c>
    </row>
    <row r="851" spans="1:8" x14ac:dyDescent="0.25">
      <c r="A851" s="7">
        <v>44689</v>
      </c>
      <c r="B851" s="4" t="s">
        <v>891</v>
      </c>
      <c r="C851" s="4" t="s">
        <v>3618</v>
      </c>
      <c r="D851" s="3">
        <v>1600</v>
      </c>
      <c r="E851" s="8">
        <v>44689</v>
      </c>
      <c r="F851" s="3">
        <v>1600</v>
      </c>
      <c r="G851" s="5">
        <f>Tabla1[[#This Row],[Importe]]-Tabla1[[#This Row],[Pagado]]</f>
        <v>0</v>
      </c>
      <c r="H851" s="4" t="s">
        <v>3890</v>
      </c>
    </row>
    <row r="852" spans="1:8" x14ac:dyDescent="0.25">
      <c r="A852" s="7">
        <v>44689</v>
      </c>
      <c r="B852" s="4" t="s">
        <v>892</v>
      </c>
      <c r="C852" s="4" t="s">
        <v>3691</v>
      </c>
      <c r="D852" s="3">
        <v>19635</v>
      </c>
      <c r="E852" s="8">
        <v>44689</v>
      </c>
      <c r="F852" s="3">
        <v>19635</v>
      </c>
      <c r="G852" s="5">
        <f>Tabla1[[#This Row],[Importe]]-Tabla1[[#This Row],[Pagado]]</f>
        <v>0</v>
      </c>
      <c r="H852" s="4" t="s">
        <v>3890</v>
      </c>
    </row>
    <row r="853" spans="1:8" x14ac:dyDescent="0.25">
      <c r="A853" s="7">
        <v>44689</v>
      </c>
      <c r="B853" s="4" t="s">
        <v>893</v>
      </c>
      <c r="C853" s="4" t="s">
        <v>3603</v>
      </c>
      <c r="D853" s="3">
        <v>1122</v>
      </c>
      <c r="E853" s="8">
        <v>44689</v>
      </c>
      <c r="F853" s="3">
        <v>1122</v>
      </c>
      <c r="G853" s="5">
        <f>Tabla1[[#This Row],[Importe]]-Tabla1[[#This Row],[Pagado]]</f>
        <v>0</v>
      </c>
      <c r="H853" s="4" t="s">
        <v>3890</v>
      </c>
    </row>
    <row r="854" spans="1:8" x14ac:dyDescent="0.25">
      <c r="A854" s="7">
        <v>44690</v>
      </c>
      <c r="B854" s="4" t="s">
        <v>894</v>
      </c>
      <c r="C854" s="4" t="s">
        <v>3597</v>
      </c>
      <c r="D854" s="3">
        <v>23908.799999999999</v>
      </c>
      <c r="E854" s="8">
        <v>44690</v>
      </c>
      <c r="F854" s="3">
        <v>23908.799999999999</v>
      </c>
      <c r="G854" s="5">
        <f>Tabla1[[#This Row],[Importe]]-Tabla1[[#This Row],[Pagado]]</f>
        <v>0</v>
      </c>
      <c r="H854" s="4" t="s">
        <v>3890</v>
      </c>
    </row>
    <row r="855" spans="1:8" x14ac:dyDescent="0.25">
      <c r="A855" s="7">
        <v>44690</v>
      </c>
      <c r="B855" s="4" t="s">
        <v>895</v>
      </c>
      <c r="C855" s="4" t="s">
        <v>3597</v>
      </c>
      <c r="D855" s="3">
        <v>42990.65</v>
      </c>
      <c r="E855" s="8">
        <v>44690</v>
      </c>
      <c r="F855" s="3">
        <v>42990.65</v>
      </c>
      <c r="G855" s="5">
        <f>Tabla1[[#This Row],[Importe]]-Tabla1[[#This Row],[Pagado]]</f>
        <v>0</v>
      </c>
      <c r="H855" s="4" t="s">
        <v>3890</v>
      </c>
    </row>
    <row r="856" spans="1:8" x14ac:dyDescent="0.25">
      <c r="A856" s="7">
        <v>44690</v>
      </c>
      <c r="B856" s="4" t="s">
        <v>896</v>
      </c>
      <c r="C856" s="4" t="s">
        <v>3634</v>
      </c>
      <c r="D856" s="3">
        <v>640.20000000000005</v>
      </c>
      <c r="E856" s="8">
        <v>44690</v>
      </c>
      <c r="F856" s="3">
        <v>640.20000000000005</v>
      </c>
      <c r="G856" s="5">
        <f>Tabla1[[#This Row],[Importe]]-Tabla1[[#This Row],[Pagado]]</f>
        <v>0</v>
      </c>
      <c r="H856" s="4" t="s">
        <v>3890</v>
      </c>
    </row>
    <row r="857" spans="1:8" x14ac:dyDescent="0.25">
      <c r="A857" s="7">
        <v>44690</v>
      </c>
      <c r="B857" s="4" t="s">
        <v>897</v>
      </c>
      <c r="C857" s="4" t="s">
        <v>3598</v>
      </c>
      <c r="D857" s="3">
        <v>81230.8</v>
      </c>
      <c r="E857" s="8">
        <v>44692</v>
      </c>
      <c r="F857" s="3">
        <v>81230.8</v>
      </c>
      <c r="G857" s="5">
        <f>Tabla1[[#This Row],[Importe]]-Tabla1[[#This Row],[Pagado]]</f>
        <v>0</v>
      </c>
      <c r="H857" s="4" t="s">
        <v>3890</v>
      </c>
    </row>
    <row r="858" spans="1:8" x14ac:dyDescent="0.25">
      <c r="A858" s="7">
        <v>44690</v>
      </c>
      <c r="B858" s="4" t="s">
        <v>898</v>
      </c>
      <c r="C858" s="4" t="s">
        <v>3595</v>
      </c>
      <c r="D858" s="3">
        <v>3931.9</v>
      </c>
      <c r="E858" s="8">
        <v>44690</v>
      </c>
      <c r="F858" s="3">
        <v>3931.9</v>
      </c>
      <c r="G858" s="5">
        <f>Tabla1[[#This Row],[Importe]]-Tabla1[[#This Row],[Pagado]]</f>
        <v>0</v>
      </c>
      <c r="H858" s="4" t="s">
        <v>3890</v>
      </c>
    </row>
    <row r="859" spans="1:8" x14ac:dyDescent="0.25">
      <c r="A859" s="7">
        <v>44690</v>
      </c>
      <c r="B859" s="4" t="s">
        <v>899</v>
      </c>
      <c r="C859" s="4" t="s">
        <v>3604</v>
      </c>
      <c r="D859" s="3">
        <v>5923.6</v>
      </c>
      <c r="E859" s="8">
        <v>44690</v>
      </c>
      <c r="F859" s="3">
        <v>5923.6</v>
      </c>
      <c r="G859" s="5">
        <f>Tabla1[[#This Row],[Importe]]-Tabla1[[#This Row],[Pagado]]</f>
        <v>0</v>
      </c>
      <c r="H859" s="4" t="s">
        <v>3890</v>
      </c>
    </row>
    <row r="860" spans="1:8" ht="31.5" x14ac:dyDescent="0.25">
      <c r="A860" s="7">
        <v>44690</v>
      </c>
      <c r="B860" s="4" t="s">
        <v>900</v>
      </c>
      <c r="C860" s="4" t="s">
        <v>3599</v>
      </c>
      <c r="D860" s="3">
        <v>44487.4</v>
      </c>
      <c r="E860" s="8" t="s">
        <v>3942</v>
      </c>
      <c r="F860" s="3">
        <f>34000+10487.4</f>
        <v>44487.4</v>
      </c>
      <c r="G860" s="5">
        <f>Tabla1[[#This Row],[Importe]]-Tabla1[[#This Row],[Pagado]]</f>
        <v>0</v>
      </c>
      <c r="H860" s="4" t="s">
        <v>3890</v>
      </c>
    </row>
    <row r="861" spans="1:8" x14ac:dyDescent="0.25">
      <c r="A861" s="7">
        <v>44690</v>
      </c>
      <c r="B861" s="4" t="s">
        <v>901</v>
      </c>
      <c r="C861" s="4" t="s">
        <v>3614</v>
      </c>
      <c r="D861" s="3">
        <v>1932.2</v>
      </c>
      <c r="E861" s="8">
        <v>44690</v>
      </c>
      <c r="F861" s="3">
        <v>1932.2</v>
      </c>
      <c r="G861" s="5">
        <f>Tabla1[[#This Row],[Importe]]-Tabla1[[#This Row],[Pagado]]</f>
        <v>0</v>
      </c>
      <c r="H861" s="4" t="s">
        <v>3890</v>
      </c>
    </row>
    <row r="862" spans="1:8" x14ac:dyDescent="0.25">
      <c r="A862" s="7">
        <v>44690</v>
      </c>
      <c r="B862" s="4" t="s">
        <v>902</v>
      </c>
      <c r="C862" s="4" t="s">
        <v>3630</v>
      </c>
      <c r="D862" s="3">
        <v>7141.2</v>
      </c>
      <c r="E862" s="8">
        <v>44690</v>
      </c>
      <c r="F862" s="3">
        <v>7141.2</v>
      </c>
      <c r="G862" s="5">
        <f>Tabla1[[#This Row],[Importe]]-Tabla1[[#This Row],[Pagado]]</f>
        <v>0</v>
      </c>
      <c r="H862" s="4" t="s">
        <v>3890</v>
      </c>
    </row>
    <row r="863" spans="1:8" x14ac:dyDescent="0.25">
      <c r="A863" s="7">
        <v>44690</v>
      </c>
      <c r="B863" s="4" t="s">
        <v>903</v>
      </c>
      <c r="C863" s="4" t="s">
        <v>3633</v>
      </c>
      <c r="D863" s="3">
        <v>7613.6</v>
      </c>
      <c r="E863" s="8">
        <v>44690</v>
      </c>
      <c r="F863" s="3">
        <v>7613.6</v>
      </c>
      <c r="G863" s="5">
        <f>Tabla1[[#This Row],[Importe]]-Tabla1[[#This Row],[Pagado]]</f>
        <v>0</v>
      </c>
      <c r="H863" s="4" t="s">
        <v>3890</v>
      </c>
    </row>
    <row r="864" spans="1:8" x14ac:dyDescent="0.25">
      <c r="A864" s="7">
        <v>44690</v>
      </c>
      <c r="B864" s="4" t="s">
        <v>904</v>
      </c>
      <c r="C864" s="4" t="s">
        <v>3638</v>
      </c>
      <c r="D864" s="3">
        <v>2052.6</v>
      </c>
      <c r="E864" s="8">
        <v>44690</v>
      </c>
      <c r="F864" s="3">
        <v>2052.6</v>
      </c>
      <c r="G864" s="5">
        <f>Tabla1[[#This Row],[Importe]]-Tabla1[[#This Row],[Pagado]]</f>
        <v>0</v>
      </c>
      <c r="H864" s="4" t="s">
        <v>3890</v>
      </c>
    </row>
    <row r="865" spans="1:8" x14ac:dyDescent="0.25">
      <c r="A865" s="7">
        <v>44690</v>
      </c>
      <c r="B865" s="4" t="s">
        <v>905</v>
      </c>
      <c r="C865" s="4" t="s">
        <v>3636</v>
      </c>
      <c r="D865" s="3">
        <v>1247.4000000000001</v>
      </c>
      <c r="E865" s="8">
        <v>44690</v>
      </c>
      <c r="F865" s="3">
        <v>1247.4000000000001</v>
      </c>
      <c r="G865" s="5">
        <f>Tabla1[[#This Row],[Importe]]-Tabla1[[#This Row],[Pagado]]</f>
        <v>0</v>
      </c>
      <c r="H865" s="4" t="s">
        <v>3890</v>
      </c>
    </row>
    <row r="866" spans="1:8" x14ac:dyDescent="0.25">
      <c r="A866" s="7">
        <v>44690</v>
      </c>
      <c r="B866" s="4" t="s">
        <v>906</v>
      </c>
      <c r="C866" s="4" t="s">
        <v>3602</v>
      </c>
      <c r="D866" s="3">
        <v>3779.1</v>
      </c>
      <c r="E866" s="8">
        <v>44690</v>
      </c>
      <c r="F866" s="3">
        <v>3779.1</v>
      </c>
      <c r="G866" s="5">
        <f>Tabla1[[#This Row],[Importe]]-Tabla1[[#This Row],[Pagado]]</f>
        <v>0</v>
      </c>
      <c r="H866" s="4" t="s">
        <v>3890</v>
      </c>
    </row>
    <row r="867" spans="1:8" x14ac:dyDescent="0.25">
      <c r="A867" s="7">
        <v>44690</v>
      </c>
      <c r="B867" s="4" t="s">
        <v>907</v>
      </c>
      <c r="C867" s="4" t="s">
        <v>3650</v>
      </c>
      <c r="D867" s="3">
        <v>3710</v>
      </c>
      <c r="E867" s="8">
        <v>44692</v>
      </c>
      <c r="F867" s="3">
        <v>3710</v>
      </c>
      <c r="G867" s="5">
        <f>Tabla1[[#This Row],[Importe]]-Tabla1[[#This Row],[Pagado]]</f>
        <v>0</v>
      </c>
      <c r="H867" s="4" t="s">
        <v>3890</v>
      </c>
    </row>
    <row r="868" spans="1:8" x14ac:dyDescent="0.25">
      <c r="A868" s="7">
        <v>44690</v>
      </c>
      <c r="B868" s="4" t="s">
        <v>908</v>
      </c>
      <c r="C868" s="4" t="s">
        <v>3645</v>
      </c>
      <c r="D868" s="3">
        <v>4600.2</v>
      </c>
      <c r="E868" s="8">
        <v>44691</v>
      </c>
      <c r="F868" s="3">
        <v>4600.2</v>
      </c>
      <c r="G868" s="5">
        <f>Tabla1[[#This Row],[Importe]]-Tabla1[[#This Row],[Pagado]]</f>
        <v>0</v>
      </c>
      <c r="H868" s="4" t="s">
        <v>3890</v>
      </c>
    </row>
    <row r="869" spans="1:8" x14ac:dyDescent="0.25">
      <c r="A869" s="7">
        <v>44690</v>
      </c>
      <c r="B869" s="4" t="s">
        <v>909</v>
      </c>
      <c r="C869" s="4" t="s">
        <v>3643</v>
      </c>
      <c r="D869" s="3">
        <v>7785.7</v>
      </c>
      <c r="E869" s="8">
        <v>44694</v>
      </c>
      <c r="F869" s="3">
        <v>7785.7</v>
      </c>
      <c r="G869" s="5">
        <f>Tabla1[[#This Row],[Importe]]-Tabla1[[#This Row],[Pagado]]</f>
        <v>0</v>
      </c>
      <c r="H869" s="4" t="s">
        <v>3890</v>
      </c>
    </row>
    <row r="870" spans="1:8" x14ac:dyDescent="0.25">
      <c r="A870" s="7">
        <v>44690</v>
      </c>
      <c r="B870" s="4" t="s">
        <v>910</v>
      </c>
      <c r="C870" s="4" t="s">
        <v>3700</v>
      </c>
      <c r="D870" s="3">
        <v>109321.09</v>
      </c>
      <c r="E870" s="8">
        <v>44708</v>
      </c>
      <c r="F870" s="3">
        <v>109321.09</v>
      </c>
      <c r="G870" s="5">
        <f>Tabla1[[#This Row],[Importe]]-Tabla1[[#This Row],[Pagado]]</f>
        <v>0</v>
      </c>
      <c r="H870" s="4" t="s">
        <v>3890</v>
      </c>
    </row>
    <row r="871" spans="1:8" x14ac:dyDescent="0.25">
      <c r="A871" s="7">
        <v>44690</v>
      </c>
      <c r="B871" s="4" t="s">
        <v>911</v>
      </c>
      <c r="C871" s="4" t="s">
        <v>3667</v>
      </c>
      <c r="D871" s="3">
        <v>3774</v>
      </c>
      <c r="E871" s="8">
        <v>44691</v>
      </c>
      <c r="F871" s="3">
        <v>3774</v>
      </c>
      <c r="G871" s="5">
        <f>Tabla1[[#This Row],[Importe]]-Tabla1[[#This Row],[Pagado]]</f>
        <v>0</v>
      </c>
      <c r="H871" s="4" t="s">
        <v>3890</v>
      </c>
    </row>
    <row r="872" spans="1:8" x14ac:dyDescent="0.25">
      <c r="A872" s="7">
        <v>44690</v>
      </c>
      <c r="B872" s="4" t="s">
        <v>912</v>
      </c>
      <c r="C872" s="4" t="s">
        <v>3654</v>
      </c>
      <c r="D872" s="3">
        <v>3699.4</v>
      </c>
      <c r="E872" s="8">
        <v>44690</v>
      </c>
      <c r="F872" s="3">
        <v>3699.4</v>
      </c>
      <c r="G872" s="5">
        <f>Tabla1[[#This Row],[Importe]]-Tabla1[[#This Row],[Pagado]]</f>
        <v>0</v>
      </c>
      <c r="H872" s="4" t="s">
        <v>3890</v>
      </c>
    </row>
    <row r="873" spans="1:8" x14ac:dyDescent="0.25">
      <c r="A873" s="7">
        <v>44690</v>
      </c>
      <c r="B873" s="4" t="s">
        <v>913</v>
      </c>
      <c r="C873" s="4" t="s">
        <v>3822</v>
      </c>
      <c r="D873" s="3">
        <v>15823.4</v>
      </c>
      <c r="E873" s="8">
        <v>44690</v>
      </c>
      <c r="F873" s="3">
        <v>15823.4</v>
      </c>
      <c r="G873" s="5">
        <f>Tabla1[[#This Row],[Importe]]-Tabla1[[#This Row],[Pagado]]</f>
        <v>0</v>
      </c>
      <c r="H873" s="4" t="s">
        <v>3890</v>
      </c>
    </row>
    <row r="874" spans="1:8" x14ac:dyDescent="0.25">
      <c r="A874" s="7">
        <v>44690</v>
      </c>
      <c r="B874" s="4" t="s">
        <v>914</v>
      </c>
      <c r="C874" s="4" t="s">
        <v>3655</v>
      </c>
      <c r="D874" s="3">
        <v>4443.8</v>
      </c>
      <c r="E874" s="8">
        <v>44690</v>
      </c>
      <c r="F874" s="3">
        <v>4443.8</v>
      </c>
      <c r="G874" s="5">
        <f>Tabla1[[#This Row],[Importe]]-Tabla1[[#This Row],[Pagado]]</f>
        <v>0</v>
      </c>
      <c r="H874" s="4" t="s">
        <v>3890</v>
      </c>
    </row>
    <row r="875" spans="1:8" x14ac:dyDescent="0.25">
      <c r="A875" s="7">
        <v>44690</v>
      </c>
      <c r="B875" s="4" t="s">
        <v>915</v>
      </c>
      <c r="C875" s="4" t="s">
        <v>3640</v>
      </c>
      <c r="D875" s="3">
        <v>17355.3</v>
      </c>
      <c r="E875" s="8">
        <v>44690</v>
      </c>
      <c r="F875" s="3">
        <v>17355.3</v>
      </c>
      <c r="G875" s="5">
        <f>Tabla1[[#This Row],[Importe]]-Tabla1[[#This Row],[Pagado]]</f>
        <v>0</v>
      </c>
      <c r="H875" s="4" t="s">
        <v>3890</v>
      </c>
    </row>
    <row r="876" spans="1:8" x14ac:dyDescent="0.25">
      <c r="A876" s="7">
        <v>44690</v>
      </c>
      <c r="B876" s="4" t="s">
        <v>916</v>
      </c>
      <c r="C876" s="4" t="s">
        <v>3648</v>
      </c>
      <c r="D876" s="3">
        <v>4105.5</v>
      </c>
      <c r="E876" s="8">
        <v>44691</v>
      </c>
      <c r="F876" s="3">
        <v>4105.5</v>
      </c>
      <c r="G876" s="5">
        <f>Tabla1[[#This Row],[Importe]]-Tabla1[[#This Row],[Pagado]]</f>
        <v>0</v>
      </c>
      <c r="H876" s="4" t="s">
        <v>3890</v>
      </c>
    </row>
    <row r="877" spans="1:8" x14ac:dyDescent="0.25">
      <c r="A877" s="7">
        <v>44690</v>
      </c>
      <c r="B877" s="4" t="s">
        <v>917</v>
      </c>
      <c r="C877" s="4" t="s">
        <v>3734</v>
      </c>
      <c r="D877" s="3">
        <v>2668.8</v>
      </c>
      <c r="E877" s="8">
        <v>44690</v>
      </c>
      <c r="F877" s="3">
        <v>2668.8</v>
      </c>
      <c r="G877" s="5">
        <f>Tabla1[[#This Row],[Importe]]-Tabla1[[#This Row],[Pagado]]</f>
        <v>0</v>
      </c>
      <c r="H877" s="4" t="s">
        <v>3890</v>
      </c>
    </row>
    <row r="878" spans="1:8" x14ac:dyDescent="0.25">
      <c r="A878" s="7">
        <v>44690</v>
      </c>
      <c r="B878" s="4" t="s">
        <v>918</v>
      </c>
      <c r="C878" s="4" t="s">
        <v>3608</v>
      </c>
      <c r="D878" s="3">
        <v>6056.4</v>
      </c>
      <c r="E878" s="8">
        <v>44691</v>
      </c>
      <c r="F878" s="3">
        <v>6056.4</v>
      </c>
      <c r="G878" s="5">
        <f>Tabla1[[#This Row],[Importe]]-Tabla1[[#This Row],[Pagado]]</f>
        <v>0</v>
      </c>
      <c r="H878" s="4" t="s">
        <v>3890</v>
      </c>
    </row>
    <row r="879" spans="1:8" x14ac:dyDescent="0.25">
      <c r="A879" s="7">
        <v>44690</v>
      </c>
      <c r="B879" s="4" t="s">
        <v>919</v>
      </c>
      <c r="C879" s="4" t="s">
        <v>3633</v>
      </c>
      <c r="D879" s="3">
        <v>2695.6</v>
      </c>
      <c r="E879" s="8">
        <v>44690</v>
      </c>
      <c r="F879" s="3">
        <v>2695.6</v>
      </c>
      <c r="G879" s="5">
        <f>Tabla1[[#This Row],[Importe]]-Tabla1[[#This Row],[Pagado]]</f>
        <v>0</v>
      </c>
      <c r="H879" s="4" t="s">
        <v>3890</v>
      </c>
    </row>
    <row r="880" spans="1:8" x14ac:dyDescent="0.25">
      <c r="A880" s="7">
        <v>44690</v>
      </c>
      <c r="B880" s="4" t="s">
        <v>920</v>
      </c>
      <c r="C880" s="4" t="s">
        <v>3649</v>
      </c>
      <c r="D880" s="3">
        <v>16025.8</v>
      </c>
      <c r="E880" s="8">
        <v>44692</v>
      </c>
      <c r="F880" s="3">
        <v>16025.8</v>
      </c>
      <c r="G880" s="5">
        <f>Tabla1[[#This Row],[Importe]]-Tabla1[[#This Row],[Pagado]]</f>
        <v>0</v>
      </c>
      <c r="H880" s="4" t="s">
        <v>3890</v>
      </c>
    </row>
    <row r="881" spans="1:8" x14ac:dyDescent="0.25">
      <c r="A881" s="7">
        <v>44690</v>
      </c>
      <c r="B881" s="4" t="s">
        <v>921</v>
      </c>
      <c r="C881" s="4" t="s">
        <v>3651</v>
      </c>
      <c r="D881" s="3">
        <v>21177.200000000001</v>
      </c>
      <c r="E881" s="8">
        <v>44691</v>
      </c>
      <c r="F881" s="3">
        <v>21177.200000000001</v>
      </c>
      <c r="G881" s="5">
        <f>Tabla1[[#This Row],[Importe]]-Tabla1[[#This Row],[Pagado]]</f>
        <v>0</v>
      </c>
      <c r="H881" s="4" t="s">
        <v>3890</v>
      </c>
    </row>
    <row r="882" spans="1:8" x14ac:dyDescent="0.25">
      <c r="A882" s="7">
        <v>44690</v>
      </c>
      <c r="B882" s="4" t="s">
        <v>922</v>
      </c>
      <c r="C882" s="4" t="s">
        <v>3647</v>
      </c>
      <c r="D882" s="3">
        <v>1020</v>
      </c>
      <c r="E882" s="8">
        <v>44691</v>
      </c>
      <c r="F882" s="3">
        <v>1020</v>
      </c>
      <c r="G882" s="5">
        <f>Tabla1[[#This Row],[Importe]]-Tabla1[[#This Row],[Pagado]]</f>
        <v>0</v>
      </c>
      <c r="H882" s="4" t="s">
        <v>3890</v>
      </c>
    </row>
    <row r="883" spans="1:8" x14ac:dyDescent="0.25">
      <c r="A883" s="7">
        <v>44690</v>
      </c>
      <c r="B883" s="4" t="s">
        <v>923</v>
      </c>
      <c r="C883" s="4" t="s">
        <v>3824</v>
      </c>
      <c r="D883" s="3">
        <v>33405.1</v>
      </c>
      <c r="E883" s="8">
        <v>44690</v>
      </c>
      <c r="F883" s="3">
        <v>33405.1</v>
      </c>
      <c r="G883" s="5">
        <f>Tabla1[[#This Row],[Importe]]-Tabla1[[#This Row],[Pagado]]</f>
        <v>0</v>
      </c>
      <c r="H883" s="4" t="s">
        <v>3890</v>
      </c>
    </row>
    <row r="884" spans="1:8" x14ac:dyDescent="0.25">
      <c r="A884" s="7">
        <v>44690</v>
      </c>
      <c r="B884" s="4" t="s">
        <v>924</v>
      </c>
      <c r="C884" s="4" t="s">
        <v>3641</v>
      </c>
      <c r="D884" s="3">
        <v>7870</v>
      </c>
      <c r="E884" s="8">
        <v>44691</v>
      </c>
      <c r="F884" s="3">
        <v>7870</v>
      </c>
      <c r="G884" s="5">
        <f>Tabla1[[#This Row],[Importe]]-Tabla1[[#This Row],[Pagado]]</f>
        <v>0</v>
      </c>
      <c r="H884" s="4" t="s">
        <v>3890</v>
      </c>
    </row>
    <row r="885" spans="1:8" x14ac:dyDescent="0.25">
      <c r="A885" s="7">
        <v>44690</v>
      </c>
      <c r="B885" s="4" t="s">
        <v>925</v>
      </c>
      <c r="C885" s="4" t="s">
        <v>3700</v>
      </c>
      <c r="D885" s="3">
        <v>10781.6</v>
      </c>
      <c r="E885" s="8">
        <v>44708</v>
      </c>
      <c r="F885" s="3">
        <v>10781.6</v>
      </c>
      <c r="G885" s="5">
        <f>Tabla1[[#This Row],[Importe]]-Tabla1[[#This Row],[Pagado]]</f>
        <v>0</v>
      </c>
      <c r="H885" s="4" t="s">
        <v>3890</v>
      </c>
    </row>
    <row r="886" spans="1:8" x14ac:dyDescent="0.25">
      <c r="A886" s="7">
        <v>44690</v>
      </c>
      <c r="B886" s="4" t="s">
        <v>926</v>
      </c>
      <c r="C886" s="4" t="s">
        <v>3735</v>
      </c>
      <c r="D886" s="3">
        <v>3035.5</v>
      </c>
      <c r="E886" s="8">
        <v>44691</v>
      </c>
      <c r="F886" s="3">
        <v>3035.5</v>
      </c>
      <c r="G886" s="5">
        <f>Tabla1[[#This Row],[Importe]]-Tabla1[[#This Row],[Pagado]]</f>
        <v>0</v>
      </c>
      <c r="H886" s="4" t="s">
        <v>3890</v>
      </c>
    </row>
    <row r="887" spans="1:8" x14ac:dyDescent="0.25">
      <c r="A887" s="7">
        <v>44690</v>
      </c>
      <c r="B887" s="4" t="s">
        <v>927</v>
      </c>
      <c r="C887" s="4" t="s">
        <v>3690</v>
      </c>
      <c r="D887" s="3">
        <v>119272.64</v>
      </c>
      <c r="E887" s="8">
        <v>44694</v>
      </c>
      <c r="F887" s="3">
        <v>119272.64</v>
      </c>
      <c r="G887" s="5">
        <f>Tabla1[[#This Row],[Importe]]-Tabla1[[#This Row],[Pagado]]</f>
        <v>0</v>
      </c>
      <c r="H887" s="4" t="s">
        <v>3890</v>
      </c>
    </row>
    <row r="888" spans="1:8" x14ac:dyDescent="0.25">
      <c r="A888" s="7">
        <v>44690</v>
      </c>
      <c r="B888" s="4" t="s">
        <v>928</v>
      </c>
      <c r="C888" s="4" t="s">
        <v>3686</v>
      </c>
      <c r="D888" s="3">
        <v>66113.67</v>
      </c>
      <c r="E888" s="8" t="s">
        <v>3880</v>
      </c>
      <c r="F888" s="3">
        <v>66113.67</v>
      </c>
      <c r="G888" s="5">
        <f>Tabla1[[#This Row],[Importe]]-Tabla1[[#This Row],[Pagado]]</f>
        <v>0</v>
      </c>
      <c r="H888" s="4" t="s">
        <v>3890</v>
      </c>
    </row>
    <row r="889" spans="1:8" x14ac:dyDescent="0.25">
      <c r="A889" s="7">
        <v>44690</v>
      </c>
      <c r="B889" s="4" t="s">
        <v>929</v>
      </c>
      <c r="C889" s="4" t="s">
        <v>3657</v>
      </c>
      <c r="D889" s="3">
        <v>2104.1999999999998</v>
      </c>
      <c r="E889" s="8">
        <v>44690</v>
      </c>
      <c r="F889" s="3">
        <v>2104.1999999999998</v>
      </c>
      <c r="G889" s="5">
        <f>Tabla1[[#This Row],[Importe]]-Tabla1[[#This Row],[Pagado]]</f>
        <v>0</v>
      </c>
      <c r="H889" s="4" t="s">
        <v>3890</v>
      </c>
    </row>
    <row r="890" spans="1:8" x14ac:dyDescent="0.25">
      <c r="A890" s="7">
        <v>44690</v>
      </c>
      <c r="B890" s="4" t="s">
        <v>930</v>
      </c>
      <c r="C890" s="4" t="s">
        <v>3693</v>
      </c>
      <c r="D890" s="3">
        <v>9371.4</v>
      </c>
      <c r="E890" s="8">
        <v>44690</v>
      </c>
      <c r="F890" s="3">
        <v>9371.4</v>
      </c>
      <c r="G890" s="5">
        <f>Tabla1[[#This Row],[Importe]]-Tabla1[[#This Row],[Pagado]]</f>
        <v>0</v>
      </c>
      <c r="H890" s="4" t="s">
        <v>3890</v>
      </c>
    </row>
    <row r="891" spans="1:8" x14ac:dyDescent="0.25">
      <c r="A891" s="7">
        <v>44690</v>
      </c>
      <c r="B891" s="4" t="s">
        <v>931</v>
      </c>
      <c r="C891" s="4" t="s">
        <v>3679</v>
      </c>
      <c r="D891" s="3">
        <v>3440.8</v>
      </c>
      <c r="E891" s="8">
        <v>44690</v>
      </c>
      <c r="F891" s="3">
        <v>3440.8</v>
      </c>
      <c r="G891" s="5">
        <f>Tabla1[[#This Row],[Importe]]-Tabla1[[#This Row],[Pagado]]</f>
        <v>0</v>
      </c>
      <c r="H891" s="4" t="s">
        <v>3890</v>
      </c>
    </row>
    <row r="892" spans="1:8" x14ac:dyDescent="0.25">
      <c r="A892" s="7">
        <v>44690</v>
      </c>
      <c r="B892" s="4" t="s">
        <v>932</v>
      </c>
      <c r="C892" s="4" t="s">
        <v>3646</v>
      </c>
      <c r="D892" s="3">
        <v>1736.4</v>
      </c>
      <c r="E892" s="8">
        <v>44690</v>
      </c>
      <c r="F892" s="3">
        <v>1736.4</v>
      </c>
      <c r="G892" s="5">
        <f>Tabla1[[#This Row],[Importe]]-Tabla1[[#This Row],[Pagado]]</f>
        <v>0</v>
      </c>
      <c r="H892" s="4" t="s">
        <v>3890</v>
      </c>
    </row>
    <row r="893" spans="1:8" x14ac:dyDescent="0.25">
      <c r="A893" s="7">
        <v>44690</v>
      </c>
      <c r="B893" s="4" t="s">
        <v>933</v>
      </c>
      <c r="C893" s="4" t="s">
        <v>3664</v>
      </c>
      <c r="D893" s="3">
        <v>852.6</v>
      </c>
      <c r="E893" s="8">
        <v>44690</v>
      </c>
      <c r="F893" s="3">
        <v>852.6</v>
      </c>
      <c r="G893" s="5">
        <f>Tabla1[[#This Row],[Importe]]-Tabla1[[#This Row],[Pagado]]</f>
        <v>0</v>
      </c>
      <c r="H893" s="4" t="s">
        <v>3890</v>
      </c>
    </row>
    <row r="894" spans="1:8" x14ac:dyDescent="0.25">
      <c r="A894" s="7">
        <v>44690</v>
      </c>
      <c r="B894" s="4" t="s">
        <v>934</v>
      </c>
      <c r="C894" s="4" t="s">
        <v>3690</v>
      </c>
      <c r="D894" s="3">
        <v>1299.5999999999999</v>
      </c>
      <c r="E894" s="8">
        <v>44694</v>
      </c>
      <c r="F894" s="3">
        <v>1299.5999999999999</v>
      </c>
      <c r="G894" s="5">
        <f>Tabla1[[#This Row],[Importe]]-Tabla1[[#This Row],[Pagado]]</f>
        <v>0</v>
      </c>
      <c r="H894" s="4" t="s">
        <v>3890</v>
      </c>
    </row>
    <row r="895" spans="1:8" x14ac:dyDescent="0.25">
      <c r="A895" s="7">
        <v>44690</v>
      </c>
      <c r="B895" s="4" t="s">
        <v>935</v>
      </c>
      <c r="C895" s="4" t="s">
        <v>3824</v>
      </c>
      <c r="D895" s="3">
        <v>5724.7</v>
      </c>
      <c r="E895" s="8">
        <v>44690</v>
      </c>
      <c r="F895" s="3">
        <v>5724.7</v>
      </c>
      <c r="G895" s="5">
        <f>Tabla1[[#This Row],[Importe]]-Tabla1[[#This Row],[Pagado]]</f>
        <v>0</v>
      </c>
      <c r="H895" s="4" t="s">
        <v>3890</v>
      </c>
    </row>
    <row r="896" spans="1:8" x14ac:dyDescent="0.25">
      <c r="A896" s="7">
        <v>44690</v>
      </c>
      <c r="B896" s="4" t="s">
        <v>936</v>
      </c>
      <c r="C896" s="4" t="s">
        <v>3683</v>
      </c>
      <c r="D896" s="3">
        <v>25199.1</v>
      </c>
      <c r="E896" s="8">
        <v>44690</v>
      </c>
      <c r="F896" s="3">
        <v>25199.1</v>
      </c>
      <c r="G896" s="5">
        <f>Tabla1[[#This Row],[Importe]]-Tabla1[[#This Row],[Pagado]]</f>
        <v>0</v>
      </c>
      <c r="H896" s="4" t="s">
        <v>3890</v>
      </c>
    </row>
    <row r="897" spans="1:8" x14ac:dyDescent="0.25">
      <c r="A897" s="7">
        <v>44690</v>
      </c>
      <c r="B897" s="4" t="s">
        <v>937</v>
      </c>
      <c r="C897" s="4" t="s">
        <v>3624</v>
      </c>
      <c r="D897" s="3">
        <v>1021.2</v>
      </c>
      <c r="E897" s="8">
        <v>44690</v>
      </c>
      <c r="F897" s="3">
        <v>1021.2</v>
      </c>
      <c r="G897" s="5">
        <f>Tabla1[[#This Row],[Importe]]-Tabla1[[#This Row],[Pagado]]</f>
        <v>0</v>
      </c>
      <c r="H897" s="4" t="s">
        <v>3890</v>
      </c>
    </row>
    <row r="898" spans="1:8" x14ac:dyDescent="0.25">
      <c r="A898" s="7">
        <v>44690</v>
      </c>
      <c r="B898" s="4" t="s">
        <v>938</v>
      </c>
      <c r="C898" s="4" t="s">
        <v>3612</v>
      </c>
      <c r="D898" s="3">
        <v>3845.2</v>
      </c>
      <c r="E898" s="8">
        <v>44690</v>
      </c>
      <c r="F898" s="3">
        <v>3845.2</v>
      </c>
      <c r="G898" s="5">
        <f>Tabla1[[#This Row],[Importe]]-Tabla1[[#This Row],[Pagado]]</f>
        <v>0</v>
      </c>
      <c r="H898" s="4" t="s">
        <v>3890</v>
      </c>
    </row>
    <row r="899" spans="1:8" x14ac:dyDescent="0.25">
      <c r="A899" s="7">
        <v>44690</v>
      </c>
      <c r="B899" s="4" t="s">
        <v>939</v>
      </c>
      <c r="C899" s="4" t="s">
        <v>3665</v>
      </c>
      <c r="D899" s="3">
        <v>3732.4</v>
      </c>
      <c r="E899" s="8">
        <v>44690</v>
      </c>
      <c r="F899" s="3">
        <v>3732.4</v>
      </c>
      <c r="G899" s="5">
        <f>Tabla1[[#This Row],[Importe]]-Tabla1[[#This Row],[Pagado]]</f>
        <v>0</v>
      </c>
      <c r="H899" s="4" t="s">
        <v>3890</v>
      </c>
    </row>
    <row r="900" spans="1:8" x14ac:dyDescent="0.25">
      <c r="A900" s="7">
        <v>44690</v>
      </c>
      <c r="B900" s="4" t="s">
        <v>940</v>
      </c>
      <c r="C900" s="4" t="s">
        <v>3750</v>
      </c>
      <c r="D900" s="3">
        <v>4030</v>
      </c>
      <c r="E900" s="8">
        <v>44690</v>
      </c>
      <c r="F900" s="3">
        <v>4030</v>
      </c>
      <c r="G900" s="5">
        <f>Tabla1[[#This Row],[Importe]]-Tabla1[[#This Row],[Pagado]]</f>
        <v>0</v>
      </c>
      <c r="H900" s="4" t="s">
        <v>3890</v>
      </c>
    </row>
    <row r="901" spans="1:8" x14ac:dyDescent="0.25">
      <c r="A901" s="7">
        <v>44690</v>
      </c>
      <c r="B901" s="4" t="s">
        <v>941</v>
      </c>
      <c r="C901" s="4" t="s">
        <v>3683</v>
      </c>
      <c r="D901" s="3">
        <v>3627.2</v>
      </c>
      <c r="E901" s="8">
        <v>44690</v>
      </c>
      <c r="F901" s="3">
        <v>3627.2</v>
      </c>
      <c r="G901" s="5">
        <f>Tabla1[[#This Row],[Importe]]-Tabla1[[#This Row],[Pagado]]</f>
        <v>0</v>
      </c>
      <c r="H901" s="4" t="s">
        <v>3890</v>
      </c>
    </row>
    <row r="902" spans="1:8" x14ac:dyDescent="0.25">
      <c r="A902" s="7">
        <v>44690</v>
      </c>
      <c r="B902" s="4" t="s">
        <v>942</v>
      </c>
      <c r="C902" s="4" t="s">
        <v>3686</v>
      </c>
      <c r="D902" s="3">
        <v>907.2</v>
      </c>
      <c r="E902" s="8" t="s">
        <v>3880</v>
      </c>
      <c r="F902" s="3">
        <v>907.2</v>
      </c>
      <c r="G902" s="5">
        <f>Tabla1[[#This Row],[Importe]]-Tabla1[[#This Row],[Pagado]]</f>
        <v>0</v>
      </c>
      <c r="H902" s="4" t="s">
        <v>3890</v>
      </c>
    </row>
    <row r="903" spans="1:8" x14ac:dyDescent="0.25">
      <c r="A903" s="7">
        <v>44690</v>
      </c>
      <c r="B903" s="4" t="s">
        <v>943</v>
      </c>
      <c r="C903" s="4" t="s">
        <v>3682</v>
      </c>
      <c r="D903" s="3">
        <v>9639</v>
      </c>
      <c r="E903" s="8">
        <v>44690</v>
      </c>
      <c r="F903" s="3">
        <v>9639</v>
      </c>
      <c r="G903" s="5">
        <f>Tabla1[[#This Row],[Importe]]-Tabla1[[#This Row],[Pagado]]</f>
        <v>0</v>
      </c>
      <c r="H903" s="4" t="s">
        <v>3890</v>
      </c>
    </row>
    <row r="904" spans="1:8" x14ac:dyDescent="0.25">
      <c r="A904" s="7">
        <v>44690</v>
      </c>
      <c r="B904" s="4" t="s">
        <v>944</v>
      </c>
      <c r="C904" s="4" t="s">
        <v>3753</v>
      </c>
      <c r="D904" s="3">
        <v>4747.6000000000004</v>
      </c>
      <c r="E904" s="8">
        <v>44690</v>
      </c>
      <c r="F904" s="3">
        <v>4747.6000000000004</v>
      </c>
      <c r="G904" s="5">
        <f>Tabla1[[#This Row],[Importe]]-Tabla1[[#This Row],[Pagado]]</f>
        <v>0</v>
      </c>
      <c r="H904" s="4" t="s">
        <v>3890</v>
      </c>
    </row>
    <row r="905" spans="1:8" x14ac:dyDescent="0.25">
      <c r="A905" s="7">
        <v>44690</v>
      </c>
      <c r="B905" s="4" t="s">
        <v>945</v>
      </c>
      <c r="C905" s="4" t="s">
        <v>3736</v>
      </c>
      <c r="D905" s="3">
        <v>1152.3</v>
      </c>
      <c r="E905" s="8">
        <v>44690</v>
      </c>
      <c r="F905" s="3">
        <v>1152.3</v>
      </c>
      <c r="G905" s="5">
        <f>Tabla1[[#This Row],[Importe]]-Tabla1[[#This Row],[Pagado]]</f>
        <v>0</v>
      </c>
      <c r="H905" s="4" t="s">
        <v>3890</v>
      </c>
    </row>
    <row r="906" spans="1:8" x14ac:dyDescent="0.25">
      <c r="A906" s="7">
        <v>44690</v>
      </c>
      <c r="B906" s="4" t="s">
        <v>946</v>
      </c>
      <c r="C906" s="4" t="s">
        <v>3687</v>
      </c>
      <c r="D906" s="3">
        <v>2208</v>
      </c>
      <c r="E906" s="8">
        <v>44690</v>
      </c>
      <c r="F906" s="3">
        <v>2208</v>
      </c>
      <c r="G906" s="5">
        <f>Tabla1[[#This Row],[Importe]]-Tabla1[[#This Row],[Pagado]]</f>
        <v>0</v>
      </c>
      <c r="H906" s="4" t="s">
        <v>3890</v>
      </c>
    </row>
    <row r="907" spans="1:8" x14ac:dyDescent="0.25">
      <c r="A907" s="7">
        <v>44690</v>
      </c>
      <c r="B907" s="4" t="s">
        <v>947</v>
      </c>
      <c r="C907" s="4" t="s">
        <v>3603</v>
      </c>
      <c r="D907" s="3">
        <v>10881.4</v>
      </c>
      <c r="E907" s="8">
        <v>44690</v>
      </c>
      <c r="F907" s="3">
        <v>10881.4</v>
      </c>
      <c r="G907" s="5">
        <f>Tabla1[[#This Row],[Importe]]-Tabla1[[#This Row],[Pagado]]</f>
        <v>0</v>
      </c>
      <c r="H907" s="4" t="s">
        <v>3890</v>
      </c>
    </row>
    <row r="908" spans="1:8" x14ac:dyDescent="0.25">
      <c r="A908" s="7">
        <v>44690</v>
      </c>
      <c r="B908" s="4" t="s">
        <v>948</v>
      </c>
      <c r="C908" s="4" t="s">
        <v>3761</v>
      </c>
      <c r="D908" s="3">
        <v>1733.3</v>
      </c>
      <c r="E908" s="8">
        <v>44690</v>
      </c>
      <c r="F908" s="3">
        <v>1733.3</v>
      </c>
      <c r="G908" s="5">
        <f>Tabla1[[#This Row],[Importe]]-Tabla1[[#This Row],[Pagado]]</f>
        <v>0</v>
      </c>
      <c r="H908" s="4" t="s">
        <v>3890</v>
      </c>
    </row>
    <row r="909" spans="1:8" x14ac:dyDescent="0.25">
      <c r="A909" s="7">
        <v>44690</v>
      </c>
      <c r="B909" s="4" t="s">
        <v>949</v>
      </c>
      <c r="C909" s="4" t="s">
        <v>3669</v>
      </c>
      <c r="D909" s="3">
        <v>3799.6</v>
      </c>
      <c r="E909" s="8">
        <v>44690</v>
      </c>
      <c r="F909" s="3">
        <v>3799.6</v>
      </c>
      <c r="G909" s="5">
        <f>Tabla1[[#This Row],[Importe]]-Tabla1[[#This Row],[Pagado]]</f>
        <v>0</v>
      </c>
      <c r="H909" s="4" t="s">
        <v>3890</v>
      </c>
    </row>
    <row r="910" spans="1:8" x14ac:dyDescent="0.25">
      <c r="A910" s="7">
        <v>44690</v>
      </c>
      <c r="B910" s="4" t="s">
        <v>950</v>
      </c>
      <c r="C910" s="4" t="s">
        <v>3763</v>
      </c>
      <c r="D910" s="3">
        <v>3060</v>
      </c>
      <c r="E910" s="8">
        <v>44690</v>
      </c>
      <c r="F910" s="3">
        <v>3060</v>
      </c>
      <c r="G910" s="5">
        <f>Tabla1[[#This Row],[Importe]]-Tabla1[[#This Row],[Pagado]]</f>
        <v>0</v>
      </c>
      <c r="H910" s="4" t="s">
        <v>3890</v>
      </c>
    </row>
    <row r="911" spans="1:8" x14ac:dyDescent="0.25">
      <c r="A911" s="7">
        <v>44690</v>
      </c>
      <c r="B911" s="4" t="s">
        <v>951</v>
      </c>
      <c r="C911" s="4" t="s">
        <v>3671</v>
      </c>
      <c r="D911" s="3">
        <v>4510</v>
      </c>
      <c r="E911" s="8">
        <v>44690</v>
      </c>
      <c r="F911" s="3">
        <v>4510</v>
      </c>
      <c r="G911" s="5">
        <f>Tabla1[[#This Row],[Importe]]-Tabla1[[#This Row],[Pagado]]</f>
        <v>0</v>
      </c>
      <c r="H911" s="4" t="s">
        <v>3890</v>
      </c>
    </row>
    <row r="912" spans="1:8" x14ac:dyDescent="0.25">
      <c r="A912" s="7">
        <v>44690</v>
      </c>
      <c r="B912" s="4" t="s">
        <v>952</v>
      </c>
      <c r="C912" s="4" t="s">
        <v>3685</v>
      </c>
      <c r="D912" s="3">
        <v>4758</v>
      </c>
      <c r="E912" s="8">
        <v>44690</v>
      </c>
      <c r="F912" s="3">
        <v>4758</v>
      </c>
      <c r="G912" s="5">
        <f>Tabla1[[#This Row],[Importe]]-Tabla1[[#This Row],[Pagado]]</f>
        <v>0</v>
      </c>
      <c r="H912" s="4" t="s">
        <v>3890</v>
      </c>
    </row>
    <row r="913" spans="1:8" x14ac:dyDescent="0.25">
      <c r="A913" s="7">
        <v>44690</v>
      </c>
      <c r="B913" s="4" t="s">
        <v>953</v>
      </c>
      <c r="C913" s="4" t="s">
        <v>3670</v>
      </c>
      <c r="D913" s="3">
        <v>1607.7</v>
      </c>
      <c r="E913" s="8">
        <v>44690</v>
      </c>
      <c r="F913" s="3">
        <v>1607.7</v>
      </c>
      <c r="G913" s="5">
        <f>Tabla1[[#This Row],[Importe]]-Tabla1[[#This Row],[Pagado]]</f>
        <v>0</v>
      </c>
      <c r="H913" s="4" t="s">
        <v>3890</v>
      </c>
    </row>
    <row r="914" spans="1:8" x14ac:dyDescent="0.25">
      <c r="A914" s="7">
        <v>44690</v>
      </c>
      <c r="B914" s="4" t="s">
        <v>954</v>
      </c>
      <c r="C914" s="4" t="s">
        <v>3747</v>
      </c>
      <c r="D914" s="3">
        <v>3558.6</v>
      </c>
      <c r="E914" s="8">
        <v>44690</v>
      </c>
      <c r="F914" s="3">
        <v>3558.6</v>
      </c>
      <c r="G914" s="5">
        <f>Tabla1[[#This Row],[Importe]]-Tabla1[[#This Row],[Pagado]]</f>
        <v>0</v>
      </c>
      <c r="H914" s="4" t="s">
        <v>3890</v>
      </c>
    </row>
    <row r="915" spans="1:8" x14ac:dyDescent="0.25">
      <c r="A915" s="7">
        <v>44690</v>
      </c>
      <c r="B915" s="4" t="s">
        <v>955</v>
      </c>
      <c r="C915" s="4" t="s">
        <v>3642</v>
      </c>
      <c r="D915" s="3">
        <v>4001.6</v>
      </c>
      <c r="E915" s="8">
        <v>44690</v>
      </c>
      <c r="F915" s="3">
        <v>4001.6</v>
      </c>
      <c r="G915" s="5">
        <f>Tabla1[[#This Row],[Importe]]-Tabla1[[#This Row],[Pagado]]</f>
        <v>0</v>
      </c>
      <c r="H915" s="4" t="s">
        <v>3890</v>
      </c>
    </row>
    <row r="916" spans="1:8" x14ac:dyDescent="0.25">
      <c r="A916" s="7">
        <v>44690</v>
      </c>
      <c r="B916" s="4" t="s">
        <v>956</v>
      </c>
      <c r="C916" s="4" t="s">
        <v>3603</v>
      </c>
      <c r="D916" s="3">
        <v>1194.5999999999999</v>
      </c>
      <c r="E916" s="8">
        <v>44690</v>
      </c>
      <c r="F916" s="3">
        <v>1194.5999999999999</v>
      </c>
      <c r="G916" s="5">
        <f>Tabla1[[#This Row],[Importe]]-Tabla1[[#This Row],[Pagado]]</f>
        <v>0</v>
      </c>
      <c r="H916" s="4" t="s">
        <v>3890</v>
      </c>
    </row>
    <row r="917" spans="1:8" x14ac:dyDescent="0.25">
      <c r="A917" s="7">
        <v>44690</v>
      </c>
      <c r="B917" s="4" t="s">
        <v>957</v>
      </c>
      <c r="C917" s="4" t="s">
        <v>3819</v>
      </c>
      <c r="D917" s="3">
        <v>18284.8</v>
      </c>
      <c r="E917" s="8">
        <v>44690</v>
      </c>
      <c r="F917" s="3">
        <v>18284.8</v>
      </c>
      <c r="G917" s="5">
        <f>Tabla1[[#This Row],[Importe]]-Tabla1[[#This Row],[Pagado]]</f>
        <v>0</v>
      </c>
      <c r="H917" s="4" t="s">
        <v>3890</v>
      </c>
    </row>
    <row r="918" spans="1:8" x14ac:dyDescent="0.25">
      <c r="A918" s="7">
        <v>44690</v>
      </c>
      <c r="B918" s="4" t="s">
        <v>958</v>
      </c>
      <c r="C918" s="4" t="s">
        <v>3606</v>
      </c>
      <c r="D918" s="3">
        <v>4891.8</v>
      </c>
      <c r="E918" s="8">
        <v>44690</v>
      </c>
      <c r="F918" s="3">
        <v>4891.8</v>
      </c>
      <c r="G918" s="5">
        <f>Tabla1[[#This Row],[Importe]]-Tabla1[[#This Row],[Pagado]]</f>
        <v>0</v>
      </c>
      <c r="H918" s="4" t="s">
        <v>3890</v>
      </c>
    </row>
    <row r="919" spans="1:8" x14ac:dyDescent="0.25">
      <c r="A919" s="7">
        <v>44690</v>
      </c>
      <c r="B919" s="4" t="s">
        <v>959</v>
      </c>
      <c r="C919" s="4" t="s">
        <v>3688</v>
      </c>
      <c r="D919" s="3">
        <v>812.8</v>
      </c>
      <c r="E919" s="8">
        <v>44690</v>
      </c>
      <c r="F919" s="3">
        <v>812.8</v>
      </c>
      <c r="G919" s="5">
        <f>Tabla1[[#This Row],[Importe]]-Tabla1[[#This Row],[Pagado]]</f>
        <v>0</v>
      </c>
      <c r="H919" s="4" t="s">
        <v>3890</v>
      </c>
    </row>
    <row r="920" spans="1:8" x14ac:dyDescent="0.25">
      <c r="A920" s="7">
        <v>44690</v>
      </c>
      <c r="B920" s="4" t="s">
        <v>960</v>
      </c>
      <c r="C920" s="4" t="s">
        <v>3659</v>
      </c>
      <c r="D920" s="3">
        <v>2100</v>
      </c>
      <c r="E920" s="8">
        <v>44690</v>
      </c>
      <c r="F920" s="3">
        <v>2100</v>
      </c>
      <c r="G920" s="5">
        <f>Tabla1[[#This Row],[Importe]]-Tabla1[[#This Row],[Pagado]]</f>
        <v>0</v>
      </c>
      <c r="H920" s="4" t="s">
        <v>3890</v>
      </c>
    </row>
    <row r="921" spans="1:8" x14ac:dyDescent="0.25">
      <c r="A921" s="7">
        <v>44690</v>
      </c>
      <c r="B921" s="4" t="s">
        <v>961</v>
      </c>
      <c r="C921" s="4" t="s">
        <v>3597</v>
      </c>
      <c r="D921" s="3">
        <v>7902.8</v>
      </c>
      <c r="E921" s="8">
        <v>44691</v>
      </c>
      <c r="F921" s="3">
        <v>7902.8</v>
      </c>
      <c r="G921" s="5">
        <f>Tabla1[[#This Row],[Importe]]-Tabla1[[#This Row],[Pagado]]</f>
        <v>0</v>
      </c>
      <c r="H921" s="4" t="s">
        <v>3890</v>
      </c>
    </row>
    <row r="922" spans="1:8" x14ac:dyDescent="0.25">
      <c r="A922" s="7">
        <v>44690</v>
      </c>
      <c r="B922" s="4" t="s">
        <v>962</v>
      </c>
      <c r="C922" s="4" t="s">
        <v>3675</v>
      </c>
      <c r="D922" s="3">
        <v>4296.6000000000004</v>
      </c>
      <c r="E922" s="8">
        <v>44690</v>
      </c>
      <c r="F922" s="3">
        <v>4296.6000000000004</v>
      </c>
      <c r="G922" s="5">
        <f>Tabla1[[#This Row],[Importe]]-Tabla1[[#This Row],[Pagado]]</f>
        <v>0</v>
      </c>
      <c r="H922" s="4" t="s">
        <v>3890</v>
      </c>
    </row>
    <row r="923" spans="1:8" x14ac:dyDescent="0.25">
      <c r="A923" s="7">
        <v>44690</v>
      </c>
      <c r="B923" s="4" t="s">
        <v>963</v>
      </c>
      <c r="C923" s="4" t="s">
        <v>3620</v>
      </c>
      <c r="D923" s="3">
        <v>5126.8999999999996</v>
      </c>
      <c r="E923" s="8">
        <v>44690</v>
      </c>
      <c r="F923" s="3">
        <v>5126.8999999999996</v>
      </c>
      <c r="G923" s="5">
        <f>Tabla1[[#This Row],[Importe]]-Tabla1[[#This Row],[Pagado]]</f>
        <v>0</v>
      </c>
      <c r="H923" s="4" t="s">
        <v>3890</v>
      </c>
    </row>
    <row r="924" spans="1:8" x14ac:dyDescent="0.25">
      <c r="A924" s="7">
        <v>44690</v>
      </c>
      <c r="B924" s="4" t="s">
        <v>964</v>
      </c>
      <c r="C924" s="4" t="s">
        <v>3605</v>
      </c>
      <c r="D924" s="3">
        <v>1749</v>
      </c>
      <c r="E924" s="8">
        <v>44690</v>
      </c>
      <c r="F924" s="3">
        <v>1749</v>
      </c>
      <c r="G924" s="5">
        <f>Tabla1[[#This Row],[Importe]]-Tabla1[[#This Row],[Pagado]]</f>
        <v>0</v>
      </c>
      <c r="H924" s="4" t="s">
        <v>3890</v>
      </c>
    </row>
    <row r="925" spans="1:8" x14ac:dyDescent="0.25">
      <c r="A925" s="7">
        <v>44690</v>
      </c>
      <c r="B925" s="4" t="s">
        <v>965</v>
      </c>
      <c r="C925" s="4" t="s">
        <v>3770</v>
      </c>
      <c r="D925" s="3">
        <v>13508</v>
      </c>
      <c r="E925" s="8">
        <v>44690</v>
      </c>
      <c r="F925" s="3">
        <v>13508</v>
      </c>
      <c r="G925" s="5">
        <f>Tabla1[[#This Row],[Importe]]-Tabla1[[#This Row],[Pagado]]</f>
        <v>0</v>
      </c>
      <c r="H925" s="4" t="s">
        <v>3890</v>
      </c>
    </row>
    <row r="926" spans="1:8" x14ac:dyDescent="0.25">
      <c r="A926" s="7">
        <v>44690</v>
      </c>
      <c r="B926" s="4" t="s">
        <v>966</v>
      </c>
      <c r="C926" s="4" t="s">
        <v>3692</v>
      </c>
      <c r="D926" s="3">
        <v>8136.7</v>
      </c>
      <c r="E926" s="8">
        <v>44690</v>
      </c>
      <c r="F926" s="3">
        <v>8136.7</v>
      </c>
      <c r="G926" s="5">
        <f>Tabla1[[#This Row],[Importe]]-Tabla1[[#This Row],[Pagado]]</f>
        <v>0</v>
      </c>
      <c r="H926" s="4" t="s">
        <v>3890</v>
      </c>
    </row>
    <row r="927" spans="1:8" x14ac:dyDescent="0.25">
      <c r="A927" s="7">
        <v>44690</v>
      </c>
      <c r="B927" s="4" t="s">
        <v>967</v>
      </c>
      <c r="C927" s="4" t="s">
        <v>3825</v>
      </c>
      <c r="D927" s="3">
        <v>3193.6</v>
      </c>
      <c r="E927" s="8">
        <v>44690</v>
      </c>
      <c r="F927" s="3">
        <v>3193.6</v>
      </c>
      <c r="G927" s="5">
        <f>Tabla1[[#This Row],[Importe]]-Tabla1[[#This Row],[Pagado]]</f>
        <v>0</v>
      </c>
      <c r="H927" s="4" t="s">
        <v>3890</v>
      </c>
    </row>
    <row r="928" spans="1:8" x14ac:dyDescent="0.25">
      <c r="A928" s="7">
        <v>44690</v>
      </c>
      <c r="B928" s="4" t="s">
        <v>968</v>
      </c>
      <c r="C928" s="4" t="s">
        <v>3611</v>
      </c>
      <c r="D928" s="3">
        <v>4977.1000000000004</v>
      </c>
      <c r="E928" s="8">
        <v>44690</v>
      </c>
      <c r="F928" s="3">
        <v>4977.1000000000004</v>
      </c>
      <c r="G928" s="5">
        <f>Tabla1[[#This Row],[Importe]]-Tabla1[[#This Row],[Pagado]]</f>
        <v>0</v>
      </c>
      <c r="H928" s="4" t="s">
        <v>3890</v>
      </c>
    </row>
    <row r="929" spans="1:8" x14ac:dyDescent="0.25">
      <c r="A929" s="7">
        <v>44690</v>
      </c>
      <c r="B929" s="4" t="s">
        <v>969</v>
      </c>
      <c r="C929" s="4" t="s">
        <v>3616</v>
      </c>
      <c r="D929" s="3">
        <v>3439.8</v>
      </c>
      <c r="E929" s="8">
        <v>44690</v>
      </c>
      <c r="F929" s="3">
        <v>3439.8</v>
      </c>
      <c r="G929" s="5">
        <f>Tabla1[[#This Row],[Importe]]-Tabla1[[#This Row],[Pagado]]</f>
        <v>0</v>
      </c>
      <c r="H929" s="4" t="s">
        <v>3890</v>
      </c>
    </row>
    <row r="930" spans="1:8" x14ac:dyDescent="0.25">
      <c r="A930" s="7">
        <v>44690</v>
      </c>
      <c r="B930" s="4" t="s">
        <v>970</v>
      </c>
      <c r="C930" s="4" t="s">
        <v>3689</v>
      </c>
      <c r="D930" s="3">
        <v>10630.4</v>
      </c>
      <c r="E930" s="8">
        <v>44690</v>
      </c>
      <c r="F930" s="3">
        <v>10630.4</v>
      </c>
      <c r="G930" s="5">
        <f>Tabla1[[#This Row],[Importe]]-Tabla1[[#This Row],[Pagado]]</f>
        <v>0</v>
      </c>
      <c r="H930" s="4" t="s">
        <v>3890</v>
      </c>
    </row>
    <row r="931" spans="1:8" x14ac:dyDescent="0.25">
      <c r="A931" s="7">
        <v>44690</v>
      </c>
      <c r="B931" s="4" t="s">
        <v>971</v>
      </c>
      <c r="C931" s="4" t="s">
        <v>3762</v>
      </c>
      <c r="D931" s="3">
        <v>26295.1</v>
      </c>
      <c r="E931" s="8">
        <v>44690</v>
      </c>
      <c r="F931" s="3">
        <v>26295.1</v>
      </c>
      <c r="G931" s="5">
        <f>Tabla1[[#This Row],[Importe]]-Tabla1[[#This Row],[Pagado]]</f>
        <v>0</v>
      </c>
      <c r="H931" s="4" t="s">
        <v>3890</v>
      </c>
    </row>
    <row r="932" spans="1:8" x14ac:dyDescent="0.25">
      <c r="A932" s="7">
        <v>44690</v>
      </c>
      <c r="B932" s="4" t="s">
        <v>972</v>
      </c>
      <c r="C932" s="4" t="s">
        <v>3599</v>
      </c>
      <c r="D932" s="3">
        <v>13060.7</v>
      </c>
      <c r="E932" s="8">
        <v>44691</v>
      </c>
      <c r="F932" s="3">
        <v>13060.7</v>
      </c>
      <c r="G932" s="5">
        <f>Tabla1[[#This Row],[Importe]]-Tabla1[[#This Row],[Pagado]]</f>
        <v>0</v>
      </c>
      <c r="H932" s="4" t="s">
        <v>3890</v>
      </c>
    </row>
    <row r="933" spans="1:8" x14ac:dyDescent="0.25">
      <c r="A933" s="7">
        <v>44690</v>
      </c>
      <c r="B933" s="4" t="s">
        <v>973</v>
      </c>
      <c r="C933" s="4" t="s">
        <v>3703</v>
      </c>
      <c r="D933" s="3">
        <v>5616.2</v>
      </c>
      <c r="E933" s="8">
        <v>44690</v>
      </c>
      <c r="F933" s="3">
        <v>5616.2</v>
      </c>
      <c r="G933" s="5">
        <f>Tabla1[[#This Row],[Importe]]-Tabla1[[#This Row],[Pagado]]</f>
        <v>0</v>
      </c>
      <c r="H933" s="4" t="s">
        <v>3890</v>
      </c>
    </row>
    <row r="934" spans="1:8" x14ac:dyDescent="0.25">
      <c r="A934" s="7">
        <v>44690</v>
      </c>
      <c r="B934" s="4" t="s">
        <v>974</v>
      </c>
      <c r="C934" s="4" t="s">
        <v>3764</v>
      </c>
      <c r="D934" s="3">
        <v>19435</v>
      </c>
      <c r="E934" s="8">
        <v>44704</v>
      </c>
      <c r="F934" s="3">
        <v>19435</v>
      </c>
      <c r="G934" s="5">
        <f>Tabla1[[#This Row],[Importe]]-Tabla1[[#This Row],[Pagado]]</f>
        <v>0</v>
      </c>
      <c r="H934" s="4" t="s">
        <v>3890</v>
      </c>
    </row>
    <row r="935" spans="1:8" x14ac:dyDescent="0.25">
      <c r="A935" s="7">
        <v>44690</v>
      </c>
      <c r="B935" s="4" t="s">
        <v>975</v>
      </c>
      <c r="C935" s="4" t="s">
        <v>3614</v>
      </c>
      <c r="D935" s="3">
        <v>1100</v>
      </c>
      <c r="E935" s="8">
        <v>44690</v>
      </c>
      <c r="F935" s="3">
        <v>1100</v>
      </c>
      <c r="G935" s="5">
        <f>Tabla1[[#This Row],[Importe]]-Tabla1[[#This Row],[Pagado]]</f>
        <v>0</v>
      </c>
      <c r="H935" s="4" t="s">
        <v>3890</v>
      </c>
    </row>
    <row r="936" spans="1:8" x14ac:dyDescent="0.25">
      <c r="A936" s="7">
        <v>44690</v>
      </c>
      <c r="B936" s="4" t="s">
        <v>976</v>
      </c>
      <c r="C936" s="4" t="s">
        <v>3694</v>
      </c>
      <c r="D936" s="3">
        <v>7481.3</v>
      </c>
      <c r="E936" s="8">
        <v>44690</v>
      </c>
      <c r="F936" s="3">
        <v>7481.3</v>
      </c>
      <c r="G936" s="5">
        <f>Tabla1[[#This Row],[Importe]]-Tabla1[[#This Row],[Pagado]]</f>
        <v>0</v>
      </c>
      <c r="H936" s="4" t="s">
        <v>3890</v>
      </c>
    </row>
    <row r="937" spans="1:8" x14ac:dyDescent="0.25">
      <c r="A937" s="7">
        <v>44690</v>
      </c>
      <c r="B937" s="4" t="s">
        <v>977</v>
      </c>
      <c r="C937" s="4" t="s">
        <v>3672</v>
      </c>
      <c r="D937" s="3">
        <v>24174</v>
      </c>
      <c r="E937" s="8">
        <v>44690</v>
      </c>
      <c r="F937" s="3">
        <v>24174</v>
      </c>
      <c r="G937" s="5">
        <f>Tabla1[[#This Row],[Importe]]-Tabla1[[#This Row],[Pagado]]</f>
        <v>0</v>
      </c>
      <c r="H937" s="4" t="s">
        <v>3890</v>
      </c>
    </row>
    <row r="938" spans="1:8" x14ac:dyDescent="0.25">
      <c r="A938" s="7">
        <v>44690</v>
      </c>
      <c r="B938" s="4" t="s">
        <v>978</v>
      </c>
      <c r="C938" s="4" t="s">
        <v>3803</v>
      </c>
      <c r="D938" s="3">
        <v>14523.6</v>
      </c>
      <c r="E938" s="8">
        <v>44690</v>
      </c>
      <c r="F938" s="3">
        <v>14523.6</v>
      </c>
      <c r="G938" s="5">
        <f>Tabla1[[#This Row],[Importe]]-Tabla1[[#This Row],[Pagado]]</f>
        <v>0</v>
      </c>
      <c r="H938" s="4" t="s">
        <v>3890</v>
      </c>
    </row>
    <row r="939" spans="1:8" x14ac:dyDescent="0.25">
      <c r="A939" s="7">
        <v>44690</v>
      </c>
      <c r="B939" s="4" t="s">
        <v>979</v>
      </c>
      <c r="C939" s="4" t="s">
        <v>3696</v>
      </c>
      <c r="D939" s="3">
        <v>5892.4</v>
      </c>
      <c r="E939" s="8">
        <v>44690</v>
      </c>
      <c r="F939" s="3">
        <v>5892.4</v>
      </c>
      <c r="G939" s="5">
        <f>Tabla1[[#This Row],[Importe]]-Tabla1[[#This Row],[Pagado]]</f>
        <v>0</v>
      </c>
      <c r="H939" s="4" t="s">
        <v>3890</v>
      </c>
    </row>
    <row r="940" spans="1:8" x14ac:dyDescent="0.25">
      <c r="A940" s="7">
        <v>44690</v>
      </c>
      <c r="B940" s="4" t="s">
        <v>980</v>
      </c>
      <c r="C940" s="4" t="s">
        <v>3617</v>
      </c>
      <c r="D940" s="3">
        <v>4013.1</v>
      </c>
      <c r="E940" s="8">
        <v>44690</v>
      </c>
      <c r="F940" s="3">
        <v>4013.1</v>
      </c>
      <c r="G940" s="5">
        <f>Tabla1[[#This Row],[Importe]]-Tabla1[[#This Row],[Pagado]]</f>
        <v>0</v>
      </c>
      <c r="H940" s="4" t="s">
        <v>3890</v>
      </c>
    </row>
    <row r="941" spans="1:8" x14ac:dyDescent="0.25">
      <c r="A941" s="7">
        <v>44690</v>
      </c>
      <c r="B941" s="4" t="s">
        <v>981</v>
      </c>
      <c r="C941" s="4" t="s">
        <v>3658</v>
      </c>
      <c r="D941" s="3">
        <v>35278.699999999997</v>
      </c>
      <c r="E941" s="8">
        <v>44695</v>
      </c>
      <c r="F941" s="3">
        <v>35278.699999999997</v>
      </c>
      <c r="G941" s="5">
        <f>Tabla1[[#This Row],[Importe]]-Tabla1[[#This Row],[Pagado]]</f>
        <v>0</v>
      </c>
      <c r="H941" s="4" t="s">
        <v>3890</v>
      </c>
    </row>
    <row r="942" spans="1:8" x14ac:dyDescent="0.25">
      <c r="A942" s="7">
        <v>44690</v>
      </c>
      <c r="B942" s="4" t="s">
        <v>982</v>
      </c>
      <c r="C942" s="4" t="s">
        <v>3660</v>
      </c>
      <c r="D942" s="3">
        <v>14196.5</v>
      </c>
      <c r="E942" s="8">
        <v>44692</v>
      </c>
      <c r="F942" s="3">
        <v>14196.5</v>
      </c>
      <c r="G942" s="5">
        <f>Tabla1[[#This Row],[Importe]]-Tabla1[[#This Row],[Pagado]]</f>
        <v>0</v>
      </c>
      <c r="H942" s="4" t="s">
        <v>3890</v>
      </c>
    </row>
    <row r="943" spans="1:8" x14ac:dyDescent="0.25">
      <c r="A943" s="7">
        <v>44690</v>
      </c>
      <c r="B943" s="4" t="s">
        <v>983</v>
      </c>
      <c r="C943" s="4" t="s">
        <v>3819</v>
      </c>
      <c r="D943" s="3">
        <v>12416</v>
      </c>
      <c r="E943" s="8">
        <v>44690</v>
      </c>
      <c r="F943" s="3">
        <v>12416</v>
      </c>
      <c r="G943" s="5">
        <f>Tabla1[[#This Row],[Importe]]-Tabla1[[#This Row],[Pagado]]</f>
        <v>0</v>
      </c>
      <c r="H943" s="4" t="s">
        <v>3890</v>
      </c>
    </row>
    <row r="944" spans="1:8" x14ac:dyDescent="0.25">
      <c r="A944" s="7">
        <v>44690</v>
      </c>
      <c r="B944" s="4" t="s">
        <v>984</v>
      </c>
      <c r="C944" s="4" t="s">
        <v>3663</v>
      </c>
      <c r="D944" s="3">
        <v>24788.2</v>
      </c>
      <c r="E944" s="8">
        <v>44692</v>
      </c>
      <c r="F944" s="3">
        <v>24788.2</v>
      </c>
      <c r="G944" s="5">
        <f>Tabla1[[#This Row],[Importe]]-Tabla1[[#This Row],[Pagado]]</f>
        <v>0</v>
      </c>
      <c r="H944" s="4" t="s">
        <v>3890</v>
      </c>
    </row>
    <row r="945" spans="1:8" x14ac:dyDescent="0.25">
      <c r="A945" s="7">
        <v>44690</v>
      </c>
      <c r="B945" s="4" t="s">
        <v>985</v>
      </c>
      <c r="C945" s="4" t="s">
        <v>3656</v>
      </c>
      <c r="D945" s="3">
        <v>46695.5</v>
      </c>
      <c r="E945" s="8">
        <v>44692</v>
      </c>
      <c r="F945" s="3">
        <v>46695.5</v>
      </c>
      <c r="G945" s="5">
        <f>Tabla1[[#This Row],[Importe]]-Tabla1[[#This Row],[Pagado]]</f>
        <v>0</v>
      </c>
      <c r="H945" s="4" t="s">
        <v>3890</v>
      </c>
    </row>
    <row r="946" spans="1:8" x14ac:dyDescent="0.25">
      <c r="A946" s="7">
        <v>44690</v>
      </c>
      <c r="B946" s="4" t="s">
        <v>986</v>
      </c>
      <c r="C946" s="4" t="s">
        <v>3618</v>
      </c>
      <c r="D946" s="3">
        <v>504</v>
      </c>
      <c r="E946" s="8">
        <v>44690</v>
      </c>
      <c r="F946" s="3">
        <v>504</v>
      </c>
      <c r="G946" s="5">
        <f>Tabla1[[#This Row],[Importe]]-Tabla1[[#This Row],[Pagado]]</f>
        <v>0</v>
      </c>
      <c r="H946" s="4" t="s">
        <v>3890</v>
      </c>
    </row>
    <row r="947" spans="1:8" x14ac:dyDescent="0.25">
      <c r="A947" s="7">
        <v>44690</v>
      </c>
      <c r="B947" s="4" t="s">
        <v>987</v>
      </c>
      <c r="C947" s="4" t="s">
        <v>3701</v>
      </c>
      <c r="D947" s="3">
        <v>34771.199999999997</v>
      </c>
      <c r="E947" s="8">
        <v>44690</v>
      </c>
      <c r="F947" s="3">
        <v>34771.199999999997</v>
      </c>
      <c r="G947" s="5">
        <f>Tabla1[[#This Row],[Importe]]-Tabla1[[#This Row],[Pagado]]</f>
        <v>0</v>
      </c>
      <c r="H947" s="4" t="s">
        <v>3890</v>
      </c>
    </row>
    <row r="948" spans="1:8" x14ac:dyDescent="0.25">
      <c r="A948" s="7">
        <v>44690</v>
      </c>
      <c r="B948" s="4" t="s">
        <v>988</v>
      </c>
      <c r="C948" s="4" t="s">
        <v>3668</v>
      </c>
      <c r="D948" s="3">
        <v>20655.8</v>
      </c>
      <c r="E948" s="8">
        <v>44697</v>
      </c>
      <c r="F948" s="3">
        <v>20655.8</v>
      </c>
      <c r="G948" s="5">
        <f>Tabla1[[#This Row],[Importe]]-Tabla1[[#This Row],[Pagado]]</f>
        <v>0</v>
      </c>
      <c r="H948" s="4" t="s">
        <v>3890</v>
      </c>
    </row>
    <row r="949" spans="1:8" x14ac:dyDescent="0.25">
      <c r="A949" s="7">
        <v>44690</v>
      </c>
      <c r="B949" s="4" t="s">
        <v>989</v>
      </c>
      <c r="C949" s="4" t="s">
        <v>3716</v>
      </c>
      <c r="D949" s="3">
        <v>60467.4</v>
      </c>
      <c r="E949" s="8">
        <v>44691</v>
      </c>
      <c r="F949" s="3">
        <v>60467.4</v>
      </c>
      <c r="G949" s="5">
        <f>Tabla1[[#This Row],[Importe]]-Tabla1[[#This Row],[Pagado]]</f>
        <v>0</v>
      </c>
      <c r="H949" s="4" t="s">
        <v>3890</v>
      </c>
    </row>
    <row r="950" spans="1:8" x14ac:dyDescent="0.25">
      <c r="A950" s="7">
        <v>44690</v>
      </c>
      <c r="B950" s="4" t="s">
        <v>990</v>
      </c>
      <c r="C950" s="4" t="s">
        <v>3623</v>
      </c>
      <c r="D950" s="3">
        <v>24431.4</v>
      </c>
      <c r="E950" s="8">
        <v>44690</v>
      </c>
      <c r="F950" s="3">
        <v>24431.4</v>
      </c>
      <c r="G950" s="5">
        <f>Tabla1[[#This Row],[Importe]]-Tabla1[[#This Row],[Pagado]]</f>
        <v>0</v>
      </c>
      <c r="H950" s="4" t="s">
        <v>3890</v>
      </c>
    </row>
    <row r="951" spans="1:8" x14ac:dyDescent="0.25">
      <c r="A951" s="7">
        <v>44690</v>
      </c>
      <c r="B951" s="4" t="s">
        <v>991</v>
      </c>
      <c r="C951" s="4" t="s">
        <v>3623</v>
      </c>
      <c r="D951" s="3">
        <v>2709</v>
      </c>
      <c r="E951" s="8">
        <v>44690</v>
      </c>
      <c r="F951" s="3">
        <v>2709</v>
      </c>
      <c r="G951" s="5">
        <f>Tabla1[[#This Row],[Importe]]-Tabla1[[#This Row],[Pagado]]</f>
        <v>0</v>
      </c>
      <c r="H951" s="4" t="s">
        <v>3890</v>
      </c>
    </row>
    <row r="952" spans="1:8" x14ac:dyDescent="0.25">
      <c r="A952" s="7">
        <v>44690</v>
      </c>
      <c r="B952" s="4" t="s">
        <v>992</v>
      </c>
      <c r="C952" s="4" t="s">
        <v>3680</v>
      </c>
      <c r="D952" s="3">
        <v>3681.5</v>
      </c>
      <c r="E952" s="8">
        <v>44691</v>
      </c>
      <c r="F952" s="3">
        <v>3681.5</v>
      </c>
      <c r="G952" s="5">
        <f>Tabla1[[#This Row],[Importe]]-Tabla1[[#This Row],[Pagado]]</f>
        <v>0</v>
      </c>
      <c r="H952" s="4" t="s">
        <v>3890</v>
      </c>
    </row>
    <row r="953" spans="1:8" x14ac:dyDescent="0.25">
      <c r="A953" s="7">
        <v>44690</v>
      </c>
      <c r="B953" s="4" t="s">
        <v>993</v>
      </c>
      <c r="C953" s="4" t="s">
        <v>3619</v>
      </c>
      <c r="D953" s="3">
        <v>4236.5</v>
      </c>
      <c r="E953" s="8">
        <v>44690</v>
      </c>
      <c r="F953" s="3">
        <v>4236.5</v>
      </c>
      <c r="G953" s="5">
        <f>Tabla1[[#This Row],[Importe]]-Tabla1[[#This Row],[Pagado]]</f>
        <v>0</v>
      </c>
      <c r="H953" s="4" t="s">
        <v>3890</v>
      </c>
    </row>
    <row r="954" spans="1:8" x14ac:dyDescent="0.25">
      <c r="A954" s="7">
        <v>44690</v>
      </c>
      <c r="B954" s="4" t="s">
        <v>994</v>
      </c>
      <c r="C954" s="4" t="s">
        <v>3627</v>
      </c>
      <c r="D954" s="3">
        <v>4395</v>
      </c>
      <c r="E954" s="8">
        <v>44690</v>
      </c>
      <c r="F954" s="3">
        <v>4395</v>
      </c>
      <c r="G954" s="5">
        <f>Tabla1[[#This Row],[Importe]]-Tabla1[[#This Row],[Pagado]]</f>
        <v>0</v>
      </c>
      <c r="H954" s="4" t="s">
        <v>3890</v>
      </c>
    </row>
    <row r="955" spans="1:8" x14ac:dyDescent="0.25">
      <c r="A955" s="7">
        <v>44690</v>
      </c>
      <c r="B955" s="4" t="s">
        <v>995</v>
      </c>
      <c r="C955" s="4" t="s">
        <v>3767</v>
      </c>
      <c r="D955" s="3">
        <v>4045.6</v>
      </c>
      <c r="E955" s="8">
        <v>44690</v>
      </c>
      <c r="F955" s="3">
        <v>4045.6</v>
      </c>
      <c r="G955" s="5">
        <f>Tabla1[[#This Row],[Importe]]-Tabla1[[#This Row],[Pagado]]</f>
        <v>0</v>
      </c>
      <c r="H955" s="4" t="s">
        <v>3890</v>
      </c>
    </row>
    <row r="956" spans="1:8" x14ac:dyDescent="0.25">
      <c r="A956" s="7">
        <v>44690</v>
      </c>
      <c r="B956" s="4" t="s">
        <v>996</v>
      </c>
      <c r="C956" s="4" t="s">
        <v>3629</v>
      </c>
      <c r="D956" s="3">
        <v>4976.3999999999996</v>
      </c>
      <c r="E956" s="8">
        <v>44690</v>
      </c>
      <c r="F956" s="3">
        <v>4976.3999999999996</v>
      </c>
      <c r="G956" s="5">
        <f>Tabla1[[#This Row],[Importe]]-Tabla1[[#This Row],[Pagado]]</f>
        <v>0</v>
      </c>
      <c r="H956" s="4" t="s">
        <v>3890</v>
      </c>
    </row>
    <row r="957" spans="1:8" ht="31.5" x14ac:dyDescent="0.25">
      <c r="A957" s="7">
        <v>44690</v>
      </c>
      <c r="B957" s="4" t="s">
        <v>997</v>
      </c>
      <c r="C957" s="4" t="s">
        <v>3791</v>
      </c>
      <c r="D957" s="3">
        <v>34136</v>
      </c>
      <c r="E957" s="8" t="s">
        <v>3998</v>
      </c>
      <c r="F957" s="3">
        <f>14000+20136</f>
        <v>34136</v>
      </c>
      <c r="G957" s="5">
        <f>Tabla1[[#This Row],[Importe]]-Tabla1[[#This Row],[Pagado]]</f>
        <v>0</v>
      </c>
      <c r="H957" s="4" t="s">
        <v>3890</v>
      </c>
    </row>
    <row r="958" spans="1:8" x14ac:dyDescent="0.25">
      <c r="A958" s="7">
        <v>44690</v>
      </c>
      <c r="B958" s="4" t="s">
        <v>998</v>
      </c>
      <c r="C958" s="4" t="s">
        <v>3718</v>
      </c>
      <c r="D958" s="3">
        <v>3308.8</v>
      </c>
      <c r="E958" s="8">
        <v>44690</v>
      </c>
      <c r="F958" s="3">
        <v>3308.8</v>
      </c>
      <c r="G958" s="5">
        <f>Tabla1[[#This Row],[Importe]]-Tabla1[[#This Row],[Pagado]]</f>
        <v>0</v>
      </c>
      <c r="H958" s="4" t="s">
        <v>3890</v>
      </c>
    </row>
    <row r="959" spans="1:8" x14ac:dyDescent="0.25">
      <c r="A959" s="7">
        <v>44690</v>
      </c>
      <c r="B959" s="4" t="s">
        <v>999</v>
      </c>
      <c r="C959" s="4" t="s">
        <v>3790</v>
      </c>
      <c r="D959" s="3">
        <v>1024.8</v>
      </c>
      <c r="E959" s="8">
        <v>44691</v>
      </c>
      <c r="F959" s="3">
        <v>1024.8</v>
      </c>
      <c r="G959" s="5">
        <f>Tabla1[[#This Row],[Importe]]-Tabla1[[#This Row],[Pagado]]</f>
        <v>0</v>
      </c>
      <c r="H959" s="4" t="s">
        <v>3890</v>
      </c>
    </row>
    <row r="960" spans="1:8" x14ac:dyDescent="0.25">
      <c r="A960" s="7">
        <v>44690</v>
      </c>
      <c r="B960" s="4" t="s">
        <v>1000</v>
      </c>
      <c r="C960" s="4" t="s">
        <v>3677</v>
      </c>
      <c r="D960" s="3">
        <v>16700.8</v>
      </c>
      <c r="E960" s="8">
        <v>44691</v>
      </c>
      <c r="F960" s="3">
        <v>16700.8</v>
      </c>
      <c r="G960" s="5">
        <f>Tabla1[[#This Row],[Importe]]-Tabla1[[#This Row],[Pagado]]</f>
        <v>0</v>
      </c>
      <c r="H960" s="4" t="s">
        <v>3890</v>
      </c>
    </row>
    <row r="961" spans="1:8" x14ac:dyDescent="0.25">
      <c r="A961" s="7">
        <v>44690</v>
      </c>
      <c r="B961" s="4" t="s">
        <v>1001</v>
      </c>
      <c r="C961" s="4" t="s">
        <v>3673</v>
      </c>
      <c r="D961" s="3">
        <v>19905.599999999999</v>
      </c>
      <c r="E961" s="8">
        <v>44691</v>
      </c>
      <c r="F961" s="3">
        <v>19905.599999999999</v>
      </c>
      <c r="G961" s="5">
        <f>Tabla1[[#This Row],[Importe]]-Tabla1[[#This Row],[Pagado]]</f>
        <v>0</v>
      </c>
      <c r="H961" s="4" t="s">
        <v>3890</v>
      </c>
    </row>
    <row r="962" spans="1:8" x14ac:dyDescent="0.25">
      <c r="A962" s="7">
        <v>44690</v>
      </c>
      <c r="B962" s="4" t="s">
        <v>1002</v>
      </c>
      <c r="C962" s="4" t="s">
        <v>3668</v>
      </c>
      <c r="D962" s="3">
        <v>6605.4</v>
      </c>
      <c r="E962" s="8">
        <v>44691</v>
      </c>
      <c r="F962" s="3">
        <v>6605.4</v>
      </c>
      <c r="G962" s="5">
        <f>Tabla1[[#This Row],[Importe]]-Tabla1[[#This Row],[Pagado]]</f>
        <v>0</v>
      </c>
      <c r="H962" s="4" t="s">
        <v>3890</v>
      </c>
    </row>
    <row r="963" spans="1:8" ht="31.5" x14ac:dyDescent="0.25">
      <c r="A963" s="7">
        <v>44690</v>
      </c>
      <c r="B963" s="4" t="s">
        <v>1003</v>
      </c>
      <c r="C963" s="11" t="s">
        <v>3936</v>
      </c>
      <c r="D963" s="3">
        <v>0</v>
      </c>
      <c r="E963" s="9" t="s">
        <v>3891</v>
      </c>
      <c r="F963" s="3">
        <v>0</v>
      </c>
      <c r="G963" s="5">
        <f>Tabla1[[#This Row],[Importe]]-Tabla1[[#This Row],[Pagado]]</f>
        <v>0</v>
      </c>
      <c r="H963" s="4" t="s">
        <v>3891</v>
      </c>
    </row>
    <row r="964" spans="1:8" x14ac:dyDescent="0.25">
      <c r="A964" s="7">
        <v>44690</v>
      </c>
      <c r="B964" s="4" t="s">
        <v>1004</v>
      </c>
      <c r="C964" s="4" t="s">
        <v>3714</v>
      </c>
      <c r="D964" s="3">
        <v>2805</v>
      </c>
      <c r="E964" s="8">
        <v>44690</v>
      </c>
      <c r="F964" s="3">
        <v>2805</v>
      </c>
      <c r="G964" s="5">
        <f>Tabla1[[#This Row],[Importe]]-Tabla1[[#This Row],[Pagado]]</f>
        <v>0</v>
      </c>
      <c r="H964" s="4" t="s">
        <v>3890</v>
      </c>
    </row>
    <row r="965" spans="1:8" x14ac:dyDescent="0.25">
      <c r="A965" s="7">
        <v>44690</v>
      </c>
      <c r="B965" s="4" t="s">
        <v>1005</v>
      </c>
      <c r="C965" s="4" t="s">
        <v>3622</v>
      </c>
      <c r="D965" s="3">
        <v>4485.6000000000004</v>
      </c>
      <c r="E965" s="8">
        <v>44690</v>
      </c>
      <c r="F965" s="3">
        <v>4485.6000000000004</v>
      </c>
      <c r="G965" s="5">
        <f>Tabla1[[#This Row],[Importe]]-Tabla1[[#This Row],[Pagado]]</f>
        <v>0</v>
      </c>
      <c r="H965" s="4" t="s">
        <v>3890</v>
      </c>
    </row>
    <row r="966" spans="1:8" x14ac:dyDescent="0.25">
      <c r="A966" s="7">
        <v>44690</v>
      </c>
      <c r="B966" s="4" t="s">
        <v>1006</v>
      </c>
      <c r="C966" s="4" t="s">
        <v>3681</v>
      </c>
      <c r="D966" s="3">
        <v>17543.599999999999</v>
      </c>
      <c r="E966" s="8">
        <v>44691</v>
      </c>
      <c r="F966" s="3">
        <v>17543.599999999999</v>
      </c>
      <c r="G966" s="5">
        <f>Tabla1[[#This Row],[Importe]]-Tabla1[[#This Row],[Pagado]]</f>
        <v>0</v>
      </c>
      <c r="H966" s="4" t="s">
        <v>3890</v>
      </c>
    </row>
    <row r="967" spans="1:8" x14ac:dyDescent="0.25">
      <c r="A967" s="7">
        <v>44690</v>
      </c>
      <c r="B967" s="4" t="s">
        <v>1007</v>
      </c>
      <c r="C967" s="4" t="s">
        <v>3603</v>
      </c>
      <c r="D967" s="3">
        <v>6321</v>
      </c>
      <c r="E967" s="8">
        <v>44691</v>
      </c>
      <c r="F967" s="3">
        <v>6321</v>
      </c>
      <c r="G967" s="5">
        <f>Tabla1[[#This Row],[Importe]]-Tabla1[[#This Row],[Pagado]]</f>
        <v>0</v>
      </c>
      <c r="H967" s="4" t="s">
        <v>3890</v>
      </c>
    </row>
    <row r="968" spans="1:8" x14ac:dyDescent="0.25">
      <c r="A968" s="7">
        <v>44690</v>
      </c>
      <c r="B968" s="4" t="s">
        <v>1008</v>
      </c>
      <c r="C968" s="4" t="s">
        <v>3802</v>
      </c>
      <c r="D968" s="3">
        <v>203.6</v>
      </c>
      <c r="E968" s="8">
        <v>44690</v>
      </c>
      <c r="F968" s="3">
        <v>203.6</v>
      </c>
      <c r="G968" s="5">
        <f>Tabla1[[#This Row],[Importe]]-Tabla1[[#This Row],[Pagado]]</f>
        <v>0</v>
      </c>
      <c r="H968" s="4" t="s">
        <v>3890</v>
      </c>
    </row>
    <row r="969" spans="1:8" x14ac:dyDescent="0.25">
      <c r="A969" s="7">
        <v>44690</v>
      </c>
      <c r="B969" s="4" t="s">
        <v>1009</v>
      </c>
      <c r="C969" s="4" t="s">
        <v>3755</v>
      </c>
      <c r="D969" s="3">
        <v>3669</v>
      </c>
      <c r="E969" s="8">
        <v>44701</v>
      </c>
      <c r="F969" s="3">
        <v>3669</v>
      </c>
      <c r="G969" s="5">
        <f>Tabla1[[#This Row],[Importe]]-Tabla1[[#This Row],[Pagado]]</f>
        <v>0</v>
      </c>
      <c r="H969" s="4" t="s">
        <v>3890</v>
      </c>
    </row>
    <row r="970" spans="1:8" x14ac:dyDescent="0.25">
      <c r="A970" s="7">
        <v>44690</v>
      </c>
      <c r="B970" s="4" t="s">
        <v>1010</v>
      </c>
      <c r="C970" s="4" t="s">
        <v>3691</v>
      </c>
      <c r="D970" s="3">
        <v>10323.6</v>
      </c>
      <c r="E970" s="8">
        <v>44690</v>
      </c>
      <c r="F970" s="3">
        <v>10323.6</v>
      </c>
      <c r="G970" s="5">
        <f>Tabla1[[#This Row],[Importe]]-Tabla1[[#This Row],[Pagado]]</f>
        <v>0</v>
      </c>
      <c r="H970" s="4" t="s">
        <v>3890</v>
      </c>
    </row>
    <row r="971" spans="1:8" x14ac:dyDescent="0.25">
      <c r="A971" s="7">
        <v>44690</v>
      </c>
      <c r="B971" s="4" t="s">
        <v>1011</v>
      </c>
      <c r="C971" s="4" t="s">
        <v>3810</v>
      </c>
      <c r="D971" s="3">
        <v>6822.4</v>
      </c>
      <c r="E971" s="8">
        <v>44690</v>
      </c>
      <c r="F971" s="3">
        <v>6822.4</v>
      </c>
      <c r="G971" s="5">
        <f>Tabla1[[#This Row],[Importe]]-Tabla1[[#This Row],[Pagado]]</f>
        <v>0</v>
      </c>
      <c r="H971" s="4" t="s">
        <v>3890</v>
      </c>
    </row>
    <row r="972" spans="1:8" x14ac:dyDescent="0.25">
      <c r="A972" s="7">
        <v>44690</v>
      </c>
      <c r="B972" s="4" t="s">
        <v>1012</v>
      </c>
      <c r="C972" s="4" t="s">
        <v>3690</v>
      </c>
      <c r="D972" s="3">
        <v>25944</v>
      </c>
      <c r="E972" s="8">
        <v>44694</v>
      </c>
      <c r="F972" s="3">
        <v>25944</v>
      </c>
      <c r="G972" s="5">
        <f>Tabla1[[#This Row],[Importe]]-Tabla1[[#This Row],[Pagado]]</f>
        <v>0</v>
      </c>
      <c r="H972" s="4" t="s">
        <v>3890</v>
      </c>
    </row>
    <row r="973" spans="1:8" x14ac:dyDescent="0.25">
      <c r="A973" s="7">
        <v>44690</v>
      </c>
      <c r="B973" s="4" t="s">
        <v>1013</v>
      </c>
      <c r="C973" s="4" t="s">
        <v>3700</v>
      </c>
      <c r="D973" s="3">
        <v>19158</v>
      </c>
      <c r="E973" s="8">
        <v>44708</v>
      </c>
      <c r="F973" s="3">
        <v>19158</v>
      </c>
      <c r="G973" s="5">
        <f>Tabla1[[#This Row],[Importe]]-Tabla1[[#This Row],[Pagado]]</f>
        <v>0</v>
      </c>
      <c r="H973" s="4" t="s">
        <v>3890</v>
      </c>
    </row>
    <row r="974" spans="1:8" x14ac:dyDescent="0.25">
      <c r="A974" s="7">
        <v>44690</v>
      </c>
      <c r="B974" s="4" t="s">
        <v>1014</v>
      </c>
      <c r="C974" s="4" t="s">
        <v>3708</v>
      </c>
      <c r="D974" s="3">
        <v>18866.240000000002</v>
      </c>
      <c r="E974" s="8">
        <v>44697</v>
      </c>
      <c r="F974" s="3">
        <v>18866.240000000002</v>
      </c>
      <c r="G974" s="5">
        <f>Tabla1[[#This Row],[Importe]]-Tabla1[[#This Row],[Pagado]]</f>
        <v>0</v>
      </c>
      <c r="H974" s="4" t="s">
        <v>3890</v>
      </c>
    </row>
    <row r="975" spans="1:8" x14ac:dyDescent="0.25">
      <c r="A975" s="7">
        <v>44690</v>
      </c>
      <c r="B975" s="4" t="s">
        <v>1015</v>
      </c>
      <c r="C975" s="4" t="s">
        <v>3614</v>
      </c>
      <c r="D975" s="3">
        <v>2810.6</v>
      </c>
      <c r="E975" s="8">
        <v>44690</v>
      </c>
      <c r="F975" s="3">
        <v>2810.6</v>
      </c>
      <c r="G975" s="5">
        <f>Tabla1[[#This Row],[Importe]]-Tabla1[[#This Row],[Pagado]]</f>
        <v>0</v>
      </c>
      <c r="H975" s="4" t="s">
        <v>3890</v>
      </c>
    </row>
    <row r="976" spans="1:8" x14ac:dyDescent="0.25">
      <c r="A976" s="7">
        <v>44690</v>
      </c>
      <c r="B976" s="4" t="s">
        <v>1016</v>
      </c>
      <c r="C976" s="4" t="s">
        <v>3826</v>
      </c>
      <c r="D976" s="3">
        <v>6416</v>
      </c>
      <c r="E976" s="8">
        <v>44690</v>
      </c>
      <c r="F976" s="3">
        <v>6416</v>
      </c>
      <c r="G976" s="5">
        <f>Tabla1[[#This Row],[Importe]]-Tabla1[[#This Row],[Pagado]]</f>
        <v>0</v>
      </c>
      <c r="H976" s="4" t="s">
        <v>3890</v>
      </c>
    </row>
    <row r="977" spans="1:8" x14ac:dyDescent="0.25">
      <c r="A977" s="7">
        <v>44690</v>
      </c>
      <c r="B977" s="4" t="s">
        <v>1017</v>
      </c>
      <c r="C977" s="4" t="s">
        <v>3937</v>
      </c>
      <c r="D977" s="3">
        <v>0</v>
      </c>
      <c r="E977" s="9" t="s">
        <v>3891</v>
      </c>
      <c r="F977" s="3">
        <v>0</v>
      </c>
      <c r="G977" s="5">
        <f>Tabla1[[#This Row],[Importe]]-Tabla1[[#This Row],[Pagado]]</f>
        <v>0</v>
      </c>
      <c r="H977" s="4" t="s">
        <v>3891</v>
      </c>
    </row>
    <row r="978" spans="1:8" x14ac:dyDescent="0.25">
      <c r="A978" s="7">
        <v>44690</v>
      </c>
      <c r="B978" s="4" t="s">
        <v>1018</v>
      </c>
      <c r="C978" s="4" t="s">
        <v>3662</v>
      </c>
      <c r="D978" s="3">
        <v>48127.4</v>
      </c>
      <c r="E978" s="8">
        <v>44690</v>
      </c>
      <c r="F978" s="3">
        <v>48127.4</v>
      </c>
      <c r="G978" s="5">
        <f>Tabla1[[#This Row],[Importe]]-Tabla1[[#This Row],[Pagado]]</f>
        <v>0</v>
      </c>
      <c r="H978" s="4" t="s">
        <v>3890</v>
      </c>
    </row>
    <row r="979" spans="1:8" x14ac:dyDescent="0.25">
      <c r="A979" s="7">
        <v>44690</v>
      </c>
      <c r="B979" s="4" t="s">
        <v>1019</v>
      </c>
      <c r="C979" s="4" t="s">
        <v>3827</v>
      </c>
      <c r="D979" s="3">
        <v>510.4</v>
      </c>
      <c r="E979" s="8">
        <v>44690</v>
      </c>
      <c r="F979" s="3">
        <v>510.4</v>
      </c>
      <c r="G979" s="5">
        <f>Tabla1[[#This Row],[Importe]]-Tabla1[[#This Row],[Pagado]]</f>
        <v>0</v>
      </c>
      <c r="H979" s="4" t="s">
        <v>3890</v>
      </c>
    </row>
    <row r="980" spans="1:8" x14ac:dyDescent="0.25">
      <c r="A980" s="7">
        <v>44690</v>
      </c>
      <c r="B980" s="4" t="s">
        <v>1020</v>
      </c>
      <c r="C980" s="4" t="s">
        <v>3826</v>
      </c>
      <c r="D980" s="3">
        <v>524.4</v>
      </c>
      <c r="E980" s="8">
        <v>44690</v>
      </c>
      <c r="F980" s="3">
        <v>524.4</v>
      </c>
      <c r="G980" s="5">
        <f>Tabla1[[#This Row],[Importe]]-Tabla1[[#This Row],[Pagado]]</f>
        <v>0</v>
      </c>
      <c r="H980" s="4" t="s">
        <v>3890</v>
      </c>
    </row>
    <row r="981" spans="1:8" x14ac:dyDescent="0.25">
      <c r="A981" s="7">
        <v>44690</v>
      </c>
      <c r="B981" s="4" t="s">
        <v>1021</v>
      </c>
      <c r="C981" s="4" t="s">
        <v>3712</v>
      </c>
      <c r="D981" s="3">
        <v>686.4</v>
      </c>
      <c r="E981" s="8">
        <v>44691</v>
      </c>
      <c r="F981" s="3">
        <v>686.4</v>
      </c>
      <c r="G981" s="5">
        <f>Tabla1[[#This Row],[Importe]]-Tabla1[[#This Row],[Pagado]]</f>
        <v>0</v>
      </c>
      <c r="H981" s="4" t="s">
        <v>3890</v>
      </c>
    </row>
    <row r="982" spans="1:8" x14ac:dyDescent="0.25">
      <c r="A982" s="7">
        <v>44690</v>
      </c>
      <c r="B982" s="4" t="s">
        <v>1022</v>
      </c>
      <c r="C982" s="4" t="s">
        <v>3713</v>
      </c>
      <c r="D982" s="3">
        <v>1135.2</v>
      </c>
      <c r="E982" s="8">
        <v>44691</v>
      </c>
      <c r="F982" s="3">
        <v>1135.2</v>
      </c>
      <c r="G982" s="5">
        <f>Tabla1[[#This Row],[Importe]]-Tabla1[[#This Row],[Pagado]]</f>
        <v>0</v>
      </c>
      <c r="H982" s="4" t="s">
        <v>3890</v>
      </c>
    </row>
    <row r="983" spans="1:8" x14ac:dyDescent="0.25">
      <c r="A983" s="7">
        <v>44690</v>
      </c>
      <c r="B983" s="4" t="s">
        <v>1023</v>
      </c>
      <c r="C983" s="4" t="s">
        <v>3711</v>
      </c>
      <c r="D983" s="3">
        <v>3022.8</v>
      </c>
      <c r="E983" s="8">
        <v>44691</v>
      </c>
      <c r="F983" s="3">
        <v>3022.8</v>
      </c>
      <c r="G983" s="5">
        <f>Tabla1[[#This Row],[Importe]]-Tabla1[[#This Row],[Pagado]]</f>
        <v>0</v>
      </c>
      <c r="H983" s="4" t="s">
        <v>3890</v>
      </c>
    </row>
    <row r="984" spans="1:8" x14ac:dyDescent="0.25">
      <c r="A984" s="7">
        <v>44690</v>
      </c>
      <c r="B984" s="4" t="s">
        <v>1024</v>
      </c>
      <c r="C984" s="4" t="s">
        <v>3710</v>
      </c>
      <c r="D984" s="3">
        <v>2554.1999999999998</v>
      </c>
      <c r="E984" s="8">
        <v>44691</v>
      </c>
      <c r="F984" s="3">
        <v>2554.1999999999998</v>
      </c>
      <c r="G984" s="5">
        <f>Tabla1[[#This Row],[Importe]]-Tabla1[[#This Row],[Pagado]]</f>
        <v>0</v>
      </c>
      <c r="H984" s="4" t="s">
        <v>3890</v>
      </c>
    </row>
    <row r="985" spans="1:8" x14ac:dyDescent="0.25">
      <c r="A985" s="7">
        <v>44690</v>
      </c>
      <c r="B985" s="4" t="s">
        <v>1025</v>
      </c>
      <c r="C985" s="4" t="s">
        <v>3730</v>
      </c>
      <c r="D985" s="3">
        <v>9415.6</v>
      </c>
      <c r="E985" s="8">
        <v>44690</v>
      </c>
      <c r="F985" s="3">
        <v>9415.6</v>
      </c>
      <c r="G985" s="5">
        <f>Tabla1[[#This Row],[Importe]]-Tabla1[[#This Row],[Pagado]]</f>
        <v>0</v>
      </c>
      <c r="H985" s="4" t="s">
        <v>3890</v>
      </c>
    </row>
    <row r="986" spans="1:8" x14ac:dyDescent="0.25">
      <c r="A986" s="7">
        <v>44690</v>
      </c>
      <c r="B986" s="4" t="s">
        <v>1026</v>
      </c>
      <c r="C986" s="4" t="s">
        <v>3709</v>
      </c>
      <c r="D986" s="3">
        <v>20486.400000000001</v>
      </c>
      <c r="E986" s="8">
        <v>44691</v>
      </c>
      <c r="F986" s="3">
        <v>20486.400000000001</v>
      </c>
      <c r="G986" s="5">
        <f>Tabla1[[#This Row],[Importe]]-Tabla1[[#This Row],[Pagado]]</f>
        <v>0</v>
      </c>
      <c r="H986" s="4" t="s">
        <v>3890</v>
      </c>
    </row>
    <row r="987" spans="1:8" x14ac:dyDescent="0.25">
      <c r="A987" s="7">
        <v>44690</v>
      </c>
      <c r="B987" s="4" t="s">
        <v>1027</v>
      </c>
      <c r="C987" s="4" t="s">
        <v>3614</v>
      </c>
      <c r="D987" s="3">
        <v>47</v>
      </c>
      <c r="E987" s="8">
        <v>44690</v>
      </c>
      <c r="F987" s="3">
        <v>47</v>
      </c>
      <c r="G987" s="5">
        <f>Tabla1[[#This Row],[Importe]]-Tabla1[[#This Row],[Pagado]]</f>
        <v>0</v>
      </c>
      <c r="H987" s="4" t="s">
        <v>3890</v>
      </c>
    </row>
    <row r="988" spans="1:8" x14ac:dyDescent="0.25">
      <c r="A988" s="7">
        <v>44690</v>
      </c>
      <c r="B988" s="4" t="s">
        <v>1028</v>
      </c>
      <c r="C988" s="4" t="s">
        <v>3627</v>
      </c>
      <c r="D988" s="3">
        <v>2470.1999999999998</v>
      </c>
      <c r="E988" s="8">
        <v>44690</v>
      </c>
      <c r="F988" s="3">
        <v>2470.1999999999998</v>
      </c>
      <c r="G988" s="5">
        <f>Tabla1[[#This Row],[Importe]]-Tabla1[[#This Row],[Pagado]]</f>
        <v>0</v>
      </c>
      <c r="H988" s="4" t="s">
        <v>3890</v>
      </c>
    </row>
    <row r="989" spans="1:8" x14ac:dyDescent="0.25">
      <c r="A989" s="7">
        <v>44690</v>
      </c>
      <c r="B989" s="4" t="s">
        <v>1029</v>
      </c>
      <c r="C989" s="4" t="s">
        <v>3661</v>
      </c>
      <c r="D989" s="3">
        <v>30914.7</v>
      </c>
      <c r="E989" s="8">
        <v>44691</v>
      </c>
      <c r="F989" s="3">
        <v>30914.7</v>
      </c>
      <c r="G989" s="5">
        <f>Tabla1[[#This Row],[Importe]]-Tabla1[[#This Row],[Pagado]]</f>
        <v>0</v>
      </c>
      <c r="H989" s="4" t="s">
        <v>3890</v>
      </c>
    </row>
    <row r="990" spans="1:8" x14ac:dyDescent="0.25">
      <c r="A990" s="7">
        <v>44690</v>
      </c>
      <c r="B990" s="4" t="s">
        <v>1030</v>
      </c>
      <c r="C990" s="4" t="s">
        <v>3724</v>
      </c>
      <c r="D990" s="3">
        <v>16615.2</v>
      </c>
      <c r="E990" s="8">
        <v>44691</v>
      </c>
      <c r="F990" s="3">
        <v>16615.2</v>
      </c>
      <c r="G990" s="5">
        <f>Tabla1[[#This Row],[Importe]]-Tabla1[[#This Row],[Pagado]]</f>
        <v>0</v>
      </c>
      <c r="H990" s="4" t="s">
        <v>3890</v>
      </c>
    </row>
    <row r="991" spans="1:8" x14ac:dyDescent="0.25">
      <c r="A991" s="7">
        <v>44690</v>
      </c>
      <c r="B991" s="4" t="s">
        <v>1031</v>
      </c>
      <c r="C991" s="4" t="s">
        <v>3686</v>
      </c>
      <c r="D991" s="3">
        <v>1956</v>
      </c>
      <c r="E991" s="8" t="s">
        <v>3880</v>
      </c>
      <c r="F991" s="3">
        <v>1956</v>
      </c>
      <c r="G991" s="5">
        <f>Tabla1[[#This Row],[Importe]]-Tabla1[[#This Row],[Pagado]]</f>
        <v>0</v>
      </c>
      <c r="H991" s="4" t="s">
        <v>3890</v>
      </c>
    </row>
    <row r="992" spans="1:8" x14ac:dyDescent="0.25">
      <c r="A992" s="7">
        <v>44690</v>
      </c>
      <c r="B992" s="4" t="s">
        <v>1032</v>
      </c>
      <c r="C992" s="4" t="s">
        <v>3701</v>
      </c>
      <c r="D992" s="3">
        <v>15750.4</v>
      </c>
      <c r="E992" s="8">
        <v>44690</v>
      </c>
      <c r="F992" s="3">
        <v>15750.4</v>
      </c>
      <c r="G992" s="5">
        <f>Tabla1[[#This Row],[Importe]]-Tabla1[[#This Row],[Pagado]]</f>
        <v>0</v>
      </c>
      <c r="H992" s="4" t="s">
        <v>3890</v>
      </c>
    </row>
    <row r="993" spans="1:8" x14ac:dyDescent="0.25">
      <c r="A993" s="7">
        <v>44690</v>
      </c>
      <c r="B993" s="4" t="s">
        <v>1033</v>
      </c>
      <c r="C993" s="4" t="s">
        <v>3717</v>
      </c>
      <c r="D993" s="3">
        <v>2926.2</v>
      </c>
      <c r="E993" s="8">
        <v>44690</v>
      </c>
      <c r="F993" s="3">
        <v>2926.2</v>
      </c>
      <c r="G993" s="5">
        <f>Tabla1[[#This Row],[Importe]]-Tabla1[[#This Row],[Pagado]]</f>
        <v>0</v>
      </c>
      <c r="H993" s="4" t="s">
        <v>3890</v>
      </c>
    </row>
    <row r="994" spans="1:8" x14ac:dyDescent="0.25">
      <c r="A994" s="7">
        <v>44690</v>
      </c>
      <c r="B994" s="4" t="s">
        <v>1034</v>
      </c>
      <c r="C994" s="4" t="s">
        <v>3726</v>
      </c>
      <c r="D994" s="3">
        <v>49480</v>
      </c>
      <c r="E994" s="8">
        <v>44690</v>
      </c>
      <c r="F994" s="3">
        <v>49480</v>
      </c>
      <c r="G994" s="5">
        <f>Tabla1[[#This Row],[Importe]]-Tabla1[[#This Row],[Pagado]]</f>
        <v>0</v>
      </c>
      <c r="H994" s="4" t="s">
        <v>3890</v>
      </c>
    </row>
    <row r="995" spans="1:8" x14ac:dyDescent="0.25">
      <c r="A995" s="7">
        <v>44690</v>
      </c>
      <c r="B995" s="4" t="s">
        <v>1035</v>
      </c>
      <c r="C995" s="4" t="s">
        <v>3687</v>
      </c>
      <c r="D995" s="3">
        <v>466.4</v>
      </c>
      <c r="E995" s="8">
        <v>44690</v>
      </c>
      <c r="F995" s="3">
        <v>466.4</v>
      </c>
      <c r="G995" s="5">
        <f>Tabla1[[#This Row],[Importe]]-Tabla1[[#This Row],[Pagado]]</f>
        <v>0</v>
      </c>
      <c r="H995" s="4" t="s">
        <v>3890</v>
      </c>
    </row>
    <row r="996" spans="1:8" x14ac:dyDescent="0.25">
      <c r="A996" s="7">
        <v>44690</v>
      </c>
      <c r="B996" s="4" t="s">
        <v>1036</v>
      </c>
      <c r="C996" s="4" t="s">
        <v>3598</v>
      </c>
      <c r="D996" s="3">
        <v>20747.3</v>
      </c>
      <c r="E996" s="8">
        <v>44692</v>
      </c>
      <c r="F996" s="3">
        <v>20747.3</v>
      </c>
      <c r="G996" s="5">
        <f>Tabla1[[#This Row],[Importe]]-Tabla1[[#This Row],[Pagado]]</f>
        <v>0</v>
      </c>
      <c r="H996" s="4" t="s">
        <v>3890</v>
      </c>
    </row>
    <row r="997" spans="1:8" x14ac:dyDescent="0.25">
      <c r="A997" s="7">
        <v>44690</v>
      </c>
      <c r="B997" s="4" t="s">
        <v>1037</v>
      </c>
      <c r="C997" s="4" t="s">
        <v>3725</v>
      </c>
      <c r="D997" s="3">
        <v>21613.599999999999</v>
      </c>
      <c r="E997" s="8">
        <v>44697</v>
      </c>
      <c r="F997" s="3">
        <v>21613.599999999999</v>
      </c>
      <c r="G997" s="5">
        <f>Tabla1[[#This Row],[Importe]]-Tabla1[[#This Row],[Pagado]]</f>
        <v>0</v>
      </c>
      <c r="H997" s="4" t="s">
        <v>3890</v>
      </c>
    </row>
    <row r="998" spans="1:8" x14ac:dyDescent="0.25">
      <c r="A998" s="7">
        <v>44690</v>
      </c>
      <c r="B998" s="4" t="s">
        <v>1038</v>
      </c>
      <c r="C998" s="4" t="s">
        <v>3828</v>
      </c>
      <c r="D998" s="3">
        <v>63184.800000000003</v>
      </c>
      <c r="E998" s="8">
        <v>44692</v>
      </c>
      <c r="F998" s="3">
        <v>63184.800000000003</v>
      </c>
      <c r="G998" s="5">
        <f>Tabla1[[#This Row],[Importe]]-Tabla1[[#This Row],[Pagado]]</f>
        <v>0</v>
      </c>
      <c r="H998" s="4" t="s">
        <v>3890</v>
      </c>
    </row>
    <row r="999" spans="1:8" x14ac:dyDescent="0.25">
      <c r="A999" s="7">
        <v>44690</v>
      </c>
      <c r="B999" s="4" t="s">
        <v>1039</v>
      </c>
      <c r="C999" s="4" t="s">
        <v>3720</v>
      </c>
      <c r="D999" s="3">
        <v>15936</v>
      </c>
      <c r="E999" s="8">
        <v>44690</v>
      </c>
      <c r="F999" s="3">
        <v>15936</v>
      </c>
      <c r="G999" s="5">
        <f>Tabla1[[#This Row],[Importe]]-Tabla1[[#This Row],[Pagado]]</f>
        <v>0</v>
      </c>
      <c r="H999" s="4" t="s">
        <v>3890</v>
      </c>
    </row>
    <row r="1000" spans="1:8" x14ac:dyDescent="0.25">
      <c r="A1000" s="7">
        <v>44690</v>
      </c>
      <c r="B1000" s="4" t="s">
        <v>1040</v>
      </c>
      <c r="C1000" s="4" t="s">
        <v>3614</v>
      </c>
      <c r="D1000" s="3">
        <v>1425.6</v>
      </c>
      <c r="E1000" s="8">
        <v>44690</v>
      </c>
      <c r="F1000" s="3">
        <v>1425.6</v>
      </c>
      <c r="G1000" s="5">
        <f>Tabla1[[#This Row],[Importe]]-Tabla1[[#This Row],[Pagado]]</f>
        <v>0</v>
      </c>
      <c r="H1000" s="4" t="s">
        <v>3890</v>
      </c>
    </row>
    <row r="1001" spans="1:8" x14ac:dyDescent="0.25">
      <c r="A1001" s="7">
        <v>44690</v>
      </c>
      <c r="B1001" s="4" t="s">
        <v>1041</v>
      </c>
      <c r="C1001" s="4" t="s">
        <v>3816</v>
      </c>
      <c r="D1001" s="3">
        <v>34769.279999999999</v>
      </c>
      <c r="E1001" s="8">
        <v>44690</v>
      </c>
      <c r="F1001" s="3">
        <v>34769.279999999999</v>
      </c>
      <c r="G1001" s="5">
        <f>Tabla1[[#This Row],[Importe]]-Tabla1[[#This Row],[Pagado]]</f>
        <v>0</v>
      </c>
      <c r="H1001" s="4" t="s">
        <v>3890</v>
      </c>
    </row>
    <row r="1002" spans="1:8" x14ac:dyDescent="0.25">
      <c r="A1002" s="7">
        <v>44691</v>
      </c>
      <c r="B1002" s="4" t="s">
        <v>1042</v>
      </c>
      <c r="C1002" s="4" t="s">
        <v>3609</v>
      </c>
      <c r="D1002" s="3">
        <v>572.70000000000005</v>
      </c>
      <c r="E1002" s="8">
        <v>44691</v>
      </c>
      <c r="F1002" s="3">
        <v>572.70000000000005</v>
      </c>
      <c r="G1002" s="5">
        <f>Tabla1[[#This Row],[Importe]]-Tabla1[[#This Row],[Pagado]]</f>
        <v>0</v>
      </c>
      <c r="H1002" s="4" t="s">
        <v>3890</v>
      </c>
    </row>
    <row r="1003" spans="1:8" x14ac:dyDescent="0.25">
      <c r="A1003" s="7">
        <v>44691</v>
      </c>
      <c r="B1003" s="4" t="s">
        <v>1043</v>
      </c>
      <c r="C1003" s="4" t="s">
        <v>3597</v>
      </c>
      <c r="D1003" s="3">
        <v>33222.5</v>
      </c>
      <c r="E1003" s="8">
        <v>44691</v>
      </c>
      <c r="F1003" s="3">
        <v>33222.5</v>
      </c>
      <c r="G1003" s="5">
        <f>Tabla1[[#This Row],[Importe]]-Tabla1[[#This Row],[Pagado]]</f>
        <v>0</v>
      </c>
      <c r="H1003" s="4" t="s">
        <v>3890</v>
      </c>
    </row>
    <row r="1004" spans="1:8" x14ac:dyDescent="0.25">
      <c r="A1004" s="7">
        <v>44691</v>
      </c>
      <c r="B1004" s="4" t="s">
        <v>1044</v>
      </c>
      <c r="C1004" s="4" t="s">
        <v>3644</v>
      </c>
      <c r="D1004" s="3">
        <v>3853.1</v>
      </c>
      <c r="E1004" s="8">
        <v>44691</v>
      </c>
      <c r="F1004" s="3">
        <v>3853.1</v>
      </c>
      <c r="G1004" s="5">
        <f>Tabla1[[#This Row],[Importe]]-Tabla1[[#This Row],[Pagado]]</f>
        <v>0</v>
      </c>
      <c r="H1004" s="4" t="s">
        <v>3890</v>
      </c>
    </row>
    <row r="1005" spans="1:8" x14ac:dyDescent="0.25">
      <c r="A1005" s="7">
        <v>44691</v>
      </c>
      <c r="B1005" s="4" t="s">
        <v>1045</v>
      </c>
      <c r="C1005" s="4" t="s">
        <v>3648</v>
      </c>
      <c r="D1005" s="3">
        <v>4421.7</v>
      </c>
      <c r="E1005" s="8">
        <v>44692</v>
      </c>
      <c r="F1005" s="3">
        <v>4421.7</v>
      </c>
      <c r="G1005" s="5">
        <f>Tabla1[[#This Row],[Importe]]-Tabla1[[#This Row],[Pagado]]</f>
        <v>0</v>
      </c>
      <c r="H1005" s="4" t="s">
        <v>3890</v>
      </c>
    </row>
    <row r="1006" spans="1:8" x14ac:dyDescent="0.25">
      <c r="A1006" s="7">
        <v>44691</v>
      </c>
      <c r="B1006" s="4" t="s">
        <v>1046</v>
      </c>
      <c r="C1006" s="4" t="s">
        <v>3650</v>
      </c>
      <c r="D1006" s="3">
        <v>4335.3999999999996</v>
      </c>
      <c r="E1006" s="8">
        <v>44693</v>
      </c>
      <c r="F1006" s="3">
        <v>4335.3999999999996</v>
      </c>
      <c r="G1006" s="5">
        <f>Tabla1[[#This Row],[Importe]]-Tabla1[[#This Row],[Pagado]]</f>
        <v>0</v>
      </c>
      <c r="H1006" s="4" t="s">
        <v>3890</v>
      </c>
    </row>
    <row r="1007" spans="1:8" x14ac:dyDescent="0.25">
      <c r="A1007" s="7">
        <v>44691</v>
      </c>
      <c r="B1007" s="4" t="s">
        <v>1047</v>
      </c>
      <c r="C1007" s="4" t="s">
        <v>3667</v>
      </c>
      <c r="D1007" s="3">
        <v>4263.6000000000004</v>
      </c>
      <c r="E1007" s="8">
        <v>44692</v>
      </c>
      <c r="F1007" s="3">
        <v>4263.6000000000004</v>
      </c>
      <c r="G1007" s="5">
        <f>Tabla1[[#This Row],[Importe]]-Tabla1[[#This Row],[Pagado]]</f>
        <v>0</v>
      </c>
      <c r="H1007" s="4" t="s">
        <v>3890</v>
      </c>
    </row>
    <row r="1008" spans="1:8" x14ac:dyDescent="0.25">
      <c r="A1008" s="7">
        <v>44691</v>
      </c>
      <c r="B1008" s="4" t="s">
        <v>1048</v>
      </c>
      <c r="C1008" s="4" t="s">
        <v>3645</v>
      </c>
      <c r="D1008" s="3">
        <v>3947.4</v>
      </c>
      <c r="E1008" s="8">
        <v>44692</v>
      </c>
      <c r="F1008" s="3">
        <v>3947.4</v>
      </c>
      <c r="G1008" s="5">
        <f>Tabla1[[#This Row],[Importe]]-Tabla1[[#This Row],[Pagado]]</f>
        <v>0</v>
      </c>
      <c r="H1008" s="4" t="s">
        <v>3890</v>
      </c>
    </row>
    <row r="1009" spans="1:8" ht="31.5" x14ac:dyDescent="0.25">
      <c r="A1009" s="7">
        <v>44691</v>
      </c>
      <c r="B1009" s="4" t="s">
        <v>1049</v>
      </c>
      <c r="C1009" s="4" t="s">
        <v>3735</v>
      </c>
      <c r="D1009" s="3">
        <v>5220.6000000000004</v>
      </c>
      <c r="E1009" s="8" t="s">
        <v>3943</v>
      </c>
      <c r="F1009" s="3">
        <f>3500+1720.6</f>
        <v>5220.6000000000004</v>
      </c>
      <c r="G1009" s="5">
        <f>Tabla1[[#This Row],[Importe]]-Tabla1[[#This Row],[Pagado]]</f>
        <v>0</v>
      </c>
      <c r="H1009" s="4" t="s">
        <v>3890</v>
      </c>
    </row>
    <row r="1010" spans="1:8" x14ac:dyDescent="0.25">
      <c r="A1010" s="7">
        <v>44691</v>
      </c>
      <c r="B1010" s="4" t="s">
        <v>1050</v>
      </c>
      <c r="C1010" s="4" t="s">
        <v>3939</v>
      </c>
      <c r="D1010" s="3">
        <v>0</v>
      </c>
      <c r="E1010" s="9" t="s">
        <v>3891</v>
      </c>
      <c r="F1010" s="3">
        <v>0</v>
      </c>
      <c r="G1010" s="5">
        <f>Tabla1[[#This Row],[Importe]]-Tabla1[[#This Row],[Pagado]]</f>
        <v>0</v>
      </c>
      <c r="H1010" s="4" t="s">
        <v>3891</v>
      </c>
    </row>
    <row r="1011" spans="1:8" x14ac:dyDescent="0.25">
      <c r="A1011" s="7">
        <v>44691</v>
      </c>
      <c r="B1011" s="4" t="s">
        <v>1051</v>
      </c>
      <c r="C1011" s="4" t="s">
        <v>3647</v>
      </c>
      <c r="D1011" s="3">
        <v>4447.2</v>
      </c>
      <c r="E1011" s="8">
        <v>44693</v>
      </c>
      <c r="F1011" s="3">
        <v>4447.2</v>
      </c>
      <c r="G1011" s="5">
        <f>Tabla1[[#This Row],[Importe]]-Tabla1[[#This Row],[Pagado]]</f>
        <v>0</v>
      </c>
      <c r="H1011" s="4" t="s">
        <v>3890</v>
      </c>
    </row>
    <row r="1012" spans="1:8" x14ac:dyDescent="0.25">
      <c r="A1012" s="7">
        <v>44691</v>
      </c>
      <c r="B1012" s="4" t="s">
        <v>1052</v>
      </c>
      <c r="C1012" s="4" t="s">
        <v>3737</v>
      </c>
      <c r="D1012" s="3">
        <v>9177.7999999999993</v>
      </c>
      <c r="E1012" s="8">
        <v>44693</v>
      </c>
      <c r="F1012" s="3">
        <v>9177.7999999999993</v>
      </c>
      <c r="G1012" s="5">
        <f>Tabla1[[#This Row],[Importe]]-Tabla1[[#This Row],[Pagado]]</f>
        <v>0</v>
      </c>
      <c r="H1012" s="4" t="s">
        <v>3890</v>
      </c>
    </row>
    <row r="1013" spans="1:8" x14ac:dyDescent="0.25">
      <c r="A1013" s="7">
        <v>44691</v>
      </c>
      <c r="B1013" s="4" t="s">
        <v>1053</v>
      </c>
      <c r="C1013" s="4" t="s">
        <v>3649</v>
      </c>
      <c r="D1013" s="3">
        <v>7998.4</v>
      </c>
      <c r="E1013" s="8">
        <v>44692</v>
      </c>
      <c r="F1013" s="3">
        <v>7998.4</v>
      </c>
      <c r="G1013" s="5">
        <f>Tabla1[[#This Row],[Importe]]-Tabla1[[#This Row],[Pagado]]</f>
        <v>0</v>
      </c>
      <c r="H1013" s="4" t="s">
        <v>3890</v>
      </c>
    </row>
    <row r="1014" spans="1:8" x14ac:dyDescent="0.25">
      <c r="A1014" s="7">
        <v>44691</v>
      </c>
      <c r="B1014" s="4" t="s">
        <v>1054</v>
      </c>
      <c r="C1014" s="4" t="s">
        <v>3641</v>
      </c>
      <c r="D1014" s="3">
        <v>8424.7999999999993</v>
      </c>
      <c r="E1014" s="8">
        <v>44692</v>
      </c>
      <c r="F1014" s="3">
        <v>8424.7999999999993</v>
      </c>
      <c r="G1014" s="5">
        <f>Tabla1[[#This Row],[Importe]]-Tabla1[[#This Row],[Pagado]]</f>
        <v>0</v>
      </c>
      <c r="H1014" s="4" t="s">
        <v>3890</v>
      </c>
    </row>
    <row r="1015" spans="1:8" x14ac:dyDescent="0.25">
      <c r="A1015" s="7">
        <v>44691</v>
      </c>
      <c r="B1015" s="4" t="s">
        <v>1055</v>
      </c>
      <c r="C1015" s="4" t="s">
        <v>3639</v>
      </c>
      <c r="D1015" s="3">
        <v>5854.8</v>
      </c>
      <c r="E1015" s="8">
        <v>44692</v>
      </c>
      <c r="F1015" s="3">
        <v>5854.8</v>
      </c>
      <c r="G1015" s="5">
        <f>Tabla1[[#This Row],[Importe]]-Tabla1[[#This Row],[Pagado]]</f>
        <v>0</v>
      </c>
      <c r="H1015" s="4" t="s">
        <v>3890</v>
      </c>
    </row>
    <row r="1016" spans="1:8" x14ac:dyDescent="0.25">
      <c r="A1016" s="7">
        <v>44691</v>
      </c>
      <c r="B1016" s="4" t="s">
        <v>1056</v>
      </c>
      <c r="C1016" s="4" t="s">
        <v>3655</v>
      </c>
      <c r="D1016" s="3">
        <v>4581.7</v>
      </c>
      <c r="E1016" s="8">
        <v>44691</v>
      </c>
      <c r="F1016" s="3">
        <v>4581.7</v>
      </c>
      <c r="G1016" s="5">
        <f>Tabla1[[#This Row],[Importe]]-Tabla1[[#This Row],[Pagado]]</f>
        <v>0</v>
      </c>
      <c r="H1016" s="4" t="s">
        <v>3890</v>
      </c>
    </row>
    <row r="1017" spans="1:8" x14ac:dyDescent="0.25">
      <c r="A1017" s="7">
        <v>44691</v>
      </c>
      <c r="B1017" s="4" t="s">
        <v>1057</v>
      </c>
      <c r="C1017" s="4" t="s">
        <v>3643</v>
      </c>
      <c r="D1017" s="3">
        <v>8220.2999999999993</v>
      </c>
      <c r="E1017" s="8">
        <v>44693</v>
      </c>
      <c r="F1017" s="3">
        <v>8220.2999999999993</v>
      </c>
      <c r="G1017" s="5">
        <f>Tabla1[[#This Row],[Importe]]-Tabla1[[#This Row],[Pagado]]</f>
        <v>0</v>
      </c>
      <c r="H1017" s="4" t="s">
        <v>3890</v>
      </c>
    </row>
    <row r="1018" spans="1:8" x14ac:dyDescent="0.25">
      <c r="A1018" s="7">
        <v>44691</v>
      </c>
      <c r="B1018" s="4" t="s">
        <v>1058</v>
      </c>
      <c r="C1018" s="4" t="s">
        <v>3653</v>
      </c>
      <c r="D1018" s="3">
        <v>5717.1</v>
      </c>
      <c r="E1018" s="8">
        <v>44692</v>
      </c>
      <c r="F1018" s="3">
        <v>5717.1</v>
      </c>
      <c r="G1018" s="5">
        <f>Tabla1[[#This Row],[Importe]]-Tabla1[[#This Row],[Pagado]]</f>
        <v>0</v>
      </c>
      <c r="H1018" s="4" t="s">
        <v>3890</v>
      </c>
    </row>
    <row r="1019" spans="1:8" x14ac:dyDescent="0.25">
      <c r="A1019" s="7">
        <v>44691</v>
      </c>
      <c r="B1019" s="4" t="s">
        <v>1059</v>
      </c>
      <c r="C1019" s="4" t="s">
        <v>3629</v>
      </c>
      <c r="D1019" s="3">
        <v>2418</v>
      </c>
      <c r="E1019" s="8">
        <v>44691</v>
      </c>
      <c r="F1019" s="3">
        <v>2418</v>
      </c>
      <c r="G1019" s="5">
        <f>Tabla1[[#This Row],[Importe]]-Tabla1[[#This Row],[Pagado]]</f>
        <v>0</v>
      </c>
      <c r="H1019" s="4" t="s">
        <v>3890</v>
      </c>
    </row>
    <row r="1020" spans="1:8" x14ac:dyDescent="0.25">
      <c r="A1020" s="7">
        <v>44691</v>
      </c>
      <c r="B1020" s="4" t="s">
        <v>1060</v>
      </c>
      <c r="C1020" s="4" t="s">
        <v>3651</v>
      </c>
      <c r="D1020" s="3">
        <v>17558.7</v>
      </c>
      <c r="E1020" s="8">
        <v>44696</v>
      </c>
      <c r="F1020" s="3">
        <v>17558.7</v>
      </c>
      <c r="G1020" s="5">
        <f>Tabla1[[#This Row],[Importe]]-Tabla1[[#This Row],[Pagado]]</f>
        <v>0</v>
      </c>
      <c r="H1020" s="4" t="s">
        <v>3890</v>
      </c>
    </row>
    <row r="1021" spans="1:8" x14ac:dyDescent="0.25">
      <c r="A1021" s="7">
        <v>44691</v>
      </c>
      <c r="B1021" s="4" t="s">
        <v>1061</v>
      </c>
      <c r="C1021" s="4" t="s">
        <v>3608</v>
      </c>
      <c r="D1021" s="3">
        <v>4857.7</v>
      </c>
      <c r="E1021" s="8">
        <v>44692</v>
      </c>
      <c r="F1021" s="3">
        <v>4857.7</v>
      </c>
      <c r="G1021" s="5">
        <f>Tabla1[[#This Row],[Importe]]-Tabla1[[#This Row],[Pagado]]</f>
        <v>0</v>
      </c>
      <c r="H1021" s="4" t="s">
        <v>3890</v>
      </c>
    </row>
    <row r="1022" spans="1:8" x14ac:dyDescent="0.25">
      <c r="A1022" s="7">
        <v>44691</v>
      </c>
      <c r="B1022" s="4" t="s">
        <v>1062</v>
      </c>
      <c r="C1022" s="4" t="s">
        <v>3640</v>
      </c>
      <c r="D1022" s="3">
        <v>18443.099999999999</v>
      </c>
      <c r="E1022" s="8">
        <v>44691</v>
      </c>
      <c r="F1022" s="3">
        <v>18443.099999999999</v>
      </c>
      <c r="G1022" s="5">
        <f>Tabla1[[#This Row],[Importe]]-Tabla1[[#This Row],[Pagado]]</f>
        <v>0</v>
      </c>
      <c r="H1022" s="4" t="s">
        <v>3890</v>
      </c>
    </row>
    <row r="1023" spans="1:8" x14ac:dyDescent="0.25">
      <c r="A1023" s="7">
        <v>44691</v>
      </c>
      <c r="B1023" s="4" t="s">
        <v>1063</v>
      </c>
      <c r="C1023" s="4" t="s">
        <v>3634</v>
      </c>
      <c r="D1023" s="3">
        <v>3429.4</v>
      </c>
      <c r="E1023" s="8">
        <v>44691</v>
      </c>
      <c r="F1023" s="3">
        <v>3429.4</v>
      </c>
      <c r="G1023" s="5">
        <f>Tabla1[[#This Row],[Importe]]-Tabla1[[#This Row],[Pagado]]</f>
        <v>0</v>
      </c>
      <c r="H1023" s="4" t="s">
        <v>3890</v>
      </c>
    </row>
    <row r="1024" spans="1:8" x14ac:dyDescent="0.25">
      <c r="A1024" s="7">
        <v>44691</v>
      </c>
      <c r="B1024" s="4" t="s">
        <v>1064</v>
      </c>
      <c r="C1024" s="4" t="s">
        <v>3599</v>
      </c>
      <c r="D1024" s="3">
        <v>51587.1</v>
      </c>
      <c r="E1024" s="8">
        <v>44692</v>
      </c>
      <c r="F1024" s="3">
        <v>51587.1</v>
      </c>
      <c r="G1024" s="5">
        <f>Tabla1[[#This Row],[Importe]]-Tabla1[[#This Row],[Pagado]]</f>
        <v>0</v>
      </c>
      <c r="H1024" s="4" t="s">
        <v>3890</v>
      </c>
    </row>
    <row r="1025" spans="1:8" x14ac:dyDescent="0.25">
      <c r="A1025" s="7">
        <v>44691</v>
      </c>
      <c r="B1025" s="4" t="s">
        <v>1065</v>
      </c>
      <c r="C1025" s="4" t="s">
        <v>3646</v>
      </c>
      <c r="D1025" s="3">
        <v>1690.5</v>
      </c>
      <c r="E1025" s="8">
        <v>44691</v>
      </c>
      <c r="F1025" s="3">
        <v>1690.5</v>
      </c>
      <c r="G1025" s="5">
        <f>Tabla1[[#This Row],[Importe]]-Tabla1[[#This Row],[Pagado]]</f>
        <v>0</v>
      </c>
      <c r="H1025" s="4" t="s">
        <v>3890</v>
      </c>
    </row>
    <row r="1026" spans="1:8" x14ac:dyDescent="0.25">
      <c r="A1026" s="7">
        <v>44691</v>
      </c>
      <c r="B1026" s="4" t="s">
        <v>1066</v>
      </c>
      <c r="C1026" s="4" t="s">
        <v>3595</v>
      </c>
      <c r="D1026" s="3">
        <v>7946.6</v>
      </c>
      <c r="E1026" s="8">
        <v>44691</v>
      </c>
      <c r="F1026" s="3">
        <v>7946.6</v>
      </c>
      <c r="G1026" s="5">
        <f>Tabla1[[#This Row],[Importe]]-Tabla1[[#This Row],[Pagado]]</f>
        <v>0</v>
      </c>
      <c r="H1026" s="4" t="s">
        <v>3890</v>
      </c>
    </row>
    <row r="1027" spans="1:8" x14ac:dyDescent="0.25">
      <c r="A1027" s="7">
        <v>44691</v>
      </c>
      <c r="B1027" s="4" t="s">
        <v>1067</v>
      </c>
      <c r="C1027" s="4" t="s">
        <v>3597</v>
      </c>
      <c r="D1027" s="3">
        <v>17891.599999999999</v>
      </c>
      <c r="E1027" s="8">
        <v>44691</v>
      </c>
      <c r="F1027" s="3">
        <v>17891.599999999999</v>
      </c>
      <c r="G1027" s="5">
        <f>Tabla1[[#This Row],[Importe]]-Tabla1[[#This Row],[Pagado]]</f>
        <v>0</v>
      </c>
      <c r="H1027" s="4" t="s">
        <v>3890</v>
      </c>
    </row>
    <row r="1028" spans="1:8" x14ac:dyDescent="0.25">
      <c r="A1028" s="7">
        <v>44691</v>
      </c>
      <c r="B1028" s="4" t="s">
        <v>1068</v>
      </c>
      <c r="C1028" s="4" t="s">
        <v>3732</v>
      </c>
      <c r="D1028" s="3">
        <v>20934</v>
      </c>
      <c r="E1028" s="8">
        <v>44691</v>
      </c>
      <c r="F1028" s="3">
        <v>20934</v>
      </c>
      <c r="G1028" s="5">
        <f>Tabla1[[#This Row],[Importe]]-Tabla1[[#This Row],[Pagado]]</f>
        <v>0</v>
      </c>
      <c r="H1028" s="4" t="s">
        <v>3890</v>
      </c>
    </row>
    <row r="1029" spans="1:8" x14ac:dyDescent="0.25">
      <c r="A1029" s="7">
        <v>44691</v>
      </c>
      <c r="B1029" s="4" t="s">
        <v>1069</v>
      </c>
      <c r="C1029" s="4" t="s">
        <v>3604</v>
      </c>
      <c r="D1029" s="3">
        <v>4277.2</v>
      </c>
      <c r="E1029" s="8">
        <v>44691</v>
      </c>
      <c r="F1029" s="3">
        <v>4277.2</v>
      </c>
      <c r="G1029" s="5">
        <f>Tabla1[[#This Row],[Importe]]-Tabla1[[#This Row],[Pagado]]</f>
        <v>0</v>
      </c>
      <c r="H1029" s="4" t="s">
        <v>3890</v>
      </c>
    </row>
    <row r="1030" spans="1:8" x14ac:dyDescent="0.25">
      <c r="A1030" s="7">
        <v>44691</v>
      </c>
      <c r="B1030" s="4" t="s">
        <v>1070</v>
      </c>
      <c r="C1030" s="4" t="s">
        <v>3679</v>
      </c>
      <c r="D1030" s="3">
        <v>3080.4</v>
      </c>
      <c r="E1030" s="8">
        <v>44691</v>
      </c>
      <c r="F1030" s="3">
        <v>3080.4</v>
      </c>
      <c r="G1030" s="5">
        <f>Tabla1[[#This Row],[Importe]]-Tabla1[[#This Row],[Pagado]]</f>
        <v>0</v>
      </c>
      <c r="H1030" s="4" t="s">
        <v>3890</v>
      </c>
    </row>
    <row r="1031" spans="1:8" x14ac:dyDescent="0.25">
      <c r="A1031" s="7">
        <v>44691</v>
      </c>
      <c r="B1031" s="4" t="s">
        <v>1071</v>
      </c>
      <c r="C1031" s="4" t="s">
        <v>3829</v>
      </c>
      <c r="D1031" s="3">
        <v>1981.8</v>
      </c>
      <c r="E1031" s="8">
        <v>44691</v>
      </c>
      <c r="F1031" s="3">
        <v>1981.8</v>
      </c>
      <c r="G1031" s="5">
        <f>Tabla1[[#This Row],[Importe]]-Tabla1[[#This Row],[Pagado]]</f>
        <v>0</v>
      </c>
      <c r="H1031" s="4" t="s">
        <v>3890</v>
      </c>
    </row>
    <row r="1032" spans="1:8" x14ac:dyDescent="0.25">
      <c r="A1032" s="7">
        <v>44691</v>
      </c>
      <c r="B1032" s="4" t="s">
        <v>1072</v>
      </c>
      <c r="C1032" s="4" t="s">
        <v>3638</v>
      </c>
      <c r="D1032" s="3">
        <v>3029.4</v>
      </c>
      <c r="E1032" s="8">
        <v>44691</v>
      </c>
      <c r="F1032" s="3">
        <v>3029.4</v>
      </c>
      <c r="G1032" s="5">
        <f>Tabla1[[#This Row],[Importe]]-Tabla1[[#This Row],[Pagado]]</f>
        <v>0</v>
      </c>
      <c r="H1032" s="4" t="s">
        <v>3890</v>
      </c>
    </row>
    <row r="1033" spans="1:8" x14ac:dyDescent="0.25">
      <c r="A1033" s="7">
        <v>44691</v>
      </c>
      <c r="B1033" s="4" t="s">
        <v>1073</v>
      </c>
      <c r="C1033" s="4" t="s">
        <v>3636</v>
      </c>
      <c r="D1033" s="3">
        <v>2032.8</v>
      </c>
      <c r="E1033" s="8">
        <v>44691</v>
      </c>
      <c r="F1033" s="3">
        <v>2032.8</v>
      </c>
      <c r="G1033" s="5">
        <f>Tabla1[[#This Row],[Importe]]-Tabla1[[#This Row],[Pagado]]</f>
        <v>0</v>
      </c>
      <c r="H1033" s="4" t="s">
        <v>3890</v>
      </c>
    </row>
    <row r="1034" spans="1:8" x14ac:dyDescent="0.25">
      <c r="A1034" s="7">
        <v>44691</v>
      </c>
      <c r="B1034" s="4" t="s">
        <v>1074</v>
      </c>
      <c r="C1034" s="4" t="s">
        <v>3940</v>
      </c>
      <c r="D1034" s="3">
        <v>0</v>
      </c>
      <c r="E1034" s="9" t="s">
        <v>3891</v>
      </c>
      <c r="F1034" s="3">
        <v>0</v>
      </c>
      <c r="G1034" s="5">
        <f>Tabla1[[#This Row],[Importe]]-Tabla1[[#This Row],[Pagado]]</f>
        <v>0</v>
      </c>
      <c r="H1034" s="4" t="s">
        <v>3891</v>
      </c>
    </row>
    <row r="1035" spans="1:8" x14ac:dyDescent="0.25">
      <c r="A1035" s="7">
        <v>44691</v>
      </c>
      <c r="B1035" s="4" t="s">
        <v>1075</v>
      </c>
      <c r="C1035" s="4" t="s">
        <v>3661</v>
      </c>
      <c r="D1035" s="3">
        <v>12668.4</v>
      </c>
      <c r="E1035" s="8">
        <v>44691</v>
      </c>
      <c r="F1035" s="3">
        <v>12668.4</v>
      </c>
      <c r="G1035" s="5">
        <f>Tabla1[[#This Row],[Importe]]-Tabla1[[#This Row],[Pagado]]</f>
        <v>0</v>
      </c>
      <c r="H1035" s="4" t="s">
        <v>3890</v>
      </c>
    </row>
    <row r="1036" spans="1:8" x14ac:dyDescent="0.25">
      <c r="A1036" s="7">
        <v>44691</v>
      </c>
      <c r="B1036" s="4" t="s">
        <v>1076</v>
      </c>
      <c r="C1036" s="4" t="s">
        <v>3630</v>
      </c>
      <c r="D1036" s="3">
        <v>8870.4</v>
      </c>
      <c r="E1036" s="8">
        <v>44691</v>
      </c>
      <c r="F1036" s="3">
        <v>8870.4</v>
      </c>
      <c r="G1036" s="5">
        <f>Tabla1[[#This Row],[Importe]]-Tabla1[[#This Row],[Pagado]]</f>
        <v>0</v>
      </c>
      <c r="H1036" s="4" t="s">
        <v>3890</v>
      </c>
    </row>
    <row r="1037" spans="1:8" x14ac:dyDescent="0.25">
      <c r="A1037" s="7">
        <v>44691</v>
      </c>
      <c r="B1037" s="4" t="s">
        <v>1077</v>
      </c>
      <c r="C1037" s="4" t="s">
        <v>3664</v>
      </c>
      <c r="D1037" s="3">
        <v>670.8</v>
      </c>
      <c r="E1037" s="8">
        <v>44691</v>
      </c>
      <c r="F1037" s="3">
        <v>670.8</v>
      </c>
      <c r="G1037" s="5">
        <f>Tabla1[[#This Row],[Importe]]-Tabla1[[#This Row],[Pagado]]</f>
        <v>0</v>
      </c>
      <c r="H1037" s="4" t="s">
        <v>3890</v>
      </c>
    </row>
    <row r="1038" spans="1:8" x14ac:dyDescent="0.25">
      <c r="A1038" s="7">
        <v>44691</v>
      </c>
      <c r="B1038" s="4" t="s">
        <v>1078</v>
      </c>
      <c r="C1038" s="4" t="s">
        <v>3758</v>
      </c>
      <c r="D1038" s="3">
        <v>9236.2999999999993</v>
      </c>
      <c r="E1038" s="8">
        <v>44691</v>
      </c>
      <c r="F1038" s="3">
        <v>9236.2999999999993</v>
      </c>
      <c r="G1038" s="5">
        <f>Tabla1[[#This Row],[Importe]]-Tabla1[[#This Row],[Pagado]]</f>
        <v>0</v>
      </c>
      <c r="H1038" s="4" t="s">
        <v>3890</v>
      </c>
    </row>
    <row r="1039" spans="1:8" x14ac:dyDescent="0.25">
      <c r="A1039" s="7">
        <v>44691</v>
      </c>
      <c r="B1039" s="4" t="s">
        <v>1079</v>
      </c>
      <c r="C1039" s="4" t="s">
        <v>3606</v>
      </c>
      <c r="D1039" s="3">
        <v>5369.6</v>
      </c>
      <c r="E1039" s="8">
        <v>44691</v>
      </c>
      <c r="F1039" s="3">
        <v>5369.6</v>
      </c>
      <c r="G1039" s="5">
        <f>Tabla1[[#This Row],[Importe]]-Tabla1[[#This Row],[Pagado]]</f>
        <v>0</v>
      </c>
      <c r="H1039" s="4" t="s">
        <v>3890</v>
      </c>
    </row>
    <row r="1040" spans="1:8" x14ac:dyDescent="0.25">
      <c r="A1040" s="7">
        <v>44691</v>
      </c>
      <c r="B1040" s="4" t="s">
        <v>1080</v>
      </c>
      <c r="C1040" s="4" t="s">
        <v>3738</v>
      </c>
      <c r="D1040" s="3">
        <v>29805.599999999999</v>
      </c>
      <c r="E1040" s="8">
        <v>44691</v>
      </c>
      <c r="F1040" s="3">
        <v>29805.599999999999</v>
      </c>
      <c r="G1040" s="5">
        <f>Tabla1[[#This Row],[Importe]]-Tabla1[[#This Row],[Pagado]]</f>
        <v>0</v>
      </c>
      <c r="H1040" s="4" t="s">
        <v>3890</v>
      </c>
    </row>
    <row r="1041" spans="1:8" x14ac:dyDescent="0.25">
      <c r="A1041" s="7">
        <v>44691</v>
      </c>
      <c r="B1041" s="4" t="s">
        <v>1081</v>
      </c>
      <c r="C1041" s="4" t="s">
        <v>3685</v>
      </c>
      <c r="D1041" s="3">
        <v>7590</v>
      </c>
      <c r="E1041" s="8">
        <v>44691</v>
      </c>
      <c r="F1041" s="3">
        <v>7590</v>
      </c>
      <c r="G1041" s="5">
        <f>Tabla1[[#This Row],[Importe]]-Tabla1[[#This Row],[Pagado]]</f>
        <v>0</v>
      </c>
      <c r="H1041" s="4" t="s">
        <v>3890</v>
      </c>
    </row>
    <row r="1042" spans="1:8" x14ac:dyDescent="0.25">
      <c r="A1042" s="7">
        <v>44691</v>
      </c>
      <c r="B1042" s="4" t="s">
        <v>1082</v>
      </c>
      <c r="C1042" s="4" t="s">
        <v>3655</v>
      </c>
      <c r="D1042" s="3">
        <v>4997</v>
      </c>
      <c r="E1042" s="8">
        <v>44691</v>
      </c>
      <c r="F1042" s="3">
        <v>4997</v>
      </c>
      <c r="G1042" s="5">
        <f>Tabla1[[#This Row],[Importe]]-Tabla1[[#This Row],[Pagado]]</f>
        <v>0</v>
      </c>
      <c r="H1042" s="4" t="s">
        <v>3890</v>
      </c>
    </row>
    <row r="1043" spans="1:8" x14ac:dyDescent="0.25">
      <c r="A1043" s="7">
        <v>44691</v>
      </c>
      <c r="B1043" s="4" t="s">
        <v>1083</v>
      </c>
      <c r="C1043" s="4" t="s">
        <v>3669</v>
      </c>
      <c r="D1043" s="3">
        <v>1124.7</v>
      </c>
      <c r="E1043" s="8">
        <v>44691</v>
      </c>
      <c r="F1043" s="3">
        <v>1124.7</v>
      </c>
      <c r="G1043" s="5">
        <f>Tabla1[[#This Row],[Importe]]-Tabla1[[#This Row],[Pagado]]</f>
        <v>0</v>
      </c>
      <c r="H1043" s="4" t="s">
        <v>3890</v>
      </c>
    </row>
    <row r="1044" spans="1:8" x14ac:dyDescent="0.25">
      <c r="A1044" s="7">
        <v>44691</v>
      </c>
      <c r="B1044" s="4" t="s">
        <v>1084</v>
      </c>
      <c r="C1044" s="4" t="s">
        <v>3671</v>
      </c>
      <c r="D1044" s="3">
        <v>4249.3</v>
      </c>
      <c r="E1044" s="8">
        <v>44691</v>
      </c>
      <c r="F1044" s="3">
        <v>4249.3</v>
      </c>
      <c r="G1044" s="5">
        <f>Tabla1[[#This Row],[Importe]]-Tabla1[[#This Row],[Pagado]]</f>
        <v>0</v>
      </c>
      <c r="H1044" s="4" t="s">
        <v>3890</v>
      </c>
    </row>
    <row r="1045" spans="1:8" x14ac:dyDescent="0.25">
      <c r="A1045" s="7">
        <v>44691</v>
      </c>
      <c r="B1045" s="4" t="s">
        <v>1085</v>
      </c>
      <c r="C1045" s="4" t="s">
        <v>3744</v>
      </c>
      <c r="D1045" s="3">
        <v>13268.6</v>
      </c>
      <c r="E1045" s="8">
        <v>44691</v>
      </c>
      <c r="F1045" s="3">
        <v>13268.6</v>
      </c>
      <c r="G1045" s="5">
        <f>Tabla1[[#This Row],[Importe]]-Tabla1[[#This Row],[Pagado]]</f>
        <v>0</v>
      </c>
      <c r="H1045" s="4" t="s">
        <v>3890</v>
      </c>
    </row>
    <row r="1046" spans="1:8" x14ac:dyDescent="0.25">
      <c r="A1046" s="7">
        <v>44691</v>
      </c>
      <c r="B1046" s="4" t="s">
        <v>1086</v>
      </c>
      <c r="C1046" s="4" t="s">
        <v>3670</v>
      </c>
      <c r="D1046" s="3">
        <v>5426.9</v>
      </c>
      <c r="E1046" s="8">
        <v>44691</v>
      </c>
      <c r="F1046" s="3">
        <v>5426.9</v>
      </c>
      <c r="G1046" s="5">
        <f>Tabla1[[#This Row],[Importe]]-Tabla1[[#This Row],[Pagado]]</f>
        <v>0</v>
      </c>
      <c r="H1046" s="4" t="s">
        <v>3890</v>
      </c>
    </row>
    <row r="1047" spans="1:8" x14ac:dyDescent="0.25">
      <c r="A1047" s="7">
        <v>44691</v>
      </c>
      <c r="B1047" s="4" t="s">
        <v>1087</v>
      </c>
      <c r="C1047" s="4" t="s">
        <v>3736</v>
      </c>
      <c r="D1047" s="3">
        <v>3317</v>
      </c>
      <c r="E1047" s="8">
        <v>44691</v>
      </c>
      <c r="F1047" s="3">
        <v>3317</v>
      </c>
      <c r="G1047" s="5">
        <f>Tabla1[[#This Row],[Importe]]-Tabla1[[#This Row],[Pagado]]</f>
        <v>0</v>
      </c>
      <c r="H1047" s="4" t="s">
        <v>3890</v>
      </c>
    </row>
    <row r="1048" spans="1:8" x14ac:dyDescent="0.25">
      <c r="A1048" s="7">
        <v>44691</v>
      </c>
      <c r="B1048" s="4" t="s">
        <v>1088</v>
      </c>
      <c r="C1048" s="4" t="s">
        <v>3774</v>
      </c>
      <c r="D1048" s="3">
        <v>13569.6</v>
      </c>
      <c r="E1048" s="8">
        <v>44691</v>
      </c>
      <c r="F1048" s="3">
        <v>13569.6</v>
      </c>
      <c r="G1048" s="5">
        <f>Tabla1[[#This Row],[Importe]]-Tabla1[[#This Row],[Pagado]]</f>
        <v>0</v>
      </c>
      <c r="H1048" s="4" t="s">
        <v>3890</v>
      </c>
    </row>
    <row r="1049" spans="1:8" x14ac:dyDescent="0.25">
      <c r="A1049" s="7">
        <v>44691</v>
      </c>
      <c r="B1049" s="4" t="s">
        <v>1089</v>
      </c>
      <c r="C1049" s="4" t="s">
        <v>3633</v>
      </c>
      <c r="D1049" s="3">
        <v>8802.24</v>
      </c>
      <c r="E1049" s="8">
        <v>44691</v>
      </c>
      <c r="F1049" s="3">
        <v>8802.24</v>
      </c>
      <c r="G1049" s="5">
        <f>Tabla1[[#This Row],[Importe]]-Tabla1[[#This Row],[Pagado]]</f>
        <v>0</v>
      </c>
      <c r="H1049" s="4" t="s">
        <v>3890</v>
      </c>
    </row>
    <row r="1050" spans="1:8" x14ac:dyDescent="0.25">
      <c r="A1050" s="7">
        <v>44691</v>
      </c>
      <c r="B1050" s="4" t="s">
        <v>1090</v>
      </c>
      <c r="C1050" s="4" t="s">
        <v>3607</v>
      </c>
      <c r="D1050" s="3">
        <v>79689.100000000006</v>
      </c>
      <c r="E1050" s="8">
        <v>44691</v>
      </c>
      <c r="F1050" s="3">
        <v>79689.100000000006</v>
      </c>
      <c r="G1050" s="5">
        <f>Tabla1[[#This Row],[Importe]]-Tabla1[[#This Row],[Pagado]]</f>
        <v>0</v>
      </c>
      <c r="H1050" s="4" t="s">
        <v>3890</v>
      </c>
    </row>
    <row r="1051" spans="1:8" x14ac:dyDescent="0.25">
      <c r="A1051" s="7">
        <v>44691</v>
      </c>
      <c r="B1051" s="4" t="s">
        <v>1091</v>
      </c>
      <c r="C1051" s="4" t="s">
        <v>3626</v>
      </c>
      <c r="D1051" s="3">
        <v>16225.8</v>
      </c>
      <c r="E1051" s="8">
        <v>44691</v>
      </c>
      <c r="F1051" s="3">
        <v>16225.8</v>
      </c>
      <c r="G1051" s="5">
        <f>Tabla1[[#This Row],[Importe]]-Tabla1[[#This Row],[Pagado]]</f>
        <v>0</v>
      </c>
      <c r="H1051" s="4" t="s">
        <v>3890</v>
      </c>
    </row>
    <row r="1052" spans="1:8" x14ac:dyDescent="0.25">
      <c r="A1052" s="7">
        <v>44691</v>
      </c>
      <c r="B1052" s="4" t="s">
        <v>1092</v>
      </c>
      <c r="C1052" s="4" t="s">
        <v>3626</v>
      </c>
      <c r="D1052" s="3">
        <v>375</v>
      </c>
      <c r="E1052" s="8">
        <v>44691</v>
      </c>
      <c r="F1052" s="3">
        <v>375</v>
      </c>
      <c r="G1052" s="5">
        <f>Tabla1[[#This Row],[Importe]]-Tabla1[[#This Row],[Pagado]]</f>
        <v>0</v>
      </c>
      <c r="H1052" s="4" t="s">
        <v>3890</v>
      </c>
    </row>
    <row r="1053" spans="1:8" x14ac:dyDescent="0.25">
      <c r="A1053" s="7">
        <v>44691</v>
      </c>
      <c r="B1053" s="4" t="s">
        <v>1093</v>
      </c>
      <c r="C1053" s="4" t="s">
        <v>3792</v>
      </c>
      <c r="D1053" s="3">
        <v>1249.5999999999999</v>
      </c>
      <c r="E1053" s="8">
        <v>44691</v>
      </c>
      <c r="F1053" s="3">
        <v>1249.5999999999999</v>
      </c>
      <c r="G1053" s="5">
        <f>Tabla1[[#This Row],[Importe]]-Tabla1[[#This Row],[Pagado]]</f>
        <v>0</v>
      </c>
      <c r="H1053" s="4" t="s">
        <v>3890</v>
      </c>
    </row>
    <row r="1054" spans="1:8" x14ac:dyDescent="0.25">
      <c r="A1054" s="7">
        <v>44691</v>
      </c>
      <c r="B1054" s="4" t="s">
        <v>1094</v>
      </c>
      <c r="C1054" s="4" t="s">
        <v>3637</v>
      </c>
      <c r="D1054" s="3">
        <v>15984.4</v>
      </c>
      <c r="E1054" s="8">
        <v>44691</v>
      </c>
      <c r="F1054" s="3">
        <v>15984.4</v>
      </c>
      <c r="G1054" s="5">
        <f>Tabla1[[#This Row],[Importe]]-Tabla1[[#This Row],[Pagado]]</f>
        <v>0</v>
      </c>
      <c r="H1054" s="4" t="s">
        <v>3890</v>
      </c>
    </row>
    <row r="1055" spans="1:8" x14ac:dyDescent="0.25">
      <c r="A1055" s="7">
        <v>44691</v>
      </c>
      <c r="B1055" s="4" t="s">
        <v>1095</v>
      </c>
      <c r="C1055" s="4" t="s">
        <v>3637</v>
      </c>
      <c r="D1055" s="3">
        <v>805.8</v>
      </c>
      <c r="E1055" s="8">
        <v>44691</v>
      </c>
      <c r="F1055" s="3">
        <v>805.8</v>
      </c>
      <c r="G1055" s="5">
        <f>Tabla1[[#This Row],[Importe]]-Tabla1[[#This Row],[Pagado]]</f>
        <v>0</v>
      </c>
      <c r="H1055" s="4" t="s">
        <v>3890</v>
      </c>
    </row>
    <row r="1056" spans="1:8" x14ac:dyDescent="0.25">
      <c r="A1056" s="7">
        <v>44691</v>
      </c>
      <c r="B1056" s="4" t="s">
        <v>1096</v>
      </c>
      <c r="C1056" s="4" t="s">
        <v>3616</v>
      </c>
      <c r="D1056" s="3">
        <v>11142.3</v>
      </c>
      <c r="E1056" s="8">
        <v>44691</v>
      </c>
      <c r="F1056" s="3">
        <v>11142.3</v>
      </c>
      <c r="G1056" s="5">
        <f>Tabla1[[#This Row],[Importe]]-Tabla1[[#This Row],[Pagado]]</f>
        <v>0</v>
      </c>
      <c r="H1056" s="4" t="s">
        <v>3890</v>
      </c>
    </row>
    <row r="1057" spans="1:8" x14ac:dyDescent="0.25">
      <c r="A1057" s="7">
        <v>44691</v>
      </c>
      <c r="B1057" s="4" t="s">
        <v>1097</v>
      </c>
      <c r="C1057" s="4" t="s">
        <v>3614</v>
      </c>
      <c r="D1057" s="3">
        <v>2376</v>
      </c>
      <c r="E1057" s="8">
        <v>44691</v>
      </c>
      <c r="F1057" s="3">
        <v>2376</v>
      </c>
      <c r="G1057" s="5">
        <f>Tabla1[[#This Row],[Importe]]-Tabla1[[#This Row],[Pagado]]</f>
        <v>0</v>
      </c>
      <c r="H1057" s="4" t="s">
        <v>3890</v>
      </c>
    </row>
    <row r="1058" spans="1:8" x14ac:dyDescent="0.25">
      <c r="A1058" s="7">
        <v>44691</v>
      </c>
      <c r="B1058" s="4" t="s">
        <v>1098</v>
      </c>
      <c r="C1058" s="4" t="s">
        <v>3763</v>
      </c>
      <c r="D1058" s="3">
        <v>6500.8</v>
      </c>
      <c r="E1058" s="8">
        <v>44691</v>
      </c>
      <c r="F1058" s="3">
        <v>6500.8</v>
      </c>
      <c r="G1058" s="5">
        <f>Tabla1[[#This Row],[Importe]]-Tabla1[[#This Row],[Pagado]]</f>
        <v>0</v>
      </c>
      <c r="H1058" s="4" t="s">
        <v>3890</v>
      </c>
    </row>
    <row r="1059" spans="1:8" x14ac:dyDescent="0.25">
      <c r="A1059" s="7">
        <v>44691</v>
      </c>
      <c r="B1059" s="4" t="s">
        <v>1099</v>
      </c>
      <c r="C1059" s="4" t="s">
        <v>3817</v>
      </c>
      <c r="D1059" s="3">
        <v>3857.3</v>
      </c>
      <c r="E1059" s="8">
        <v>44691</v>
      </c>
      <c r="F1059" s="3">
        <v>3857.3</v>
      </c>
      <c r="G1059" s="5">
        <f>Tabla1[[#This Row],[Importe]]-Tabla1[[#This Row],[Pagado]]</f>
        <v>0</v>
      </c>
      <c r="H1059" s="4" t="s">
        <v>3890</v>
      </c>
    </row>
    <row r="1060" spans="1:8" x14ac:dyDescent="0.25">
      <c r="A1060" s="7">
        <v>44691</v>
      </c>
      <c r="B1060" s="4" t="s">
        <v>1100</v>
      </c>
      <c r="C1060" s="4" t="s">
        <v>3830</v>
      </c>
      <c r="D1060" s="3">
        <v>3508.2</v>
      </c>
      <c r="E1060" s="8">
        <v>44691</v>
      </c>
      <c r="F1060" s="3">
        <v>3508.2</v>
      </c>
      <c r="G1060" s="5">
        <f>Tabla1[[#This Row],[Importe]]-Tabla1[[#This Row],[Pagado]]</f>
        <v>0</v>
      </c>
      <c r="H1060" s="4" t="s">
        <v>3890</v>
      </c>
    </row>
    <row r="1061" spans="1:8" x14ac:dyDescent="0.25">
      <c r="A1061" s="7">
        <v>44691</v>
      </c>
      <c r="B1061" s="4" t="s">
        <v>1101</v>
      </c>
      <c r="C1061" s="4" t="s">
        <v>3743</v>
      </c>
      <c r="D1061" s="3">
        <v>2006.4</v>
      </c>
      <c r="E1061" s="8">
        <v>44691</v>
      </c>
      <c r="F1061" s="3">
        <v>2006.4</v>
      </c>
      <c r="G1061" s="5">
        <f>Tabla1[[#This Row],[Importe]]-Tabla1[[#This Row],[Pagado]]</f>
        <v>0</v>
      </c>
      <c r="H1061" s="4" t="s">
        <v>3890</v>
      </c>
    </row>
    <row r="1062" spans="1:8" x14ac:dyDescent="0.25">
      <c r="A1062" s="7">
        <v>44691</v>
      </c>
      <c r="B1062" s="4" t="s">
        <v>1102</v>
      </c>
      <c r="C1062" s="4" t="s">
        <v>3740</v>
      </c>
      <c r="D1062" s="3">
        <v>2298.4</v>
      </c>
      <c r="E1062" s="8">
        <v>44691</v>
      </c>
      <c r="F1062" s="3">
        <v>2298.4</v>
      </c>
      <c r="G1062" s="5">
        <f>Tabla1[[#This Row],[Importe]]-Tabla1[[#This Row],[Pagado]]</f>
        <v>0</v>
      </c>
      <c r="H1062" s="4" t="s">
        <v>3890</v>
      </c>
    </row>
    <row r="1063" spans="1:8" x14ac:dyDescent="0.25">
      <c r="A1063" s="7">
        <v>44691</v>
      </c>
      <c r="B1063" s="4" t="s">
        <v>1103</v>
      </c>
      <c r="C1063" s="4" t="s">
        <v>3740</v>
      </c>
      <c r="D1063" s="3">
        <v>1128.8</v>
      </c>
      <c r="E1063" s="8">
        <v>44691</v>
      </c>
      <c r="F1063" s="3">
        <v>1128.8</v>
      </c>
      <c r="G1063" s="5">
        <f>Tabla1[[#This Row],[Importe]]-Tabla1[[#This Row],[Pagado]]</f>
        <v>0</v>
      </c>
      <c r="H1063" s="4" t="s">
        <v>3890</v>
      </c>
    </row>
    <row r="1064" spans="1:8" x14ac:dyDescent="0.25">
      <c r="A1064" s="7">
        <v>44691</v>
      </c>
      <c r="B1064" s="4" t="s">
        <v>1104</v>
      </c>
      <c r="C1064" s="4" t="s">
        <v>3742</v>
      </c>
      <c r="D1064" s="3">
        <v>4501</v>
      </c>
      <c r="E1064" s="8">
        <v>44691</v>
      </c>
      <c r="F1064" s="3">
        <v>4501</v>
      </c>
      <c r="G1064" s="5">
        <f>Tabla1[[#This Row],[Importe]]-Tabla1[[#This Row],[Pagado]]</f>
        <v>0</v>
      </c>
      <c r="H1064" s="4" t="s">
        <v>3890</v>
      </c>
    </row>
    <row r="1065" spans="1:8" x14ac:dyDescent="0.25">
      <c r="A1065" s="7">
        <v>44691</v>
      </c>
      <c r="B1065" s="4" t="s">
        <v>1105</v>
      </c>
      <c r="C1065" s="4" t="s">
        <v>3825</v>
      </c>
      <c r="D1065" s="3">
        <v>1784.8</v>
      </c>
      <c r="E1065" s="8">
        <v>44691</v>
      </c>
      <c r="F1065" s="3">
        <v>1784.8</v>
      </c>
      <c r="G1065" s="5">
        <f>Tabla1[[#This Row],[Importe]]-Tabla1[[#This Row],[Pagado]]</f>
        <v>0</v>
      </c>
      <c r="H1065" s="4" t="s">
        <v>3890</v>
      </c>
    </row>
    <row r="1066" spans="1:8" x14ac:dyDescent="0.25">
      <c r="A1066" s="7">
        <v>44691</v>
      </c>
      <c r="B1066" s="4" t="s">
        <v>1106</v>
      </c>
      <c r="C1066" s="4" t="s">
        <v>3785</v>
      </c>
      <c r="D1066" s="3">
        <v>43545</v>
      </c>
      <c r="E1066" s="8">
        <v>44691</v>
      </c>
      <c r="F1066" s="3">
        <v>43545</v>
      </c>
      <c r="G1066" s="5">
        <f>Tabla1[[#This Row],[Importe]]-Tabla1[[#This Row],[Pagado]]</f>
        <v>0</v>
      </c>
      <c r="H1066" s="4" t="s">
        <v>3890</v>
      </c>
    </row>
    <row r="1067" spans="1:8" x14ac:dyDescent="0.25">
      <c r="A1067" s="7">
        <v>44691</v>
      </c>
      <c r="B1067" s="4" t="s">
        <v>1107</v>
      </c>
      <c r="C1067" s="4" t="s">
        <v>3620</v>
      </c>
      <c r="D1067" s="3">
        <v>1808.8</v>
      </c>
      <c r="E1067" s="8">
        <v>44691</v>
      </c>
      <c r="F1067" s="3">
        <v>1808.8</v>
      </c>
      <c r="G1067" s="5">
        <f>Tabla1[[#This Row],[Importe]]-Tabla1[[#This Row],[Pagado]]</f>
        <v>0</v>
      </c>
      <c r="H1067" s="4" t="s">
        <v>3890</v>
      </c>
    </row>
    <row r="1068" spans="1:8" x14ac:dyDescent="0.25">
      <c r="A1068" s="7">
        <v>44691</v>
      </c>
      <c r="B1068" s="4" t="s">
        <v>1108</v>
      </c>
      <c r="C1068" s="4" t="s">
        <v>3605</v>
      </c>
      <c r="D1068" s="3">
        <v>1617</v>
      </c>
      <c r="E1068" s="8">
        <v>44691</v>
      </c>
      <c r="F1068" s="3">
        <v>1617</v>
      </c>
      <c r="G1068" s="5">
        <f>Tabla1[[#This Row],[Importe]]-Tabla1[[#This Row],[Pagado]]</f>
        <v>0</v>
      </c>
      <c r="H1068" s="4" t="s">
        <v>3890</v>
      </c>
    </row>
    <row r="1069" spans="1:8" x14ac:dyDescent="0.25">
      <c r="A1069" s="7">
        <v>44691</v>
      </c>
      <c r="B1069" s="4" t="s">
        <v>1109</v>
      </c>
      <c r="C1069" s="4" t="s">
        <v>3686</v>
      </c>
      <c r="D1069" s="3">
        <v>48025.599999999999</v>
      </c>
      <c r="E1069" s="12" t="s">
        <v>3880</v>
      </c>
      <c r="F1069" s="3">
        <v>48025.599999999999</v>
      </c>
      <c r="G1069" s="5">
        <f>Tabla1[[#This Row],[Importe]]-Tabla1[[#This Row],[Pagado]]</f>
        <v>0</v>
      </c>
      <c r="H1069" s="4" t="s">
        <v>3890</v>
      </c>
    </row>
    <row r="1070" spans="1:8" x14ac:dyDescent="0.25">
      <c r="A1070" s="7">
        <v>44691</v>
      </c>
      <c r="B1070" s="4" t="s">
        <v>1110</v>
      </c>
      <c r="C1070" s="4" t="s">
        <v>3741</v>
      </c>
      <c r="D1070" s="3">
        <v>13872.4</v>
      </c>
      <c r="E1070" s="8">
        <v>44691</v>
      </c>
      <c r="F1070" s="3">
        <v>13872.4</v>
      </c>
      <c r="G1070" s="5">
        <f>Tabla1[[#This Row],[Importe]]-Tabla1[[#This Row],[Pagado]]</f>
        <v>0</v>
      </c>
      <c r="H1070" s="4" t="s">
        <v>3890</v>
      </c>
    </row>
    <row r="1071" spans="1:8" x14ac:dyDescent="0.25">
      <c r="A1071" s="7">
        <v>44691</v>
      </c>
      <c r="B1071" s="4" t="s">
        <v>1111</v>
      </c>
      <c r="C1071" s="4" t="s">
        <v>3779</v>
      </c>
      <c r="D1071" s="3">
        <v>6757.3</v>
      </c>
      <c r="E1071" s="8">
        <v>44701</v>
      </c>
      <c r="F1071" s="3">
        <v>6757.3</v>
      </c>
      <c r="G1071" s="5">
        <f>Tabla1[[#This Row],[Importe]]-Tabla1[[#This Row],[Pagado]]</f>
        <v>0</v>
      </c>
      <c r="H1071" s="4" t="s">
        <v>3890</v>
      </c>
    </row>
    <row r="1072" spans="1:8" x14ac:dyDescent="0.25">
      <c r="A1072" s="7">
        <v>44691</v>
      </c>
      <c r="B1072" s="4" t="s">
        <v>1112</v>
      </c>
      <c r="C1072" s="4" t="s">
        <v>3685</v>
      </c>
      <c r="D1072" s="3">
        <v>3912.2</v>
      </c>
      <c r="E1072" s="8">
        <v>44691</v>
      </c>
      <c r="F1072" s="3">
        <v>3912.2</v>
      </c>
      <c r="G1072" s="5">
        <f>Tabla1[[#This Row],[Importe]]-Tabla1[[#This Row],[Pagado]]</f>
        <v>0</v>
      </c>
      <c r="H1072" s="4" t="s">
        <v>3890</v>
      </c>
    </row>
    <row r="1073" spans="1:8" x14ac:dyDescent="0.25">
      <c r="A1073" s="7">
        <v>44691</v>
      </c>
      <c r="B1073" s="4" t="s">
        <v>1113</v>
      </c>
      <c r="C1073" s="4" t="s">
        <v>3741</v>
      </c>
      <c r="D1073" s="3">
        <v>1029.5999999999999</v>
      </c>
      <c r="E1073" s="8">
        <v>44691</v>
      </c>
      <c r="F1073" s="3">
        <v>1029.5999999999999</v>
      </c>
      <c r="G1073" s="5">
        <f>Tabla1[[#This Row],[Importe]]-Tabla1[[#This Row],[Pagado]]</f>
        <v>0</v>
      </c>
      <c r="H1073" s="4" t="s">
        <v>3890</v>
      </c>
    </row>
    <row r="1074" spans="1:8" x14ac:dyDescent="0.25">
      <c r="A1074" s="7">
        <v>44691</v>
      </c>
      <c r="B1074" s="4" t="s">
        <v>1114</v>
      </c>
      <c r="C1074" s="4" t="s">
        <v>3765</v>
      </c>
      <c r="D1074" s="3">
        <v>653.4</v>
      </c>
      <c r="E1074" s="8">
        <v>44691</v>
      </c>
      <c r="F1074" s="3">
        <v>653.4</v>
      </c>
      <c r="G1074" s="5">
        <f>Tabla1[[#This Row],[Importe]]-Tabla1[[#This Row],[Pagado]]</f>
        <v>0</v>
      </c>
      <c r="H1074" s="4" t="s">
        <v>3890</v>
      </c>
    </row>
    <row r="1075" spans="1:8" x14ac:dyDescent="0.25">
      <c r="A1075" s="7">
        <v>44691</v>
      </c>
      <c r="B1075" s="4" t="s">
        <v>1115</v>
      </c>
      <c r="C1075" s="4" t="s">
        <v>3642</v>
      </c>
      <c r="D1075" s="3">
        <v>394.4</v>
      </c>
      <c r="E1075" s="8">
        <v>44691</v>
      </c>
      <c r="F1075" s="3">
        <v>394.4</v>
      </c>
      <c r="G1075" s="5">
        <f>Tabla1[[#This Row],[Importe]]-Tabla1[[#This Row],[Pagado]]</f>
        <v>0</v>
      </c>
      <c r="H1075" s="4" t="s">
        <v>3890</v>
      </c>
    </row>
    <row r="1076" spans="1:8" x14ac:dyDescent="0.25">
      <c r="A1076" s="7">
        <v>44691</v>
      </c>
      <c r="B1076" s="4" t="s">
        <v>1116</v>
      </c>
      <c r="C1076" s="4" t="s">
        <v>3618</v>
      </c>
      <c r="D1076" s="3">
        <v>1861.2</v>
      </c>
      <c r="E1076" s="8">
        <v>44691</v>
      </c>
      <c r="F1076" s="3">
        <v>1861.2</v>
      </c>
      <c r="G1076" s="5">
        <f>Tabla1[[#This Row],[Importe]]-Tabla1[[#This Row],[Pagado]]</f>
        <v>0</v>
      </c>
      <c r="H1076" s="4" t="s">
        <v>3890</v>
      </c>
    </row>
    <row r="1077" spans="1:8" x14ac:dyDescent="0.25">
      <c r="A1077" s="7">
        <v>44691</v>
      </c>
      <c r="B1077" s="4" t="s">
        <v>1117</v>
      </c>
      <c r="C1077" s="4" t="s">
        <v>3694</v>
      </c>
      <c r="D1077" s="3">
        <v>7756.8</v>
      </c>
      <c r="E1077" s="8">
        <v>44691</v>
      </c>
      <c r="F1077" s="3">
        <v>7756.8</v>
      </c>
      <c r="G1077" s="5">
        <f>Tabla1[[#This Row],[Importe]]-Tabla1[[#This Row],[Pagado]]</f>
        <v>0</v>
      </c>
      <c r="H1077" s="4" t="s">
        <v>3890</v>
      </c>
    </row>
    <row r="1078" spans="1:8" x14ac:dyDescent="0.25">
      <c r="A1078" s="7">
        <v>44691</v>
      </c>
      <c r="B1078" s="4" t="s">
        <v>1118</v>
      </c>
      <c r="C1078" s="4" t="s">
        <v>3746</v>
      </c>
      <c r="D1078" s="3">
        <v>4974.8999999999996</v>
      </c>
      <c r="E1078" s="8">
        <v>44691</v>
      </c>
      <c r="F1078" s="3">
        <v>4974.8999999999996</v>
      </c>
      <c r="G1078" s="5">
        <f>Tabla1[[#This Row],[Importe]]-Tabla1[[#This Row],[Pagado]]</f>
        <v>0</v>
      </c>
      <c r="H1078" s="4" t="s">
        <v>3890</v>
      </c>
    </row>
    <row r="1079" spans="1:8" x14ac:dyDescent="0.25">
      <c r="A1079" s="7">
        <v>44691</v>
      </c>
      <c r="B1079" s="4" t="s">
        <v>1119</v>
      </c>
      <c r="C1079" s="4" t="s">
        <v>3681</v>
      </c>
      <c r="D1079" s="3">
        <v>13653.9</v>
      </c>
      <c r="E1079" s="8">
        <v>44691</v>
      </c>
      <c r="F1079" s="3">
        <v>13653.9</v>
      </c>
      <c r="G1079" s="5">
        <f>Tabla1[[#This Row],[Importe]]-Tabla1[[#This Row],[Pagado]]</f>
        <v>0</v>
      </c>
      <c r="H1079" s="4" t="s">
        <v>3890</v>
      </c>
    </row>
    <row r="1080" spans="1:8" x14ac:dyDescent="0.25">
      <c r="A1080" s="7">
        <v>44691</v>
      </c>
      <c r="B1080" s="4" t="s">
        <v>1120</v>
      </c>
      <c r="C1080" s="4" t="s">
        <v>3700</v>
      </c>
      <c r="D1080" s="3">
        <v>99177.26</v>
      </c>
      <c r="E1080" s="8">
        <v>44708</v>
      </c>
      <c r="F1080" s="3">
        <v>99177.26</v>
      </c>
      <c r="G1080" s="5">
        <f>Tabla1[[#This Row],[Importe]]-Tabla1[[#This Row],[Pagado]]</f>
        <v>0</v>
      </c>
      <c r="H1080" s="4" t="s">
        <v>3890</v>
      </c>
    </row>
    <row r="1081" spans="1:8" x14ac:dyDescent="0.25">
      <c r="A1081" s="7">
        <v>44691</v>
      </c>
      <c r="B1081" s="4" t="s">
        <v>1121</v>
      </c>
      <c r="C1081" s="4" t="s">
        <v>3698</v>
      </c>
      <c r="D1081" s="3">
        <v>5754.6</v>
      </c>
      <c r="E1081" s="8">
        <v>44691</v>
      </c>
      <c r="F1081" s="3">
        <v>5754.6</v>
      </c>
      <c r="G1081" s="5">
        <f>Tabla1[[#This Row],[Importe]]-Tabla1[[#This Row],[Pagado]]</f>
        <v>0</v>
      </c>
      <c r="H1081" s="4" t="s">
        <v>3890</v>
      </c>
    </row>
    <row r="1082" spans="1:8" x14ac:dyDescent="0.25">
      <c r="A1082" s="7">
        <v>44691</v>
      </c>
      <c r="B1082" s="4" t="s">
        <v>1122</v>
      </c>
      <c r="C1082" s="4" t="s">
        <v>3627</v>
      </c>
      <c r="D1082" s="3">
        <v>4568.1000000000004</v>
      </c>
      <c r="E1082" s="8">
        <v>44691</v>
      </c>
      <c r="F1082" s="3">
        <v>4568.1000000000004</v>
      </c>
      <c r="G1082" s="5">
        <f>Tabla1[[#This Row],[Importe]]-Tabla1[[#This Row],[Pagado]]</f>
        <v>0</v>
      </c>
      <c r="H1082" s="4" t="s">
        <v>3890</v>
      </c>
    </row>
    <row r="1083" spans="1:8" x14ac:dyDescent="0.25">
      <c r="A1083" s="7">
        <v>44691</v>
      </c>
      <c r="B1083" s="4" t="s">
        <v>1123</v>
      </c>
      <c r="C1083" s="4" t="s">
        <v>3603</v>
      </c>
      <c r="D1083" s="3">
        <v>1260.5999999999999</v>
      </c>
      <c r="E1083" s="8">
        <v>44691</v>
      </c>
      <c r="F1083" s="3">
        <v>1260.5999999999999</v>
      </c>
      <c r="G1083" s="5">
        <f>Tabla1[[#This Row],[Importe]]-Tabla1[[#This Row],[Pagado]]</f>
        <v>0</v>
      </c>
      <c r="H1083" s="4" t="s">
        <v>3890</v>
      </c>
    </row>
    <row r="1084" spans="1:8" x14ac:dyDescent="0.25">
      <c r="A1084" s="7">
        <v>44691</v>
      </c>
      <c r="B1084" s="4" t="s">
        <v>1124</v>
      </c>
      <c r="C1084" s="4" t="s">
        <v>3667</v>
      </c>
      <c r="D1084" s="3">
        <v>2646.9</v>
      </c>
      <c r="E1084" s="8">
        <v>44691</v>
      </c>
      <c r="F1084" s="3">
        <v>2646.9</v>
      </c>
      <c r="G1084" s="5">
        <f>Tabla1[[#This Row],[Importe]]-Tabla1[[#This Row],[Pagado]]</f>
        <v>0</v>
      </c>
      <c r="H1084" s="4" t="s">
        <v>3890</v>
      </c>
    </row>
    <row r="1085" spans="1:8" x14ac:dyDescent="0.25">
      <c r="A1085" s="7">
        <v>44691</v>
      </c>
      <c r="B1085" s="4" t="s">
        <v>1125</v>
      </c>
      <c r="C1085" s="4" t="s">
        <v>3614</v>
      </c>
      <c r="D1085" s="3">
        <v>1200.5999999999999</v>
      </c>
      <c r="E1085" s="8">
        <v>44691</v>
      </c>
      <c r="F1085" s="3">
        <v>1200.5999999999999</v>
      </c>
      <c r="G1085" s="5">
        <f>Tabla1[[#This Row],[Importe]]-Tabla1[[#This Row],[Pagado]]</f>
        <v>0</v>
      </c>
      <c r="H1085" s="4" t="s">
        <v>3890</v>
      </c>
    </row>
    <row r="1086" spans="1:8" x14ac:dyDescent="0.25">
      <c r="A1086" s="7">
        <v>44691</v>
      </c>
      <c r="B1086" s="4" t="s">
        <v>1126</v>
      </c>
      <c r="C1086" s="4" t="s">
        <v>3733</v>
      </c>
      <c r="D1086" s="3">
        <v>7200</v>
      </c>
      <c r="E1086" s="8">
        <v>44691</v>
      </c>
      <c r="F1086" s="3">
        <v>7200</v>
      </c>
      <c r="G1086" s="5">
        <f>Tabla1[[#This Row],[Importe]]-Tabla1[[#This Row],[Pagado]]</f>
        <v>0</v>
      </c>
      <c r="H1086" s="4" t="s">
        <v>3890</v>
      </c>
    </row>
    <row r="1087" spans="1:8" x14ac:dyDescent="0.25">
      <c r="A1087" s="7">
        <v>44691</v>
      </c>
      <c r="B1087" s="4" t="s">
        <v>1127</v>
      </c>
      <c r="C1087" s="4" t="s">
        <v>3749</v>
      </c>
      <c r="D1087" s="3">
        <v>33000</v>
      </c>
      <c r="E1087" s="8">
        <v>44691</v>
      </c>
      <c r="F1087" s="3">
        <v>33000</v>
      </c>
      <c r="G1087" s="5">
        <f>Tabla1[[#This Row],[Importe]]-Tabla1[[#This Row],[Pagado]]</f>
        <v>0</v>
      </c>
      <c r="H1087" s="4" t="s">
        <v>3890</v>
      </c>
    </row>
    <row r="1088" spans="1:8" x14ac:dyDescent="0.25">
      <c r="A1088" s="7">
        <v>44691</v>
      </c>
      <c r="B1088" s="4" t="s">
        <v>1128</v>
      </c>
      <c r="C1088" s="4" t="s">
        <v>3709</v>
      </c>
      <c r="D1088" s="3">
        <v>6758.4</v>
      </c>
      <c r="E1088" s="8">
        <v>44692</v>
      </c>
      <c r="F1088" s="3">
        <v>6758.4</v>
      </c>
      <c r="G1088" s="5">
        <f>Tabla1[[#This Row],[Importe]]-Tabla1[[#This Row],[Pagado]]</f>
        <v>0</v>
      </c>
      <c r="H1088" s="4" t="s">
        <v>3890</v>
      </c>
    </row>
    <row r="1089" spans="1:8" x14ac:dyDescent="0.25">
      <c r="A1089" s="7">
        <v>44691</v>
      </c>
      <c r="B1089" s="4" t="s">
        <v>1129</v>
      </c>
      <c r="C1089" s="4" t="s">
        <v>3711</v>
      </c>
      <c r="D1089" s="3">
        <v>4164.6000000000004</v>
      </c>
      <c r="E1089" s="8">
        <v>44692</v>
      </c>
      <c r="F1089" s="3">
        <v>4164.6000000000004</v>
      </c>
      <c r="G1089" s="5">
        <f>Tabla1[[#This Row],[Importe]]-Tabla1[[#This Row],[Pagado]]</f>
        <v>0</v>
      </c>
      <c r="H1089" s="4" t="s">
        <v>3890</v>
      </c>
    </row>
    <row r="1090" spans="1:8" x14ac:dyDescent="0.25">
      <c r="A1090" s="7">
        <v>44691</v>
      </c>
      <c r="B1090" s="4" t="s">
        <v>1130</v>
      </c>
      <c r="C1090" s="4" t="s">
        <v>3710</v>
      </c>
      <c r="D1090" s="3">
        <v>2481.6</v>
      </c>
      <c r="E1090" s="8">
        <v>44692</v>
      </c>
      <c r="F1090" s="3">
        <v>2481.6</v>
      </c>
      <c r="G1090" s="5">
        <f>Tabla1[[#This Row],[Importe]]-Tabla1[[#This Row],[Pagado]]</f>
        <v>0</v>
      </c>
      <c r="H1090" s="4" t="s">
        <v>3890</v>
      </c>
    </row>
    <row r="1091" spans="1:8" x14ac:dyDescent="0.25">
      <c r="A1091" s="7">
        <v>44691</v>
      </c>
      <c r="B1091" s="4" t="s">
        <v>1131</v>
      </c>
      <c r="C1091" s="4" t="s">
        <v>3713</v>
      </c>
      <c r="D1091" s="3">
        <v>1049.4000000000001</v>
      </c>
      <c r="E1091" s="8">
        <v>44692</v>
      </c>
      <c r="F1091" s="3">
        <v>1049.4000000000001</v>
      </c>
      <c r="G1091" s="5">
        <f>Tabla1[[#This Row],[Importe]]-Tabla1[[#This Row],[Pagado]]</f>
        <v>0</v>
      </c>
      <c r="H1091" s="4" t="s">
        <v>3890</v>
      </c>
    </row>
    <row r="1092" spans="1:8" x14ac:dyDescent="0.25">
      <c r="A1092" s="7">
        <v>44691</v>
      </c>
      <c r="B1092" s="4" t="s">
        <v>1132</v>
      </c>
      <c r="C1092" s="4" t="s">
        <v>3831</v>
      </c>
      <c r="D1092" s="3">
        <v>14000</v>
      </c>
      <c r="E1092" s="8">
        <v>44692</v>
      </c>
      <c r="F1092" s="3">
        <v>14000</v>
      </c>
      <c r="G1092" s="5">
        <f>Tabla1[[#This Row],[Importe]]-Tabla1[[#This Row],[Pagado]]</f>
        <v>0</v>
      </c>
      <c r="H1092" s="4" t="s">
        <v>3890</v>
      </c>
    </row>
    <row r="1093" spans="1:8" x14ac:dyDescent="0.25">
      <c r="A1093" s="7">
        <v>44691</v>
      </c>
      <c r="B1093" s="4" t="s">
        <v>1133</v>
      </c>
      <c r="C1093" s="4" t="s">
        <v>3745</v>
      </c>
      <c r="D1093" s="3">
        <v>1658</v>
      </c>
      <c r="E1093" s="8">
        <v>44692</v>
      </c>
      <c r="F1093" s="3">
        <v>1658</v>
      </c>
      <c r="G1093" s="5">
        <f>Tabla1[[#This Row],[Importe]]-Tabla1[[#This Row],[Pagado]]</f>
        <v>0</v>
      </c>
      <c r="H1093" s="4" t="s">
        <v>3890</v>
      </c>
    </row>
    <row r="1094" spans="1:8" x14ac:dyDescent="0.25">
      <c r="A1094" s="7">
        <v>44691</v>
      </c>
      <c r="B1094" s="4" t="s">
        <v>1134</v>
      </c>
      <c r="C1094" s="4" t="s">
        <v>3714</v>
      </c>
      <c r="D1094" s="3">
        <v>1419</v>
      </c>
      <c r="E1094" s="8">
        <v>44692</v>
      </c>
      <c r="F1094" s="3">
        <v>1419</v>
      </c>
      <c r="G1094" s="5">
        <f>Tabla1[[#This Row],[Importe]]-Tabla1[[#This Row],[Pagado]]</f>
        <v>0</v>
      </c>
      <c r="H1094" s="4" t="s">
        <v>3890</v>
      </c>
    </row>
    <row r="1095" spans="1:8" x14ac:dyDescent="0.25">
      <c r="A1095" s="7">
        <v>44691</v>
      </c>
      <c r="B1095" s="4" t="s">
        <v>1135</v>
      </c>
      <c r="C1095" s="4" t="s">
        <v>3797</v>
      </c>
      <c r="D1095" s="3">
        <v>5.83</v>
      </c>
      <c r="E1095" s="8">
        <v>44697</v>
      </c>
      <c r="F1095" s="3">
        <v>5.83</v>
      </c>
      <c r="G1095" s="5">
        <f>Tabla1[[#This Row],[Importe]]-Tabla1[[#This Row],[Pagado]]</f>
        <v>0</v>
      </c>
      <c r="H1095" s="4" t="s">
        <v>3890</v>
      </c>
    </row>
    <row r="1096" spans="1:8" x14ac:dyDescent="0.25">
      <c r="A1096" s="7">
        <v>44691</v>
      </c>
      <c r="B1096" s="4" t="s">
        <v>1136</v>
      </c>
      <c r="C1096" s="4" t="s">
        <v>3764</v>
      </c>
      <c r="D1096" s="3">
        <v>27237.599999999999</v>
      </c>
      <c r="E1096" s="8">
        <v>44704</v>
      </c>
      <c r="F1096" s="3">
        <v>27237.599999999999</v>
      </c>
      <c r="G1096" s="5">
        <f>Tabla1[[#This Row],[Importe]]-Tabla1[[#This Row],[Pagado]]</f>
        <v>0</v>
      </c>
      <c r="H1096" s="4" t="s">
        <v>3890</v>
      </c>
    </row>
    <row r="1097" spans="1:8" x14ac:dyDescent="0.25">
      <c r="A1097" s="7">
        <v>44691</v>
      </c>
      <c r="B1097" s="4" t="s">
        <v>1137</v>
      </c>
      <c r="C1097" s="4" t="s">
        <v>3811</v>
      </c>
      <c r="D1097" s="3">
        <v>2560.8000000000002</v>
      </c>
      <c r="E1097" s="8">
        <v>44691</v>
      </c>
      <c r="F1097" s="3">
        <v>2560.8000000000002</v>
      </c>
      <c r="G1097" s="5">
        <f>Tabla1[[#This Row],[Importe]]-Tabla1[[#This Row],[Pagado]]</f>
        <v>0</v>
      </c>
      <c r="H1097" s="4" t="s">
        <v>3890</v>
      </c>
    </row>
    <row r="1098" spans="1:8" x14ac:dyDescent="0.25">
      <c r="A1098" s="7">
        <v>44691</v>
      </c>
      <c r="B1098" s="4" t="s">
        <v>1138</v>
      </c>
      <c r="C1098" s="4" t="s">
        <v>3614</v>
      </c>
      <c r="D1098" s="3">
        <v>351</v>
      </c>
      <c r="E1098" s="8">
        <v>44691</v>
      </c>
      <c r="F1098" s="3">
        <v>351</v>
      </c>
      <c r="G1098" s="5">
        <f>Tabla1[[#This Row],[Importe]]-Tabla1[[#This Row],[Pagado]]</f>
        <v>0</v>
      </c>
      <c r="H1098" s="4" t="s">
        <v>3890</v>
      </c>
    </row>
    <row r="1099" spans="1:8" x14ac:dyDescent="0.25">
      <c r="A1099" s="7">
        <v>44691</v>
      </c>
      <c r="B1099" s="4" t="s">
        <v>1139</v>
      </c>
      <c r="C1099" s="4" t="s">
        <v>3801</v>
      </c>
      <c r="D1099" s="3">
        <v>3801.2</v>
      </c>
      <c r="E1099" s="8">
        <v>44691</v>
      </c>
      <c r="F1099" s="3">
        <v>3801.2</v>
      </c>
      <c r="G1099" s="5">
        <f>Tabla1[[#This Row],[Importe]]-Tabla1[[#This Row],[Pagado]]</f>
        <v>0</v>
      </c>
      <c r="H1099" s="4" t="s">
        <v>3890</v>
      </c>
    </row>
    <row r="1100" spans="1:8" x14ac:dyDescent="0.25">
      <c r="A1100" s="7">
        <v>44691</v>
      </c>
      <c r="B1100" s="4" t="s">
        <v>1140</v>
      </c>
      <c r="C1100" s="4" t="s">
        <v>3694</v>
      </c>
      <c r="D1100" s="3">
        <v>5241.8</v>
      </c>
      <c r="E1100" s="8">
        <v>44691</v>
      </c>
      <c r="F1100" s="3">
        <v>5241.8</v>
      </c>
      <c r="G1100" s="5">
        <f>Tabla1[[#This Row],[Importe]]-Tabla1[[#This Row],[Pagado]]</f>
        <v>0</v>
      </c>
      <c r="H1100" s="4" t="s">
        <v>3890</v>
      </c>
    </row>
    <row r="1101" spans="1:8" x14ac:dyDescent="0.25">
      <c r="A1101" s="7">
        <v>44691</v>
      </c>
      <c r="B1101" s="4" t="s">
        <v>1141</v>
      </c>
      <c r="C1101" s="4" t="s">
        <v>3614</v>
      </c>
      <c r="D1101" s="3">
        <v>579.6</v>
      </c>
      <c r="E1101" s="8">
        <v>44691</v>
      </c>
      <c r="F1101" s="3">
        <v>579.6</v>
      </c>
      <c r="G1101" s="5">
        <f>Tabla1[[#This Row],[Importe]]-Tabla1[[#This Row],[Pagado]]</f>
        <v>0</v>
      </c>
      <c r="H1101" s="4" t="s">
        <v>3890</v>
      </c>
    </row>
    <row r="1102" spans="1:8" x14ac:dyDescent="0.25">
      <c r="A1102" s="7">
        <v>44691</v>
      </c>
      <c r="B1102" s="4" t="s">
        <v>1142</v>
      </c>
      <c r="C1102" s="4" t="s">
        <v>3602</v>
      </c>
      <c r="D1102" s="3">
        <v>1688.4</v>
      </c>
      <c r="E1102" s="8">
        <v>44692</v>
      </c>
      <c r="F1102" s="3">
        <v>1688.4</v>
      </c>
      <c r="G1102" s="5">
        <f>Tabla1[[#This Row],[Importe]]-Tabla1[[#This Row],[Pagado]]</f>
        <v>0</v>
      </c>
      <c r="H1102" s="4" t="s">
        <v>3890</v>
      </c>
    </row>
    <row r="1103" spans="1:8" x14ac:dyDescent="0.25">
      <c r="A1103" s="7">
        <v>44691</v>
      </c>
      <c r="B1103" s="4" t="s">
        <v>1143</v>
      </c>
      <c r="C1103" s="4" t="s">
        <v>3832</v>
      </c>
      <c r="D1103" s="3">
        <v>734.1</v>
      </c>
      <c r="E1103" s="8">
        <v>44692</v>
      </c>
      <c r="F1103" s="3">
        <v>734.1</v>
      </c>
      <c r="G1103" s="5">
        <f>Tabla1[[#This Row],[Importe]]-Tabla1[[#This Row],[Pagado]]</f>
        <v>0</v>
      </c>
      <c r="H1103" s="4" t="s">
        <v>3890</v>
      </c>
    </row>
    <row r="1104" spans="1:8" x14ac:dyDescent="0.25">
      <c r="A1104" s="7">
        <v>44692</v>
      </c>
      <c r="B1104" s="4" t="s">
        <v>1144</v>
      </c>
      <c r="C1104" s="4" t="s">
        <v>3614</v>
      </c>
      <c r="D1104" s="3">
        <v>4293</v>
      </c>
      <c r="E1104" s="8">
        <v>44692</v>
      </c>
      <c r="F1104" s="3">
        <v>4293</v>
      </c>
      <c r="G1104" s="5">
        <f>Tabla1[[#This Row],[Importe]]-Tabla1[[#This Row],[Pagado]]</f>
        <v>0</v>
      </c>
      <c r="H1104" s="4" t="s">
        <v>3890</v>
      </c>
    </row>
    <row r="1105" spans="1:8" x14ac:dyDescent="0.25">
      <c r="A1105" s="7">
        <v>44692</v>
      </c>
      <c r="B1105" s="4" t="s">
        <v>1145</v>
      </c>
      <c r="C1105" s="4" t="s">
        <v>3614</v>
      </c>
      <c r="D1105" s="3">
        <v>743.6</v>
      </c>
      <c r="E1105" s="8">
        <v>44692</v>
      </c>
      <c r="F1105" s="3">
        <v>743.6</v>
      </c>
      <c r="G1105" s="5">
        <f>Tabla1[[#This Row],[Importe]]-Tabla1[[#This Row],[Pagado]]</f>
        <v>0</v>
      </c>
      <c r="H1105" s="4" t="s">
        <v>3890</v>
      </c>
    </row>
    <row r="1106" spans="1:8" x14ac:dyDescent="0.25">
      <c r="A1106" s="7">
        <v>44692</v>
      </c>
      <c r="B1106" s="4" t="s">
        <v>1146</v>
      </c>
      <c r="C1106" s="4" t="s">
        <v>3609</v>
      </c>
      <c r="D1106" s="3">
        <v>263.2</v>
      </c>
      <c r="E1106" s="8">
        <v>44692</v>
      </c>
      <c r="F1106" s="3">
        <v>263.2</v>
      </c>
      <c r="G1106" s="5">
        <f>Tabla1[[#This Row],[Importe]]-Tabla1[[#This Row],[Pagado]]</f>
        <v>0</v>
      </c>
      <c r="H1106" s="4" t="s">
        <v>3890</v>
      </c>
    </row>
    <row r="1107" spans="1:8" x14ac:dyDescent="0.25">
      <c r="A1107" s="7">
        <v>44692</v>
      </c>
      <c r="B1107" s="4" t="s">
        <v>1147</v>
      </c>
      <c r="C1107" s="4" t="s">
        <v>3667</v>
      </c>
      <c r="D1107" s="3">
        <v>6157.3</v>
      </c>
      <c r="E1107" s="8">
        <v>44693</v>
      </c>
      <c r="F1107" s="3">
        <v>6157.3</v>
      </c>
      <c r="G1107" s="5">
        <f>Tabla1[[#This Row],[Importe]]-Tabla1[[#This Row],[Pagado]]</f>
        <v>0</v>
      </c>
      <c r="H1107" s="4" t="s">
        <v>3890</v>
      </c>
    </row>
    <row r="1108" spans="1:8" x14ac:dyDescent="0.25">
      <c r="A1108" s="7">
        <v>44692</v>
      </c>
      <c r="B1108" s="4" t="s">
        <v>1148</v>
      </c>
      <c r="C1108" s="4" t="s">
        <v>3649</v>
      </c>
      <c r="D1108" s="3">
        <v>8175.2</v>
      </c>
      <c r="E1108" s="8">
        <v>44694</v>
      </c>
      <c r="F1108" s="3">
        <v>8175.2</v>
      </c>
      <c r="G1108" s="5">
        <f>Tabla1[[#This Row],[Importe]]-Tabla1[[#This Row],[Pagado]]</f>
        <v>0</v>
      </c>
      <c r="H1108" s="4" t="s">
        <v>3890</v>
      </c>
    </row>
    <row r="1109" spans="1:8" x14ac:dyDescent="0.25">
      <c r="A1109" s="7">
        <v>44692</v>
      </c>
      <c r="B1109" s="4" t="s">
        <v>1149</v>
      </c>
      <c r="C1109" s="4" t="s">
        <v>3651</v>
      </c>
      <c r="D1109" s="3">
        <v>4421.6000000000004</v>
      </c>
      <c r="E1109" s="8">
        <v>44692</v>
      </c>
      <c r="F1109" s="3">
        <v>4421.6000000000004</v>
      </c>
      <c r="G1109" s="5">
        <f>Tabla1[[#This Row],[Importe]]-Tabla1[[#This Row],[Pagado]]</f>
        <v>0</v>
      </c>
      <c r="H1109" s="4" t="s">
        <v>3890</v>
      </c>
    </row>
    <row r="1110" spans="1:8" x14ac:dyDescent="0.25">
      <c r="A1110" s="7">
        <v>44692</v>
      </c>
      <c r="B1110" s="4" t="s">
        <v>1150</v>
      </c>
      <c r="C1110" s="4" t="s">
        <v>3608</v>
      </c>
      <c r="D1110" s="3">
        <v>10222.1</v>
      </c>
      <c r="E1110" s="8">
        <v>44693</v>
      </c>
      <c r="F1110" s="3">
        <v>10222.1</v>
      </c>
      <c r="G1110" s="5">
        <f>Tabla1[[#This Row],[Importe]]-Tabla1[[#This Row],[Pagado]]</f>
        <v>0</v>
      </c>
      <c r="H1110" s="4" t="s">
        <v>3890</v>
      </c>
    </row>
    <row r="1111" spans="1:8" x14ac:dyDescent="0.25">
      <c r="A1111" s="7">
        <v>44692</v>
      </c>
      <c r="B1111" s="4" t="s">
        <v>1151</v>
      </c>
      <c r="C1111" s="4" t="s">
        <v>3639</v>
      </c>
      <c r="D1111" s="3">
        <v>3207.9</v>
      </c>
      <c r="E1111" s="8">
        <v>44693</v>
      </c>
      <c r="F1111" s="3">
        <v>3207.9</v>
      </c>
      <c r="G1111" s="5">
        <f>Tabla1[[#This Row],[Importe]]-Tabla1[[#This Row],[Pagado]]</f>
        <v>0</v>
      </c>
      <c r="H1111" s="4" t="s">
        <v>3890</v>
      </c>
    </row>
    <row r="1112" spans="1:8" ht="31.5" x14ac:dyDescent="0.25">
      <c r="A1112" s="7">
        <v>44692</v>
      </c>
      <c r="B1112" s="4" t="s">
        <v>1152</v>
      </c>
      <c r="C1112" s="4" t="s">
        <v>3641</v>
      </c>
      <c r="D1112" s="3">
        <v>7722.9</v>
      </c>
      <c r="E1112" s="8" t="s">
        <v>3949</v>
      </c>
      <c r="F1112" s="3">
        <f>5000+2722.9</f>
        <v>7722.9</v>
      </c>
      <c r="G1112" s="5">
        <f>Tabla1[[#This Row],[Importe]]-Tabla1[[#This Row],[Pagado]]</f>
        <v>0</v>
      </c>
      <c r="H1112" s="4" t="s">
        <v>3890</v>
      </c>
    </row>
    <row r="1113" spans="1:8" x14ac:dyDescent="0.25">
      <c r="A1113" s="7">
        <v>44692</v>
      </c>
      <c r="B1113" s="4" t="s">
        <v>1153</v>
      </c>
      <c r="C1113" s="4" t="s">
        <v>3653</v>
      </c>
      <c r="D1113" s="3">
        <v>5543.7</v>
      </c>
      <c r="E1113" s="8">
        <v>44693</v>
      </c>
      <c r="F1113" s="3">
        <v>5543.7</v>
      </c>
      <c r="G1113" s="5">
        <f>Tabla1[[#This Row],[Importe]]-Tabla1[[#This Row],[Pagado]]</f>
        <v>0</v>
      </c>
      <c r="H1113" s="4" t="s">
        <v>3890</v>
      </c>
    </row>
    <row r="1114" spans="1:8" x14ac:dyDescent="0.25">
      <c r="A1114" s="7">
        <v>44692</v>
      </c>
      <c r="B1114" s="4" t="s">
        <v>1154</v>
      </c>
      <c r="C1114" s="4" t="s">
        <v>3648</v>
      </c>
      <c r="D1114" s="3">
        <v>4085.1</v>
      </c>
      <c r="E1114" s="8">
        <v>44693</v>
      </c>
      <c r="F1114" s="3">
        <v>4085.1</v>
      </c>
      <c r="G1114" s="5">
        <f>Tabla1[[#This Row],[Importe]]-Tabla1[[#This Row],[Pagado]]</f>
        <v>0</v>
      </c>
      <c r="H1114" s="4" t="s">
        <v>3890</v>
      </c>
    </row>
    <row r="1115" spans="1:8" x14ac:dyDescent="0.25">
      <c r="A1115" s="7">
        <v>44692</v>
      </c>
      <c r="B1115" s="4" t="s">
        <v>1155</v>
      </c>
      <c r="C1115" s="4" t="s">
        <v>3643</v>
      </c>
      <c r="D1115" s="3">
        <v>3805.4</v>
      </c>
      <c r="E1115" s="8">
        <v>44697</v>
      </c>
      <c r="F1115" s="3">
        <v>3805.4</v>
      </c>
      <c r="G1115" s="5">
        <f>Tabla1[[#This Row],[Importe]]-Tabla1[[#This Row],[Pagado]]</f>
        <v>0</v>
      </c>
      <c r="H1115" s="4" t="s">
        <v>3890</v>
      </c>
    </row>
    <row r="1116" spans="1:8" x14ac:dyDescent="0.25">
      <c r="A1116" s="7">
        <v>44692</v>
      </c>
      <c r="B1116" s="4" t="s">
        <v>1156</v>
      </c>
      <c r="C1116" s="4" t="s">
        <v>3644</v>
      </c>
      <c r="D1116" s="3">
        <v>4176.3999999999996</v>
      </c>
      <c r="E1116" s="8">
        <v>44692</v>
      </c>
      <c r="F1116" s="3">
        <v>4176.3999999999996</v>
      </c>
      <c r="G1116" s="5">
        <f>Tabla1[[#This Row],[Importe]]-Tabla1[[#This Row],[Pagado]]</f>
        <v>0</v>
      </c>
      <c r="H1116" s="4" t="s">
        <v>3890</v>
      </c>
    </row>
    <row r="1117" spans="1:8" x14ac:dyDescent="0.25">
      <c r="A1117" s="7">
        <v>44692</v>
      </c>
      <c r="B1117" s="4" t="s">
        <v>1157</v>
      </c>
      <c r="C1117" s="4" t="s">
        <v>3640</v>
      </c>
      <c r="D1117" s="3">
        <v>9435</v>
      </c>
      <c r="E1117" s="8">
        <v>44692</v>
      </c>
      <c r="F1117" s="3">
        <v>9435</v>
      </c>
      <c r="G1117" s="5">
        <f>Tabla1[[#This Row],[Importe]]-Tabla1[[#This Row],[Pagado]]</f>
        <v>0</v>
      </c>
      <c r="H1117" s="4" t="s">
        <v>3890</v>
      </c>
    </row>
    <row r="1118" spans="1:8" ht="31.5" x14ac:dyDescent="0.25">
      <c r="A1118" s="7">
        <v>44692</v>
      </c>
      <c r="B1118" s="4" t="s">
        <v>1158</v>
      </c>
      <c r="C1118" s="4" t="s">
        <v>3598</v>
      </c>
      <c r="D1118" s="3">
        <v>84865.9</v>
      </c>
      <c r="E1118" s="8" t="s">
        <v>3949</v>
      </c>
      <c r="F1118" s="3">
        <f>62500+22365.9</f>
        <v>84865.9</v>
      </c>
      <c r="G1118" s="5">
        <f>Tabla1[[#This Row],[Importe]]-Tabla1[[#This Row],[Pagado]]</f>
        <v>0</v>
      </c>
      <c r="H1118" s="4" t="s">
        <v>3890</v>
      </c>
    </row>
    <row r="1119" spans="1:8" x14ac:dyDescent="0.25">
      <c r="A1119" s="7">
        <v>44692</v>
      </c>
      <c r="B1119" s="4" t="s">
        <v>1159</v>
      </c>
      <c r="C1119" s="4" t="s">
        <v>3597</v>
      </c>
      <c r="D1119" s="3">
        <v>37044.949999999997</v>
      </c>
      <c r="E1119" s="8">
        <v>44692</v>
      </c>
      <c r="F1119" s="3">
        <v>37044.949999999997</v>
      </c>
      <c r="G1119" s="5">
        <f>Tabla1[[#This Row],[Importe]]-Tabla1[[#This Row],[Pagado]]</f>
        <v>0</v>
      </c>
      <c r="H1119" s="4" t="s">
        <v>3890</v>
      </c>
    </row>
    <row r="1120" spans="1:8" x14ac:dyDescent="0.25">
      <c r="A1120" s="7">
        <v>44692</v>
      </c>
      <c r="B1120" s="4" t="s">
        <v>1160</v>
      </c>
      <c r="C1120" s="4" t="s">
        <v>3613</v>
      </c>
      <c r="D1120" s="3">
        <v>1657.6</v>
      </c>
      <c r="E1120" s="8">
        <v>44692</v>
      </c>
      <c r="F1120" s="3">
        <v>1657.6</v>
      </c>
      <c r="G1120" s="5">
        <f>Tabla1[[#This Row],[Importe]]-Tabla1[[#This Row],[Pagado]]</f>
        <v>0</v>
      </c>
      <c r="H1120" s="4" t="s">
        <v>3890</v>
      </c>
    </row>
    <row r="1121" spans="1:8" x14ac:dyDescent="0.25">
      <c r="A1121" s="7">
        <v>44692</v>
      </c>
      <c r="B1121" s="4" t="s">
        <v>1161</v>
      </c>
      <c r="C1121" s="4" t="s">
        <v>3613</v>
      </c>
      <c r="D1121" s="3">
        <v>149.6</v>
      </c>
      <c r="E1121" s="8">
        <v>44692</v>
      </c>
      <c r="F1121" s="3">
        <v>149.6</v>
      </c>
      <c r="G1121" s="5">
        <f>Tabla1[[#This Row],[Importe]]-Tabla1[[#This Row],[Pagado]]</f>
        <v>0</v>
      </c>
      <c r="H1121" s="4" t="s">
        <v>3890</v>
      </c>
    </row>
    <row r="1122" spans="1:8" x14ac:dyDescent="0.25">
      <c r="A1122" s="7">
        <v>44692</v>
      </c>
      <c r="B1122" s="4" t="s">
        <v>1162</v>
      </c>
      <c r="C1122" s="4" t="s">
        <v>3731</v>
      </c>
      <c r="D1122" s="3">
        <v>21845.4</v>
      </c>
      <c r="E1122" s="8">
        <v>44693</v>
      </c>
      <c r="F1122" s="3">
        <v>21845.4</v>
      </c>
      <c r="G1122" s="5">
        <f>Tabla1[[#This Row],[Importe]]-Tabla1[[#This Row],[Pagado]]</f>
        <v>0</v>
      </c>
      <c r="H1122" s="4" t="s">
        <v>3890</v>
      </c>
    </row>
    <row r="1123" spans="1:8" x14ac:dyDescent="0.25">
      <c r="A1123" s="7">
        <v>44692</v>
      </c>
      <c r="B1123" s="4" t="s">
        <v>1163</v>
      </c>
      <c r="C1123" s="4" t="s">
        <v>3595</v>
      </c>
      <c r="D1123" s="3">
        <v>5682.3</v>
      </c>
      <c r="E1123" s="8">
        <v>44692</v>
      </c>
      <c r="F1123" s="3">
        <v>5682.3</v>
      </c>
      <c r="G1123" s="5">
        <f>Tabla1[[#This Row],[Importe]]-Tabla1[[#This Row],[Pagado]]</f>
        <v>0</v>
      </c>
      <c r="H1123" s="4" t="s">
        <v>3890</v>
      </c>
    </row>
    <row r="1124" spans="1:8" x14ac:dyDescent="0.25">
      <c r="A1124" s="7">
        <v>44692</v>
      </c>
      <c r="B1124" s="4" t="s">
        <v>1164</v>
      </c>
      <c r="C1124" s="4" t="s">
        <v>3633</v>
      </c>
      <c r="D1124" s="3">
        <v>8901.7999999999993</v>
      </c>
      <c r="E1124" s="8">
        <v>44692</v>
      </c>
      <c r="F1124" s="3">
        <v>8901.7999999999993</v>
      </c>
      <c r="G1124" s="5">
        <f>Tabla1[[#This Row],[Importe]]-Tabla1[[#This Row],[Pagado]]</f>
        <v>0</v>
      </c>
      <c r="H1124" s="4" t="s">
        <v>3890</v>
      </c>
    </row>
    <row r="1125" spans="1:8" x14ac:dyDescent="0.25">
      <c r="A1125" s="7">
        <v>44692</v>
      </c>
      <c r="B1125" s="4" t="s">
        <v>1165</v>
      </c>
      <c r="C1125" s="4" t="s">
        <v>3693</v>
      </c>
      <c r="D1125" s="3">
        <v>8475.5</v>
      </c>
      <c r="E1125" s="8">
        <v>44692</v>
      </c>
      <c r="F1125" s="3">
        <v>8475.5</v>
      </c>
      <c r="G1125" s="5">
        <f>Tabla1[[#This Row],[Importe]]-Tabla1[[#This Row],[Pagado]]</f>
        <v>0</v>
      </c>
      <c r="H1125" s="4" t="s">
        <v>3890</v>
      </c>
    </row>
    <row r="1126" spans="1:8" x14ac:dyDescent="0.25">
      <c r="A1126" s="7">
        <v>44692</v>
      </c>
      <c r="B1126" s="4" t="s">
        <v>1166</v>
      </c>
      <c r="C1126" s="4" t="s">
        <v>3634</v>
      </c>
      <c r="D1126" s="3">
        <v>1489</v>
      </c>
      <c r="E1126" s="8">
        <v>44692</v>
      </c>
      <c r="F1126" s="3">
        <v>1489</v>
      </c>
      <c r="G1126" s="5">
        <f>Tabla1[[#This Row],[Importe]]-Tabla1[[#This Row],[Pagado]]</f>
        <v>0</v>
      </c>
      <c r="H1126" s="4" t="s">
        <v>3890</v>
      </c>
    </row>
    <row r="1127" spans="1:8" x14ac:dyDescent="0.25">
      <c r="A1127" s="7">
        <v>44692</v>
      </c>
      <c r="B1127" s="4" t="s">
        <v>1167</v>
      </c>
      <c r="C1127" s="4" t="s">
        <v>3612</v>
      </c>
      <c r="D1127" s="3">
        <v>4427.2</v>
      </c>
      <c r="E1127" s="8">
        <v>44692</v>
      </c>
      <c r="F1127" s="3">
        <v>4427.2</v>
      </c>
      <c r="G1127" s="5">
        <f>Tabla1[[#This Row],[Importe]]-Tabla1[[#This Row],[Pagado]]</f>
        <v>0</v>
      </c>
      <c r="H1127" s="4" t="s">
        <v>3890</v>
      </c>
    </row>
    <row r="1128" spans="1:8" x14ac:dyDescent="0.25">
      <c r="A1128" s="7">
        <v>44692</v>
      </c>
      <c r="B1128" s="4" t="s">
        <v>1168</v>
      </c>
      <c r="C1128" s="4" t="s">
        <v>3599</v>
      </c>
      <c r="D1128" s="3">
        <v>41925.9</v>
      </c>
      <c r="E1128" s="8">
        <v>44693</v>
      </c>
      <c r="F1128" s="3">
        <v>41925.9</v>
      </c>
      <c r="G1128" s="5">
        <f>Tabla1[[#This Row],[Importe]]-Tabla1[[#This Row],[Pagado]]</f>
        <v>0</v>
      </c>
      <c r="H1128" s="4" t="s">
        <v>3890</v>
      </c>
    </row>
    <row r="1129" spans="1:8" x14ac:dyDescent="0.25">
      <c r="A1129" s="7">
        <v>44692</v>
      </c>
      <c r="B1129" s="4" t="s">
        <v>1169</v>
      </c>
      <c r="C1129" s="4" t="s">
        <v>3620</v>
      </c>
      <c r="D1129" s="3">
        <v>8644</v>
      </c>
      <c r="E1129" s="8">
        <v>44692</v>
      </c>
      <c r="F1129" s="3">
        <v>8644</v>
      </c>
      <c r="G1129" s="5">
        <f>Tabla1[[#This Row],[Importe]]-Tabla1[[#This Row],[Pagado]]</f>
        <v>0</v>
      </c>
      <c r="H1129" s="4" t="s">
        <v>3890</v>
      </c>
    </row>
    <row r="1130" spans="1:8" x14ac:dyDescent="0.25">
      <c r="A1130" s="7">
        <v>44692</v>
      </c>
      <c r="B1130" s="4" t="s">
        <v>1170</v>
      </c>
      <c r="C1130" s="4" t="s">
        <v>3658</v>
      </c>
      <c r="D1130" s="3">
        <v>36885.9</v>
      </c>
      <c r="E1130" s="8">
        <v>44695</v>
      </c>
      <c r="F1130" s="3">
        <v>36885.9</v>
      </c>
      <c r="G1130" s="5">
        <f>Tabla1[[#This Row],[Importe]]-Tabla1[[#This Row],[Pagado]]</f>
        <v>0</v>
      </c>
      <c r="H1130" s="4" t="s">
        <v>3890</v>
      </c>
    </row>
    <row r="1131" spans="1:8" x14ac:dyDescent="0.25">
      <c r="A1131" s="7">
        <v>44692</v>
      </c>
      <c r="B1131" s="4" t="s">
        <v>1171</v>
      </c>
      <c r="C1131" s="4" t="s">
        <v>3758</v>
      </c>
      <c r="D1131" s="3">
        <v>8596.4</v>
      </c>
      <c r="E1131" s="8">
        <v>44692</v>
      </c>
      <c r="F1131" s="3">
        <v>8596.4</v>
      </c>
      <c r="G1131" s="5">
        <f>Tabla1[[#This Row],[Importe]]-Tabla1[[#This Row],[Pagado]]</f>
        <v>0</v>
      </c>
      <c r="H1131" s="4" t="s">
        <v>3890</v>
      </c>
    </row>
    <row r="1132" spans="1:8" x14ac:dyDescent="0.25">
      <c r="A1132" s="7">
        <v>44692</v>
      </c>
      <c r="B1132" s="4" t="s">
        <v>1172</v>
      </c>
      <c r="C1132" s="4" t="s">
        <v>3656</v>
      </c>
      <c r="D1132" s="3">
        <v>39701.5</v>
      </c>
      <c r="E1132" s="8">
        <v>44695</v>
      </c>
      <c r="F1132" s="3">
        <v>39701.5</v>
      </c>
      <c r="G1132" s="5">
        <f>Tabla1[[#This Row],[Importe]]-Tabla1[[#This Row],[Pagado]]</f>
        <v>0</v>
      </c>
      <c r="H1132" s="4" t="s">
        <v>3890</v>
      </c>
    </row>
    <row r="1133" spans="1:8" x14ac:dyDescent="0.25">
      <c r="A1133" s="7">
        <v>44692</v>
      </c>
      <c r="B1133" s="4" t="s">
        <v>1173</v>
      </c>
      <c r="C1133" s="4" t="s">
        <v>3640</v>
      </c>
      <c r="D1133" s="3">
        <v>4171.8</v>
      </c>
      <c r="E1133" s="8">
        <v>44692</v>
      </c>
      <c r="F1133" s="3">
        <v>4171.8</v>
      </c>
      <c r="G1133" s="5">
        <f>Tabla1[[#This Row],[Importe]]-Tabla1[[#This Row],[Pagado]]</f>
        <v>0</v>
      </c>
      <c r="H1133" s="4" t="s">
        <v>3890</v>
      </c>
    </row>
    <row r="1134" spans="1:8" x14ac:dyDescent="0.25">
      <c r="A1134" s="7">
        <v>44692</v>
      </c>
      <c r="B1134" s="4" t="s">
        <v>1174</v>
      </c>
      <c r="C1134" s="4" t="s">
        <v>3646</v>
      </c>
      <c r="D1134" s="3">
        <v>1048.8</v>
      </c>
      <c r="E1134" s="8">
        <v>44692</v>
      </c>
      <c r="F1134" s="3">
        <v>1048.8</v>
      </c>
      <c r="G1134" s="5">
        <f>Tabla1[[#This Row],[Importe]]-Tabla1[[#This Row],[Pagado]]</f>
        <v>0</v>
      </c>
      <c r="H1134" s="4" t="s">
        <v>3890</v>
      </c>
    </row>
    <row r="1135" spans="1:8" x14ac:dyDescent="0.25">
      <c r="A1135" s="7">
        <v>44692</v>
      </c>
      <c r="B1135" s="4" t="s">
        <v>1175</v>
      </c>
      <c r="C1135" s="4" t="s">
        <v>3663</v>
      </c>
      <c r="D1135" s="3">
        <v>28733.9</v>
      </c>
      <c r="E1135" s="8">
        <v>44695</v>
      </c>
      <c r="F1135" s="3">
        <v>28733.9</v>
      </c>
      <c r="G1135" s="5">
        <f>Tabla1[[#This Row],[Importe]]-Tabla1[[#This Row],[Pagado]]</f>
        <v>0</v>
      </c>
      <c r="H1135" s="4" t="s">
        <v>3890</v>
      </c>
    </row>
    <row r="1136" spans="1:8" x14ac:dyDescent="0.25">
      <c r="A1136" s="7">
        <v>44692</v>
      </c>
      <c r="B1136" s="4" t="s">
        <v>1176</v>
      </c>
      <c r="C1136" s="4" t="s">
        <v>3668</v>
      </c>
      <c r="D1136" s="3">
        <v>3721</v>
      </c>
      <c r="E1136" s="8">
        <v>44694</v>
      </c>
      <c r="F1136" s="3">
        <v>3721</v>
      </c>
      <c r="G1136" s="5">
        <f>Tabla1[[#This Row],[Importe]]-Tabla1[[#This Row],[Pagado]]</f>
        <v>0</v>
      </c>
      <c r="H1136" s="4" t="s">
        <v>3890</v>
      </c>
    </row>
    <row r="1137" spans="1:8" x14ac:dyDescent="0.25">
      <c r="A1137" s="7">
        <v>44692</v>
      </c>
      <c r="B1137" s="4" t="s">
        <v>1177</v>
      </c>
      <c r="C1137" s="4" t="s">
        <v>3666</v>
      </c>
      <c r="D1137" s="3">
        <v>5850.4</v>
      </c>
      <c r="E1137" s="8">
        <v>44693</v>
      </c>
      <c r="F1137" s="3">
        <v>5850.4</v>
      </c>
      <c r="G1137" s="5">
        <f>Tabla1[[#This Row],[Importe]]-Tabla1[[#This Row],[Pagado]]</f>
        <v>0</v>
      </c>
      <c r="H1137" s="4" t="s">
        <v>3890</v>
      </c>
    </row>
    <row r="1138" spans="1:8" x14ac:dyDescent="0.25">
      <c r="A1138" s="7">
        <v>44692</v>
      </c>
      <c r="B1138" s="4" t="s">
        <v>1178</v>
      </c>
      <c r="C1138" s="4" t="s">
        <v>3734</v>
      </c>
      <c r="D1138" s="3">
        <v>3507.2</v>
      </c>
      <c r="E1138" s="8">
        <v>44692</v>
      </c>
      <c r="F1138" s="3">
        <v>3507.2</v>
      </c>
      <c r="G1138" s="5">
        <f>Tabla1[[#This Row],[Importe]]-Tabla1[[#This Row],[Pagado]]</f>
        <v>0</v>
      </c>
      <c r="H1138" s="4" t="s">
        <v>3890</v>
      </c>
    </row>
    <row r="1139" spans="1:8" x14ac:dyDescent="0.25">
      <c r="A1139" s="7">
        <v>44692</v>
      </c>
      <c r="B1139" s="4" t="s">
        <v>1179</v>
      </c>
      <c r="C1139" s="4" t="s">
        <v>3673</v>
      </c>
      <c r="D1139" s="3">
        <v>20420.400000000001</v>
      </c>
      <c r="E1139" s="8">
        <v>44693</v>
      </c>
      <c r="F1139" s="3">
        <v>20420.400000000001</v>
      </c>
      <c r="G1139" s="5">
        <f>Tabla1[[#This Row],[Importe]]-Tabla1[[#This Row],[Pagado]]</f>
        <v>0</v>
      </c>
      <c r="H1139" s="4" t="s">
        <v>3890</v>
      </c>
    </row>
    <row r="1140" spans="1:8" x14ac:dyDescent="0.25">
      <c r="A1140" s="7">
        <v>44692</v>
      </c>
      <c r="B1140" s="4" t="s">
        <v>1180</v>
      </c>
      <c r="C1140" s="4" t="s">
        <v>3677</v>
      </c>
      <c r="D1140" s="3">
        <v>13634</v>
      </c>
      <c r="E1140" s="8">
        <v>44693</v>
      </c>
      <c r="F1140" s="3">
        <v>13634</v>
      </c>
      <c r="G1140" s="5">
        <f>Tabla1[[#This Row],[Importe]]-Tabla1[[#This Row],[Pagado]]</f>
        <v>0</v>
      </c>
      <c r="H1140" s="4" t="s">
        <v>3890</v>
      </c>
    </row>
    <row r="1141" spans="1:8" x14ac:dyDescent="0.25">
      <c r="A1141" s="7">
        <v>44692</v>
      </c>
      <c r="B1141" s="4" t="s">
        <v>1181</v>
      </c>
      <c r="C1141" s="4" t="s">
        <v>3683</v>
      </c>
      <c r="D1141" s="3">
        <v>25558.400000000001</v>
      </c>
      <c r="E1141" s="8">
        <v>44692</v>
      </c>
      <c r="F1141" s="3">
        <v>25558.400000000001</v>
      </c>
      <c r="G1141" s="5">
        <f>Tabla1[[#This Row],[Importe]]-Tabla1[[#This Row],[Pagado]]</f>
        <v>0</v>
      </c>
      <c r="H1141" s="4" t="s">
        <v>3890</v>
      </c>
    </row>
    <row r="1142" spans="1:8" x14ac:dyDescent="0.25">
      <c r="A1142" s="7">
        <v>44692</v>
      </c>
      <c r="B1142" s="4" t="s">
        <v>1182</v>
      </c>
      <c r="C1142" s="4" t="s">
        <v>3606</v>
      </c>
      <c r="D1142" s="3">
        <v>2766.8</v>
      </c>
      <c r="E1142" s="8">
        <v>44692</v>
      </c>
      <c r="F1142" s="3">
        <v>2766.8</v>
      </c>
      <c r="G1142" s="5">
        <f>Tabla1[[#This Row],[Importe]]-Tabla1[[#This Row],[Pagado]]</f>
        <v>0</v>
      </c>
      <c r="H1142" s="4" t="s">
        <v>3890</v>
      </c>
    </row>
    <row r="1143" spans="1:8" x14ac:dyDescent="0.25">
      <c r="A1143" s="7">
        <v>44692</v>
      </c>
      <c r="B1143" s="4" t="s">
        <v>1183</v>
      </c>
      <c r="C1143" s="4" t="s">
        <v>3622</v>
      </c>
      <c r="D1143" s="3">
        <v>5911.8</v>
      </c>
      <c r="E1143" s="8">
        <v>44692</v>
      </c>
      <c r="F1143" s="3">
        <v>5911.8</v>
      </c>
      <c r="G1143" s="5">
        <f>Tabla1[[#This Row],[Importe]]-Tabla1[[#This Row],[Pagado]]</f>
        <v>0</v>
      </c>
      <c r="H1143" s="4" t="s">
        <v>3890</v>
      </c>
    </row>
    <row r="1144" spans="1:8" x14ac:dyDescent="0.25">
      <c r="A1144" s="7">
        <v>44692</v>
      </c>
      <c r="B1144" s="4" t="s">
        <v>1184</v>
      </c>
      <c r="C1144" s="4" t="s">
        <v>3623</v>
      </c>
      <c r="D1144" s="3">
        <v>2261.6</v>
      </c>
      <c r="E1144" s="8">
        <v>44692</v>
      </c>
      <c r="F1144" s="3">
        <v>2261.6</v>
      </c>
      <c r="G1144" s="5">
        <f>Tabla1[[#This Row],[Importe]]-Tabla1[[#This Row],[Pagado]]</f>
        <v>0</v>
      </c>
      <c r="H1144" s="4" t="s">
        <v>3890</v>
      </c>
    </row>
    <row r="1145" spans="1:8" x14ac:dyDescent="0.25">
      <c r="A1145" s="7">
        <v>44692</v>
      </c>
      <c r="B1145" s="4" t="s">
        <v>1185</v>
      </c>
      <c r="C1145" s="4" t="s">
        <v>3623</v>
      </c>
      <c r="D1145" s="3">
        <v>4100.3999999999996</v>
      </c>
      <c r="E1145" s="8">
        <v>44692</v>
      </c>
      <c r="F1145" s="3">
        <v>4100.3999999999996</v>
      </c>
      <c r="G1145" s="5">
        <f>Tabla1[[#This Row],[Importe]]-Tabla1[[#This Row],[Pagado]]</f>
        <v>0</v>
      </c>
      <c r="H1145" s="4" t="s">
        <v>3890</v>
      </c>
    </row>
    <row r="1146" spans="1:8" x14ac:dyDescent="0.25">
      <c r="A1146" s="7">
        <v>44692</v>
      </c>
      <c r="B1146" s="4" t="s">
        <v>1186</v>
      </c>
      <c r="C1146" s="4" t="s">
        <v>3655</v>
      </c>
      <c r="D1146" s="3">
        <v>6451.5</v>
      </c>
      <c r="E1146" s="8">
        <v>44692</v>
      </c>
      <c r="F1146" s="3">
        <v>6451.5</v>
      </c>
      <c r="G1146" s="5">
        <f>Tabla1[[#This Row],[Importe]]-Tabla1[[#This Row],[Pagado]]</f>
        <v>0</v>
      </c>
      <c r="H1146" s="4" t="s">
        <v>3890</v>
      </c>
    </row>
    <row r="1147" spans="1:8" x14ac:dyDescent="0.25">
      <c r="A1147" s="7">
        <v>44692</v>
      </c>
      <c r="B1147" s="4" t="s">
        <v>1187</v>
      </c>
      <c r="C1147" s="4" t="s">
        <v>3733</v>
      </c>
      <c r="D1147" s="3">
        <v>32400</v>
      </c>
      <c r="E1147" s="8">
        <v>44692</v>
      </c>
      <c r="F1147" s="3">
        <v>32400</v>
      </c>
      <c r="G1147" s="5">
        <f>Tabla1[[#This Row],[Importe]]-Tabla1[[#This Row],[Pagado]]</f>
        <v>0</v>
      </c>
      <c r="H1147" s="4" t="s">
        <v>3890</v>
      </c>
    </row>
    <row r="1148" spans="1:8" x14ac:dyDescent="0.25">
      <c r="A1148" s="7">
        <v>44692</v>
      </c>
      <c r="B1148" s="4" t="s">
        <v>1188</v>
      </c>
      <c r="C1148" s="4" t="s">
        <v>3687</v>
      </c>
      <c r="D1148" s="3">
        <v>1536</v>
      </c>
      <c r="E1148" s="8">
        <v>44692</v>
      </c>
      <c r="F1148" s="3">
        <v>1536</v>
      </c>
      <c r="G1148" s="5">
        <f>Tabla1[[#This Row],[Importe]]-Tabla1[[#This Row],[Pagado]]</f>
        <v>0</v>
      </c>
      <c r="H1148" s="4" t="s">
        <v>3890</v>
      </c>
    </row>
    <row r="1149" spans="1:8" x14ac:dyDescent="0.25">
      <c r="A1149" s="7">
        <v>44692</v>
      </c>
      <c r="B1149" s="4" t="s">
        <v>1189</v>
      </c>
      <c r="C1149" s="4" t="s">
        <v>3770</v>
      </c>
      <c r="D1149" s="3">
        <v>11913.2</v>
      </c>
      <c r="E1149" s="8">
        <v>44692</v>
      </c>
      <c r="F1149" s="3">
        <v>11913.2</v>
      </c>
      <c r="G1149" s="5">
        <f>Tabla1[[#This Row],[Importe]]-Tabla1[[#This Row],[Pagado]]</f>
        <v>0</v>
      </c>
      <c r="H1149" s="4" t="s">
        <v>3890</v>
      </c>
    </row>
    <row r="1150" spans="1:8" x14ac:dyDescent="0.25">
      <c r="A1150" s="7">
        <v>44692</v>
      </c>
      <c r="B1150" s="4" t="s">
        <v>1190</v>
      </c>
      <c r="C1150" s="4" t="s">
        <v>3603</v>
      </c>
      <c r="D1150" s="3">
        <v>1438.8</v>
      </c>
      <c r="E1150" s="8">
        <v>44692</v>
      </c>
      <c r="F1150" s="3">
        <v>1438.8</v>
      </c>
      <c r="G1150" s="5">
        <f>Tabla1[[#This Row],[Importe]]-Tabla1[[#This Row],[Pagado]]</f>
        <v>0</v>
      </c>
      <c r="H1150" s="4" t="s">
        <v>3890</v>
      </c>
    </row>
    <row r="1151" spans="1:8" x14ac:dyDescent="0.25">
      <c r="A1151" s="7">
        <v>44692</v>
      </c>
      <c r="B1151" s="4" t="s">
        <v>1191</v>
      </c>
      <c r="C1151" s="4" t="s">
        <v>3605</v>
      </c>
      <c r="D1151" s="3">
        <v>1339.8</v>
      </c>
      <c r="E1151" s="8">
        <v>44692</v>
      </c>
      <c r="F1151" s="3">
        <v>1339.8</v>
      </c>
      <c r="G1151" s="5">
        <f>Tabla1[[#This Row],[Importe]]-Tabla1[[#This Row],[Pagado]]</f>
        <v>0</v>
      </c>
      <c r="H1151" s="4" t="s">
        <v>3890</v>
      </c>
    </row>
    <row r="1152" spans="1:8" x14ac:dyDescent="0.25">
      <c r="A1152" s="7">
        <v>44692</v>
      </c>
      <c r="B1152" s="4" t="s">
        <v>1192</v>
      </c>
      <c r="C1152" s="4" t="s">
        <v>3692</v>
      </c>
      <c r="D1152" s="3">
        <v>8364</v>
      </c>
      <c r="E1152" s="8">
        <v>44692</v>
      </c>
      <c r="F1152" s="3">
        <v>8364</v>
      </c>
      <c r="G1152" s="5">
        <f>Tabla1[[#This Row],[Importe]]-Tabla1[[#This Row],[Pagado]]</f>
        <v>0</v>
      </c>
      <c r="H1152" s="4" t="s">
        <v>3890</v>
      </c>
    </row>
    <row r="1153" spans="1:8" x14ac:dyDescent="0.25">
      <c r="A1153" s="7">
        <v>44692</v>
      </c>
      <c r="B1153" s="4" t="s">
        <v>1193</v>
      </c>
      <c r="C1153" s="4" t="s">
        <v>3616</v>
      </c>
      <c r="D1153" s="3">
        <v>15275.7</v>
      </c>
      <c r="E1153" s="8">
        <v>44692</v>
      </c>
      <c r="F1153" s="3">
        <v>15275.7</v>
      </c>
      <c r="G1153" s="5">
        <f>Tabla1[[#This Row],[Importe]]-Tabla1[[#This Row],[Pagado]]</f>
        <v>0</v>
      </c>
      <c r="H1153" s="4" t="s">
        <v>3890</v>
      </c>
    </row>
    <row r="1154" spans="1:8" x14ac:dyDescent="0.25">
      <c r="A1154" s="7">
        <v>44692</v>
      </c>
      <c r="B1154" s="4" t="s">
        <v>1194</v>
      </c>
      <c r="C1154" s="4" t="s">
        <v>3718</v>
      </c>
      <c r="D1154" s="3">
        <v>3610.8</v>
      </c>
      <c r="E1154" s="8">
        <v>44692</v>
      </c>
      <c r="F1154" s="3">
        <v>3610.8</v>
      </c>
      <c r="G1154" s="5">
        <f>Tabla1[[#This Row],[Importe]]-Tabla1[[#This Row],[Pagado]]</f>
        <v>0</v>
      </c>
      <c r="H1154" s="4" t="s">
        <v>3890</v>
      </c>
    </row>
    <row r="1155" spans="1:8" x14ac:dyDescent="0.25">
      <c r="A1155" s="7">
        <v>44692</v>
      </c>
      <c r="B1155" s="4" t="s">
        <v>1195</v>
      </c>
      <c r="C1155" s="4" t="s">
        <v>3611</v>
      </c>
      <c r="D1155" s="3">
        <v>3595.6</v>
      </c>
      <c r="E1155" s="8">
        <v>44692</v>
      </c>
      <c r="F1155" s="3">
        <v>3595.6</v>
      </c>
      <c r="G1155" s="5">
        <f>Tabla1[[#This Row],[Importe]]-Tabla1[[#This Row],[Pagado]]</f>
        <v>0</v>
      </c>
      <c r="H1155" s="4" t="s">
        <v>3890</v>
      </c>
    </row>
    <row r="1156" spans="1:8" x14ac:dyDescent="0.25">
      <c r="A1156" s="7">
        <v>44692</v>
      </c>
      <c r="B1156" s="4" t="s">
        <v>1196</v>
      </c>
      <c r="C1156" s="4" t="s">
        <v>3611</v>
      </c>
      <c r="D1156" s="3">
        <v>357</v>
      </c>
      <c r="E1156" s="8">
        <v>44692</v>
      </c>
      <c r="F1156" s="3">
        <v>357</v>
      </c>
      <c r="G1156" s="5">
        <f>Tabla1[[#This Row],[Importe]]-Tabla1[[#This Row],[Pagado]]</f>
        <v>0</v>
      </c>
      <c r="H1156" s="4" t="s">
        <v>3890</v>
      </c>
    </row>
    <row r="1157" spans="1:8" x14ac:dyDescent="0.25">
      <c r="A1157" s="7">
        <v>44692</v>
      </c>
      <c r="B1157" s="4" t="s">
        <v>1197</v>
      </c>
      <c r="C1157" s="4" t="s">
        <v>3614</v>
      </c>
      <c r="D1157" s="3">
        <v>2796</v>
      </c>
      <c r="E1157" s="8">
        <v>44692</v>
      </c>
      <c r="F1157" s="3">
        <v>2796</v>
      </c>
      <c r="G1157" s="5">
        <f>Tabla1[[#This Row],[Importe]]-Tabla1[[#This Row],[Pagado]]</f>
        <v>0</v>
      </c>
      <c r="H1157" s="4" t="s">
        <v>3890</v>
      </c>
    </row>
    <row r="1158" spans="1:8" x14ac:dyDescent="0.25">
      <c r="A1158" s="7">
        <v>44692</v>
      </c>
      <c r="B1158" s="4" t="s">
        <v>1198</v>
      </c>
      <c r="C1158" s="4" t="s">
        <v>3614</v>
      </c>
      <c r="D1158" s="3">
        <v>1041.9000000000001</v>
      </c>
      <c r="E1158" s="8">
        <v>44692</v>
      </c>
      <c r="F1158" s="3">
        <v>1041.9000000000001</v>
      </c>
      <c r="G1158" s="5">
        <f>Tabla1[[#This Row],[Importe]]-Tabla1[[#This Row],[Pagado]]</f>
        <v>0</v>
      </c>
      <c r="H1158" s="4" t="s">
        <v>3890</v>
      </c>
    </row>
    <row r="1159" spans="1:8" x14ac:dyDescent="0.25">
      <c r="A1159" s="7">
        <v>44692</v>
      </c>
      <c r="B1159" s="4" t="s">
        <v>1199</v>
      </c>
      <c r="C1159" s="4" t="s">
        <v>3700</v>
      </c>
      <c r="D1159" s="3">
        <v>108172.6</v>
      </c>
      <c r="E1159" s="8">
        <v>44708</v>
      </c>
      <c r="F1159" s="3">
        <v>108172.6</v>
      </c>
      <c r="G1159" s="5">
        <f>Tabla1[[#This Row],[Importe]]-Tabla1[[#This Row],[Pagado]]</f>
        <v>0</v>
      </c>
      <c r="H1159" s="4" t="s">
        <v>3890</v>
      </c>
    </row>
    <row r="1160" spans="1:8" x14ac:dyDescent="0.25">
      <c r="A1160" s="7">
        <v>44692</v>
      </c>
      <c r="B1160" s="4" t="s">
        <v>1200</v>
      </c>
      <c r="C1160" s="4" t="s">
        <v>3690</v>
      </c>
      <c r="D1160" s="3">
        <v>111401.12</v>
      </c>
      <c r="E1160" s="8">
        <v>44694</v>
      </c>
      <c r="F1160" s="3">
        <v>111401.12</v>
      </c>
      <c r="G1160" s="5">
        <f>Tabla1[[#This Row],[Importe]]-Tabla1[[#This Row],[Pagado]]</f>
        <v>0</v>
      </c>
      <c r="H1160" s="4" t="s">
        <v>3890</v>
      </c>
    </row>
    <row r="1161" spans="1:8" x14ac:dyDescent="0.25">
      <c r="A1161" s="7">
        <v>44692</v>
      </c>
      <c r="B1161" s="4" t="s">
        <v>1201</v>
      </c>
      <c r="C1161" s="4" t="s">
        <v>3630</v>
      </c>
      <c r="D1161" s="3">
        <v>4197.6000000000004</v>
      </c>
      <c r="E1161" s="8">
        <v>44692</v>
      </c>
      <c r="F1161" s="3">
        <v>4197.6000000000004</v>
      </c>
      <c r="G1161" s="5">
        <f>Tabla1[[#This Row],[Importe]]-Tabla1[[#This Row],[Pagado]]</f>
        <v>0</v>
      </c>
      <c r="H1161" s="4" t="s">
        <v>3890</v>
      </c>
    </row>
    <row r="1162" spans="1:8" x14ac:dyDescent="0.25">
      <c r="A1162" s="7">
        <v>44692</v>
      </c>
      <c r="B1162" s="4" t="s">
        <v>1202</v>
      </c>
      <c r="C1162" s="4" t="s">
        <v>3614</v>
      </c>
      <c r="D1162" s="3">
        <v>1854.6</v>
      </c>
      <c r="E1162" s="8">
        <v>44692</v>
      </c>
      <c r="F1162" s="3">
        <v>1854.6</v>
      </c>
      <c r="G1162" s="5">
        <f>Tabla1[[#This Row],[Importe]]-Tabla1[[#This Row],[Pagado]]</f>
        <v>0</v>
      </c>
      <c r="H1162" s="4" t="s">
        <v>3890</v>
      </c>
    </row>
    <row r="1163" spans="1:8" x14ac:dyDescent="0.25">
      <c r="A1163" s="7">
        <v>44692</v>
      </c>
      <c r="B1163" s="4" t="s">
        <v>1203</v>
      </c>
      <c r="C1163" s="4" t="s">
        <v>3728</v>
      </c>
      <c r="D1163" s="3">
        <v>39934.400000000001</v>
      </c>
      <c r="E1163" s="8">
        <v>44692</v>
      </c>
      <c r="F1163" s="3">
        <v>39934.400000000001</v>
      </c>
      <c r="G1163" s="5">
        <f>Tabla1[[#This Row],[Importe]]-Tabla1[[#This Row],[Pagado]]</f>
        <v>0</v>
      </c>
      <c r="H1163" s="4" t="s">
        <v>3890</v>
      </c>
    </row>
    <row r="1164" spans="1:8" x14ac:dyDescent="0.25">
      <c r="A1164" s="7">
        <v>44692</v>
      </c>
      <c r="B1164" s="4" t="s">
        <v>1204</v>
      </c>
      <c r="C1164" s="4" t="s">
        <v>3614</v>
      </c>
      <c r="D1164" s="3">
        <v>2106</v>
      </c>
      <c r="E1164" s="8">
        <v>44692</v>
      </c>
      <c r="F1164" s="3">
        <v>2106</v>
      </c>
      <c r="G1164" s="5">
        <f>Tabla1[[#This Row],[Importe]]-Tabla1[[#This Row],[Pagado]]</f>
        <v>0</v>
      </c>
      <c r="H1164" s="4" t="s">
        <v>3890</v>
      </c>
    </row>
    <row r="1165" spans="1:8" x14ac:dyDescent="0.25">
      <c r="A1165" s="7">
        <v>44692</v>
      </c>
      <c r="B1165" s="4" t="s">
        <v>1205</v>
      </c>
      <c r="C1165" s="4" t="s">
        <v>3685</v>
      </c>
      <c r="D1165" s="3">
        <v>2118.3000000000002</v>
      </c>
      <c r="E1165" s="8">
        <v>44692</v>
      </c>
      <c r="F1165" s="3">
        <v>2118.3000000000002</v>
      </c>
      <c r="G1165" s="5">
        <f>Tabla1[[#This Row],[Importe]]-Tabla1[[#This Row],[Pagado]]</f>
        <v>0</v>
      </c>
      <c r="H1165" s="4" t="s">
        <v>3890</v>
      </c>
    </row>
    <row r="1166" spans="1:8" x14ac:dyDescent="0.25">
      <c r="A1166" s="7">
        <v>44692</v>
      </c>
      <c r="B1166" s="4" t="s">
        <v>1206</v>
      </c>
      <c r="C1166" s="4" t="s">
        <v>3682</v>
      </c>
      <c r="D1166" s="3">
        <v>9760</v>
      </c>
      <c r="E1166" s="8">
        <v>44692</v>
      </c>
      <c r="F1166" s="3">
        <v>9760</v>
      </c>
      <c r="G1166" s="5">
        <f>Tabla1[[#This Row],[Importe]]-Tabla1[[#This Row],[Pagado]]</f>
        <v>0</v>
      </c>
      <c r="H1166" s="4" t="s">
        <v>3890</v>
      </c>
    </row>
    <row r="1167" spans="1:8" x14ac:dyDescent="0.25">
      <c r="A1167" s="7">
        <v>44692</v>
      </c>
      <c r="B1167" s="4" t="s">
        <v>1207</v>
      </c>
      <c r="C1167" s="4" t="s">
        <v>3760</v>
      </c>
      <c r="D1167" s="3">
        <v>712.8</v>
      </c>
      <c r="E1167" s="8">
        <v>44692</v>
      </c>
      <c r="F1167" s="3">
        <v>712.8</v>
      </c>
      <c r="G1167" s="5">
        <f>Tabla1[[#This Row],[Importe]]-Tabla1[[#This Row],[Pagado]]</f>
        <v>0</v>
      </c>
      <c r="H1167" s="4" t="s">
        <v>3890</v>
      </c>
    </row>
    <row r="1168" spans="1:8" x14ac:dyDescent="0.25">
      <c r="A1168" s="7">
        <v>44692</v>
      </c>
      <c r="B1168" s="4" t="s">
        <v>1208</v>
      </c>
      <c r="C1168" s="4" t="s">
        <v>3747</v>
      </c>
      <c r="D1168" s="3">
        <v>812.5</v>
      </c>
      <c r="E1168" s="8">
        <v>44692</v>
      </c>
      <c r="F1168" s="3">
        <v>812.5</v>
      </c>
      <c r="G1168" s="5">
        <f>Tabla1[[#This Row],[Importe]]-Tabla1[[#This Row],[Pagado]]</f>
        <v>0</v>
      </c>
      <c r="H1168" s="4" t="s">
        <v>3890</v>
      </c>
    </row>
    <row r="1169" spans="1:8" x14ac:dyDescent="0.25">
      <c r="A1169" s="7">
        <v>44692</v>
      </c>
      <c r="B1169" s="4" t="s">
        <v>1209</v>
      </c>
      <c r="C1169" s="4" t="s">
        <v>3599</v>
      </c>
      <c r="D1169" s="3">
        <v>14977.6</v>
      </c>
      <c r="E1169" s="8">
        <v>44692</v>
      </c>
      <c r="F1169" s="3">
        <v>14977.6</v>
      </c>
      <c r="G1169" s="5">
        <f>Tabla1[[#This Row],[Importe]]-Tabla1[[#This Row],[Pagado]]</f>
        <v>0</v>
      </c>
      <c r="H1169" s="4" t="s">
        <v>3890</v>
      </c>
    </row>
    <row r="1170" spans="1:8" x14ac:dyDescent="0.25">
      <c r="A1170" s="7">
        <v>44692</v>
      </c>
      <c r="B1170" s="4" t="s">
        <v>1210</v>
      </c>
      <c r="C1170" s="4" t="s">
        <v>3686</v>
      </c>
      <c r="D1170" s="3">
        <v>133204.96</v>
      </c>
      <c r="E1170" s="8" t="s">
        <v>3880</v>
      </c>
      <c r="F1170" s="3">
        <v>133204.96</v>
      </c>
      <c r="G1170" s="5">
        <f>Tabla1[[#This Row],[Importe]]-Tabla1[[#This Row],[Pagado]]</f>
        <v>0</v>
      </c>
      <c r="H1170" s="4" t="s">
        <v>3890</v>
      </c>
    </row>
    <row r="1171" spans="1:8" x14ac:dyDescent="0.25">
      <c r="A1171" s="7">
        <v>44692</v>
      </c>
      <c r="B1171" s="4" t="s">
        <v>1211</v>
      </c>
      <c r="C1171" s="4" t="s">
        <v>3833</v>
      </c>
      <c r="D1171" s="3">
        <v>5887.72</v>
      </c>
      <c r="E1171" s="8">
        <v>44692</v>
      </c>
      <c r="F1171" s="3">
        <v>5887.72</v>
      </c>
      <c r="G1171" s="5">
        <f>Tabla1[[#This Row],[Importe]]-Tabla1[[#This Row],[Pagado]]</f>
        <v>0</v>
      </c>
      <c r="H1171" s="4" t="s">
        <v>3890</v>
      </c>
    </row>
    <row r="1172" spans="1:8" x14ac:dyDescent="0.25">
      <c r="A1172" s="7">
        <v>44692</v>
      </c>
      <c r="B1172" s="4" t="s">
        <v>1212</v>
      </c>
      <c r="C1172" s="4" t="s">
        <v>3686</v>
      </c>
      <c r="D1172" s="3">
        <v>19133.36</v>
      </c>
      <c r="E1172" s="8" t="s">
        <v>3880</v>
      </c>
      <c r="F1172" s="3">
        <v>19133.36</v>
      </c>
      <c r="G1172" s="5">
        <f>Tabla1[[#This Row],[Importe]]-Tabla1[[#This Row],[Pagado]]</f>
        <v>0</v>
      </c>
      <c r="H1172" s="4" t="s">
        <v>3890</v>
      </c>
    </row>
    <row r="1173" spans="1:8" x14ac:dyDescent="0.25">
      <c r="A1173" s="7">
        <v>44692</v>
      </c>
      <c r="B1173" s="4" t="s">
        <v>1213</v>
      </c>
      <c r="C1173" s="4" t="s">
        <v>3619</v>
      </c>
      <c r="D1173" s="3">
        <v>1659.2</v>
      </c>
      <c r="E1173" s="8">
        <v>44692</v>
      </c>
      <c r="F1173" s="3">
        <v>1659.2</v>
      </c>
      <c r="G1173" s="5">
        <f>Tabla1[[#This Row],[Importe]]-Tabla1[[#This Row],[Pagado]]</f>
        <v>0</v>
      </c>
      <c r="H1173" s="4" t="s">
        <v>3890</v>
      </c>
    </row>
    <row r="1174" spans="1:8" x14ac:dyDescent="0.25">
      <c r="A1174" s="7">
        <v>44692</v>
      </c>
      <c r="B1174" s="4" t="s">
        <v>1214</v>
      </c>
      <c r="C1174" s="4" t="s">
        <v>3765</v>
      </c>
      <c r="D1174" s="3">
        <v>653.4</v>
      </c>
      <c r="E1174" s="8">
        <v>44692</v>
      </c>
      <c r="F1174" s="3">
        <v>653.4</v>
      </c>
      <c r="G1174" s="5">
        <f>Tabla1[[#This Row],[Importe]]-Tabla1[[#This Row],[Pagado]]</f>
        <v>0</v>
      </c>
      <c r="H1174" s="4" t="s">
        <v>3890</v>
      </c>
    </row>
    <row r="1175" spans="1:8" x14ac:dyDescent="0.25">
      <c r="A1175" s="7">
        <v>44692</v>
      </c>
      <c r="B1175" s="4" t="s">
        <v>1215</v>
      </c>
      <c r="C1175" s="4" t="s">
        <v>3628</v>
      </c>
      <c r="D1175" s="3">
        <v>9950.7000000000007</v>
      </c>
      <c r="E1175" s="8">
        <v>44695</v>
      </c>
      <c r="F1175" s="3">
        <v>9950.7000000000007</v>
      </c>
      <c r="G1175" s="5">
        <f>Tabla1[[#This Row],[Importe]]-Tabla1[[#This Row],[Pagado]]</f>
        <v>0</v>
      </c>
      <c r="H1175" s="4" t="s">
        <v>3890</v>
      </c>
    </row>
    <row r="1176" spans="1:8" x14ac:dyDescent="0.25">
      <c r="A1176" s="7">
        <v>44692</v>
      </c>
      <c r="B1176" s="4" t="s">
        <v>1216</v>
      </c>
      <c r="C1176" s="4" t="s">
        <v>3674</v>
      </c>
      <c r="D1176" s="3">
        <v>2675.4</v>
      </c>
      <c r="E1176" s="8">
        <v>44692</v>
      </c>
      <c r="F1176" s="3">
        <v>2675.4</v>
      </c>
      <c r="G1176" s="5">
        <f>Tabla1[[#This Row],[Importe]]-Tabla1[[#This Row],[Pagado]]</f>
        <v>0</v>
      </c>
      <c r="H1176" s="4" t="s">
        <v>3890</v>
      </c>
    </row>
    <row r="1177" spans="1:8" x14ac:dyDescent="0.25">
      <c r="A1177" s="7">
        <v>44692</v>
      </c>
      <c r="B1177" s="4" t="s">
        <v>1217</v>
      </c>
      <c r="C1177" s="4" t="s">
        <v>3679</v>
      </c>
      <c r="D1177" s="3">
        <v>3304.8</v>
      </c>
      <c r="E1177" s="8">
        <v>44692</v>
      </c>
      <c r="F1177" s="3">
        <v>3304.8</v>
      </c>
      <c r="G1177" s="5">
        <f>Tabla1[[#This Row],[Importe]]-Tabla1[[#This Row],[Pagado]]</f>
        <v>0</v>
      </c>
      <c r="H1177" s="4" t="s">
        <v>3890</v>
      </c>
    </row>
    <row r="1178" spans="1:8" x14ac:dyDescent="0.25">
      <c r="A1178" s="7">
        <v>44692</v>
      </c>
      <c r="B1178" s="4" t="s">
        <v>1218</v>
      </c>
      <c r="C1178" s="4" t="s">
        <v>3671</v>
      </c>
      <c r="D1178" s="3">
        <v>2000.5</v>
      </c>
      <c r="E1178" s="8">
        <v>44692</v>
      </c>
      <c r="F1178" s="3">
        <v>2000.5</v>
      </c>
      <c r="G1178" s="5">
        <f>Tabla1[[#This Row],[Importe]]-Tabla1[[#This Row],[Pagado]]</f>
        <v>0</v>
      </c>
      <c r="H1178" s="4" t="s">
        <v>3890</v>
      </c>
    </row>
    <row r="1179" spans="1:8" x14ac:dyDescent="0.25">
      <c r="A1179" s="7">
        <v>44692</v>
      </c>
      <c r="B1179" s="4" t="s">
        <v>1219</v>
      </c>
      <c r="C1179" s="4" t="s">
        <v>3670</v>
      </c>
      <c r="D1179" s="3">
        <v>3503</v>
      </c>
      <c r="E1179" s="8">
        <v>44692</v>
      </c>
      <c r="F1179" s="3">
        <v>3503</v>
      </c>
      <c r="G1179" s="5">
        <f>Tabla1[[#This Row],[Importe]]-Tabla1[[#This Row],[Pagado]]</f>
        <v>0</v>
      </c>
      <c r="H1179" s="4" t="s">
        <v>3890</v>
      </c>
    </row>
    <row r="1180" spans="1:8" x14ac:dyDescent="0.25">
      <c r="A1180" s="7">
        <v>44692</v>
      </c>
      <c r="B1180" s="4" t="s">
        <v>1220</v>
      </c>
      <c r="C1180" s="4" t="s">
        <v>3614</v>
      </c>
      <c r="D1180" s="3">
        <v>4249.6000000000004</v>
      </c>
      <c r="E1180" s="8">
        <v>44692</v>
      </c>
      <c r="F1180" s="3">
        <v>4249.6000000000004</v>
      </c>
      <c r="G1180" s="5">
        <f>Tabla1[[#This Row],[Importe]]-Tabla1[[#This Row],[Pagado]]</f>
        <v>0</v>
      </c>
      <c r="H1180" s="4" t="s">
        <v>3890</v>
      </c>
    </row>
    <row r="1181" spans="1:8" x14ac:dyDescent="0.25">
      <c r="A1181" s="7">
        <v>44692</v>
      </c>
      <c r="B1181" s="4" t="s">
        <v>1221</v>
      </c>
      <c r="C1181" s="4" t="s">
        <v>3700</v>
      </c>
      <c r="D1181" s="3">
        <v>26711.5</v>
      </c>
      <c r="E1181" s="8">
        <v>44708</v>
      </c>
      <c r="F1181" s="3">
        <v>26711.5</v>
      </c>
      <c r="G1181" s="5">
        <f>Tabla1[[#This Row],[Importe]]-Tabla1[[#This Row],[Pagado]]</f>
        <v>0</v>
      </c>
      <c r="H1181" s="4" t="s">
        <v>3890</v>
      </c>
    </row>
    <row r="1182" spans="1:8" x14ac:dyDescent="0.25">
      <c r="A1182" s="7">
        <v>44692</v>
      </c>
      <c r="B1182" s="4" t="s">
        <v>1222</v>
      </c>
      <c r="C1182" s="4" t="s">
        <v>3681</v>
      </c>
      <c r="D1182" s="3">
        <v>12020.4</v>
      </c>
      <c r="E1182" s="8">
        <v>44692</v>
      </c>
      <c r="F1182" s="3">
        <v>12020.4</v>
      </c>
      <c r="G1182" s="5">
        <f>Tabla1[[#This Row],[Importe]]-Tabla1[[#This Row],[Pagado]]</f>
        <v>0</v>
      </c>
      <c r="H1182" s="4" t="s">
        <v>3890</v>
      </c>
    </row>
    <row r="1183" spans="1:8" x14ac:dyDescent="0.25">
      <c r="A1183" s="7">
        <v>44692</v>
      </c>
      <c r="B1183" s="4" t="s">
        <v>1223</v>
      </c>
      <c r="C1183" s="4" t="s">
        <v>3672</v>
      </c>
      <c r="D1183" s="3">
        <v>18217.2</v>
      </c>
      <c r="E1183" s="8">
        <v>44692</v>
      </c>
      <c r="F1183" s="3">
        <v>18217.2</v>
      </c>
      <c r="G1183" s="5">
        <f>Tabla1[[#This Row],[Importe]]-Tabla1[[#This Row],[Pagado]]</f>
        <v>0</v>
      </c>
      <c r="H1183" s="4" t="s">
        <v>3890</v>
      </c>
    </row>
    <row r="1184" spans="1:8" x14ac:dyDescent="0.25">
      <c r="A1184" s="7">
        <v>44692</v>
      </c>
      <c r="B1184" s="4" t="s">
        <v>1224</v>
      </c>
      <c r="C1184" s="4" t="s">
        <v>3672</v>
      </c>
      <c r="D1184" s="3">
        <v>4013.7</v>
      </c>
      <c r="E1184" s="8">
        <v>44692</v>
      </c>
      <c r="F1184" s="3">
        <v>4013.7</v>
      </c>
      <c r="G1184" s="5">
        <f>Tabla1[[#This Row],[Importe]]-Tabla1[[#This Row],[Pagado]]</f>
        <v>0</v>
      </c>
      <c r="H1184" s="4" t="s">
        <v>3890</v>
      </c>
    </row>
    <row r="1185" spans="1:8" x14ac:dyDescent="0.25">
      <c r="A1185" s="7">
        <v>44692</v>
      </c>
      <c r="B1185" s="4" t="s">
        <v>1225</v>
      </c>
      <c r="C1185" s="4" t="s">
        <v>3672</v>
      </c>
      <c r="D1185" s="3">
        <v>676</v>
      </c>
      <c r="E1185" s="8">
        <v>44692</v>
      </c>
      <c r="F1185" s="3">
        <v>676</v>
      </c>
      <c r="G1185" s="5">
        <f>Tabla1[[#This Row],[Importe]]-Tabla1[[#This Row],[Pagado]]</f>
        <v>0</v>
      </c>
      <c r="H1185" s="4" t="s">
        <v>3890</v>
      </c>
    </row>
    <row r="1186" spans="1:8" x14ac:dyDescent="0.25">
      <c r="A1186" s="7">
        <v>44692</v>
      </c>
      <c r="B1186" s="4" t="s">
        <v>1226</v>
      </c>
      <c r="C1186" s="4" t="s">
        <v>3705</v>
      </c>
      <c r="D1186" s="3">
        <v>1960</v>
      </c>
      <c r="E1186" s="8">
        <v>44692</v>
      </c>
      <c r="F1186" s="3">
        <v>1960</v>
      </c>
      <c r="G1186" s="5">
        <f>Tabla1[[#This Row],[Importe]]-Tabla1[[#This Row],[Pagado]]</f>
        <v>0</v>
      </c>
      <c r="H1186" s="4" t="s">
        <v>3890</v>
      </c>
    </row>
    <row r="1187" spans="1:8" x14ac:dyDescent="0.25">
      <c r="A1187" s="7">
        <v>44692</v>
      </c>
      <c r="B1187" s="4" t="s">
        <v>1227</v>
      </c>
      <c r="C1187" s="4" t="s">
        <v>3834</v>
      </c>
      <c r="D1187" s="3">
        <v>12809.6</v>
      </c>
      <c r="E1187" s="8">
        <v>44692</v>
      </c>
      <c r="F1187" s="3">
        <v>12809.6</v>
      </c>
      <c r="G1187" s="5">
        <f>Tabla1[[#This Row],[Importe]]-Tabla1[[#This Row],[Pagado]]</f>
        <v>0</v>
      </c>
      <c r="H1187" s="4" t="s">
        <v>3890</v>
      </c>
    </row>
    <row r="1188" spans="1:8" x14ac:dyDescent="0.25">
      <c r="A1188" s="7">
        <v>44692</v>
      </c>
      <c r="B1188" s="4" t="s">
        <v>1228</v>
      </c>
      <c r="C1188" s="4" t="s">
        <v>3812</v>
      </c>
      <c r="D1188" s="3">
        <v>11315.5</v>
      </c>
      <c r="E1188" s="8">
        <v>44692</v>
      </c>
      <c r="F1188" s="3">
        <v>11315.5</v>
      </c>
      <c r="G1188" s="5">
        <f>Tabla1[[#This Row],[Importe]]-Tabla1[[#This Row],[Pagado]]</f>
        <v>0</v>
      </c>
      <c r="H1188" s="4" t="s">
        <v>3890</v>
      </c>
    </row>
    <row r="1189" spans="1:8" x14ac:dyDescent="0.25">
      <c r="A1189" s="7">
        <v>44692</v>
      </c>
      <c r="B1189" s="4" t="s">
        <v>1229</v>
      </c>
      <c r="C1189" s="4" t="s">
        <v>3627</v>
      </c>
      <c r="D1189" s="3">
        <v>3243</v>
      </c>
      <c r="E1189" s="8">
        <v>44692</v>
      </c>
      <c r="F1189" s="3">
        <v>3243</v>
      </c>
      <c r="G1189" s="5">
        <f>Tabla1[[#This Row],[Importe]]-Tabla1[[#This Row],[Pagado]]</f>
        <v>0</v>
      </c>
      <c r="H1189" s="4" t="s">
        <v>3890</v>
      </c>
    </row>
    <row r="1190" spans="1:8" x14ac:dyDescent="0.25">
      <c r="A1190" s="7">
        <v>44692</v>
      </c>
      <c r="B1190" s="4" t="s">
        <v>1230</v>
      </c>
      <c r="C1190" s="4" t="s">
        <v>3816</v>
      </c>
      <c r="D1190" s="3">
        <v>34922.800000000003</v>
      </c>
      <c r="E1190" s="8">
        <v>44692</v>
      </c>
      <c r="F1190" s="3">
        <v>34922.800000000003</v>
      </c>
      <c r="G1190" s="5">
        <f>Tabla1[[#This Row],[Importe]]-Tabla1[[#This Row],[Pagado]]</f>
        <v>0</v>
      </c>
      <c r="H1190" s="4" t="s">
        <v>3890</v>
      </c>
    </row>
    <row r="1191" spans="1:8" x14ac:dyDescent="0.25">
      <c r="A1191" s="7">
        <v>44692</v>
      </c>
      <c r="B1191" s="4" t="s">
        <v>1231</v>
      </c>
      <c r="C1191" s="4" t="s">
        <v>3703</v>
      </c>
      <c r="D1191" s="3">
        <v>7838</v>
      </c>
      <c r="E1191" s="8">
        <v>44692</v>
      </c>
      <c r="F1191" s="3">
        <v>7838</v>
      </c>
      <c r="G1191" s="5">
        <f>Tabla1[[#This Row],[Importe]]-Tabla1[[#This Row],[Pagado]]</f>
        <v>0</v>
      </c>
      <c r="H1191" s="4" t="s">
        <v>3890</v>
      </c>
    </row>
    <row r="1192" spans="1:8" x14ac:dyDescent="0.25">
      <c r="A1192" s="7">
        <v>44692</v>
      </c>
      <c r="B1192" s="4" t="s">
        <v>1232</v>
      </c>
      <c r="C1192" s="4" t="s">
        <v>3614</v>
      </c>
      <c r="D1192" s="3">
        <v>569.6</v>
      </c>
      <c r="E1192" s="8">
        <v>44692</v>
      </c>
      <c r="F1192" s="3">
        <v>569.6</v>
      </c>
      <c r="G1192" s="5">
        <f>Tabla1[[#This Row],[Importe]]-Tabla1[[#This Row],[Pagado]]</f>
        <v>0</v>
      </c>
      <c r="H1192" s="4" t="s">
        <v>3890</v>
      </c>
    </row>
    <row r="1193" spans="1:8" x14ac:dyDescent="0.25">
      <c r="A1193" s="7">
        <v>44692</v>
      </c>
      <c r="B1193" s="4" t="s">
        <v>1233</v>
      </c>
      <c r="C1193" s="4" t="s">
        <v>3771</v>
      </c>
      <c r="D1193" s="3">
        <v>25185.8</v>
      </c>
      <c r="E1193" s="8">
        <v>44693</v>
      </c>
      <c r="F1193" s="3">
        <v>25185.8</v>
      </c>
      <c r="G1193" s="5">
        <f>Tabla1[[#This Row],[Importe]]-Tabla1[[#This Row],[Pagado]]</f>
        <v>0</v>
      </c>
      <c r="H1193" s="4" t="s">
        <v>3890</v>
      </c>
    </row>
    <row r="1194" spans="1:8" x14ac:dyDescent="0.25">
      <c r="A1194" s="7">
        <v>44692</v>
      </c>
      <c r="B1194" s="4" t="s">
        <v>1234</v>
      </c>
      <c r="C1194" s="4" t="s">
        <v>3745</v>
      </c>
      <c r="D1194" s="3">
        <v>3962.1</v>
      </c>
      <c r="E1194" s="8">
        <v>44693</v>
      </c>
      <c r="F1194" s="3">
        <v>3962.1</v>
      </c>
      <c r="G1194" s="5">
        <f>Tabla1[[#This Row],[Importe]]-Tabla1[[#This Row],[Pagado]]</f>
        <v>0</v>
      </c>
      <c r="H1194" s="4" t="s">
        <v>3890</v>
      </c>
    </row>
    <row r="1195" spans="1:8" x14ac:dyDescent="0.25">
      <c r="A1195" s="7">
        <v>44692</v>
      </c>
      <c r="B1195" s="4" t="s">
        <v>1235</v>
      </c>
      <c r="C1195" s="4" t="s">
        <v>3709</v>
      </c>
      <c r="D1195" s="3">
        <v>8170.8</v>
      </c>
      <c r="E1195" s="8">
        <v>44693</v>
      </c>
      <c r="F1195" s="3">
        <v>8170.8</v>
      </c>
      <c r="G1195" s="5">
        <f>Tabla1[[#This Row],[Importe]]-Tabla1[[#This Row],[Pagado]]</f>
        <v>0</v>
      </c>
      <c r="H1195" s="4" t="s">
        <v>3890</v>
      </c>
    </row>
    <row r="1196" spans="1:8" x14ac:dyDescent="0.25">
      <c r="A1196" s="7">
        <v>44692</v>
      </c>
      <c r="B1196" s="4" t="s">
        <v>1236</v>
      </c>
      <c r="C1196" s="4" t="s">
        <v>3711</v>
      </c>
      <c r="D1196" s="3">
        <v>4356</v>
      </c>
      <c r="E1196" s="8">
        <v>44693</v>
      </c>
      <c r="F1196" s="3">
        <v>4356</v>
      </c>
      <c r="G1196" s="5">
        <f>Tabla1[[#This Row],[Importe]]-Tabla1[[#This Row],[Pagado]]</f>
        <v>0</v>
      </c>
      <c r="H1196" s="4" t="s">
        <v>3890</v>
      </c>
    </row>
    <row r="1197" spans="1:8" x14ac:dyDescent="0.25">
      <c r="A1197" s="7">
        <v>44692</v>
      </c>
      <c r="B1197" s="4" t="s">
        <v>1237</v>
      </c>
      <c r="C1197" s="4" t="s">
        <v>3710</v>
      </c>
      <c r="D1197" s="3">
        <v>3115.2</v>
      </c>
      <c r="E1197" s="8">
        <v>44693</v>
      </c>
      <c r="F1197" s="3">
        <v>3115.2</v>
      </c>
      <c r="G1197" s="5">
        <f>Tabla1[[#This Row],[Importe]]-Tabla1[[#This Row],[Pagado]]</f>
        <v>0</v>
      </c>
      <c r="H1197" s="4" t="s">
        <v>3890</v>
      </c>
    </row>
    <row r="1198" spans="1:8" x14ac:dyDescent="0.25">
      <c r="A1198" s="7">
        <v>44692</v>
      </c>
      <c r="B1198" s="4" t="s">
        <v>1238</v>
      </c>
      <c r="C1198" s="4" t="s">
        <v>3713</v>
      </c>
      <c r="D1198" s="3">
        <v>1894.2</v>
      </c>
      <c r="E1198" s="8">
        <v>44693</v>
      </c>
      <c r="F1198" s="3">
        <v>1894.2</v>
      </c>
      <c r="G1198" s="5">
        <f>Tabla1[[#This Row],[Importe]]-Tabla1[[#This Row],[Pagado]]</f>
        <v>0</v>
      </c>
      <c r="H1198" s="4" t="s">
        <v>3890</v>
      </c>
    </row>
    <row r="1199" spans="1:8" x14ac:dyDescent="0.25">
      <c r="A1199" s="7">
        <v>44692</v>
      </c>
      <c r="B1199" s="4" t="s">
        <v>1239</v>
      </c>
      <c r="C1199" s="4" t="s">
        <v>3687</v>
      </c>
      <c r="D1199" s="3">
        <v>14911</v>
      </c>
      <c r="E1199" s="8">
        <v>44692</v>
      </c>
      <c r="F1199" s="3">
        <v>14911</v>
      </c>
      <c r="G1199" s="5">
        <f>Tabla1[[#This Row],[Importe]]-Tabla1[[#This Row],[Pagado]]</f>
        <v>0</v>
      </c>
      <c r="H1199" s="4" t="s">
        <v>3890</v>
      </c>
    </row>
    <row r="1200" spans="1:8" x14ac:dyDescent="0.25">
      <c r="A1200" s="7">
        <v>44692</v>
      </c>
      <c r="B1200" s="4" t="s">
        <v>1240</v>
      </c>
      <c r="C1200" s="4" t="s">
        <v>3757</v>
      </c>
      <c r="D1200" s="3">
        <v>7904.8</v>
      </c>
      <c r="E1200" s="8">
        <v>44693</v>
      </c>
      <c r="F1200" s="3">
        <v>7904.8</v>
      </c>
      <c r="G1200" s="5">
        <f>Tabla1[[#This Row],[Importe]]-Tabla1[[#This Row],[Pagado]]</f>
        <v>0</v>
      </c>
      <c r="H1200" s="4" t="s">
        <v>3890</v>
      </c>
    </row>
    <row r="1201" spans="1:8" x14ac:dyDescent="0.25">
      <c r="A1201" s="7">
        <v>44692</v>
      </c>
      <c r="B1201" s="4" t="s">
        <v>1241</v>
      </c>
      <c r="C1201" s="4" t="s">
        <v>3725</v>
      </c>
      <c r="D1201" s="3">
        <v>928.6</v>
      </c>
      <c r="E1201" s="8">
        <v>44692</v>
      </c>
      <c r="F1201" s="3">
        <v>928.6</v>
      </c>
      <c r="G1201" s="5">
        <f>Tabla1[[#This Row],[Importe]]-Tabla1[[#This Row],[Pagado]]</f>
        <v>0</v>
      </c>
      <c r="H1201" s="4" t="s">
        <v>3890</v>
      </c>
    </row>
    <row r="1202" spans="1:8" x14ac:dyDescent="0.25">
      <c r="A1202" s="7">
        <v>44692</v>
      </c>
      <c r="B1202" s="4" t="s">
        <v>1242</v>
      </c>
      <c r="C1202" s="4" t="s">
        <v>3751</v>
      </c>
      <c r="D1202" s="3">
        <v>922</v>
      </c>
      <c r="E1202" s="8">
        <v>44692</v>
      </c>
      <c r="F1202" s="3">
        <v>922</v>
      </c>
      <c r="G1202" s="5">
        <f>Tabla1[[#This Row],[Importe]]-Tabla1[[#This Row],[Pagado]]</f>
        <v>0</v>
      </c>
      <c r="H1202" s="4" t="s">
        <v>3890</v>
      </c>
    </row>
    <row r="1203" spans="1:8" x14ac:dyDescent="0.25">
      <c r="A1203" s="7">
        <v>44692</v>
      </c>
      <c r="B1203" s="4" t="s">
        <v>1243</v>
      </c>
      <c r="C1203" s="4" t="s">
        <v>3772</v>
      </c>
      <c r="D1203" s="3">
        <v>22489.599999999999</v>
      </c>
      <c r="E1203" s="8">
        <v>44692</v>
      </c>
      <c r="F1203" s="3">
        <v>22489.599999999999</v>
      </c>
      <c r="G1203" s="5">
        <f>Tabla1[[#This Row],[Importe]]-Tabla1[[#This Row],[Pagado]]</f>
        <v>0</v>
      </c>
      <c r="H1203" s="4" t="s">
        <v>3890</v>
      </c>
    </row>
    <row r="1204" spans="1:8" x14ac:dyDescent="0.25">
      <c r="A1204" s="7">
        <v>44692</v>
      </c>
      <c r="B1204" s="4" t="s">
        <v>1244</v>
      </c>
      <c r="C1204" s="4" t="s">
        <v>3811</v>
      </c>
      <c r="D1204" s="3">
        <v>1240.8</v>
      </c>
      <c r="E1204" s="8">
        <v>44692</v>
      </c>
      <c r="F1204" s="3">
        <v>1240.8</v>
      </c>
      <c r="G1204" s="5">
        <f>Tabla1[[#This Row],[Importe]]-Tabla1[[#This Row],[Pagado]]</f>
        <v>0</v>
      </c>
      <c r="H1204" s="4" t="s">
        <v>3890</v>
      </c>
    </row>
    <row r="1205" spans="1:8" x14ac:dyDescent="0.25">
      <c r="A1205" s="7">
        <v>44692</v>
      </c>
      <c r="B1205" s="4" t="s">
        <v>1245</v>
      </c>
      <c r="C1205" s="4" t="s">
        <v>3831</v>
      </c>
      <c r="D1205" s="3">
        <v>1968</v>
      </c>
      <c r="E1205" s="8">
        <v>44693</v>
      </c>
      <c r="F1205" s="3">
        <v>1968</v>
      </c>
      <c r="G1205" s="5">
        <f>Tabla1[[#This Row],[Importe]]-Tabla1[[#This Row],[Pagado]]</f>
        <v>0</v>
      </c>
      <c r="H1205" s="4" t="s">
        <v>3890</v>
      </c>
    </row>
    <row r="1206" spans="1:8" x14ac:dyDescent="0.25">
      <c r="A1206" s="7">
        <v>44693</v>
      </c>
      <c r="B1206" s="4" t="s">
        <v>1246</v>
      </c>
      <c r="C1206" s="4" t="s">
        <v>3613</v>
      </c>
      <c r="D1206" s="3">
        <v>1920</v>
      </c>
      <c r="E1206" s="8">
        <v>44693</v>
      </c>
      <c r="F1206" s="3">
        <v>1920</v>
      </c>
      <c r="G1206" s="5">
        <f>Tabla1[[#This Row],[Importe]]-Tabla1[[#This Row],[Pagado]]</f>
        <v>0</v>
      </c>
      <c r="H1206" s="4" t="s">
        <v>3890</v>
      </c>
    </row>
    <row r="1207" spans="1:8" x14ac:dyDescent="0.25">
      <c r="A1207" s="7">
        <v>44693</v>
      </c>
      <c r="B1207" s="4" t="s">
        <v>1247</v>
      </c>
      <c r="C1207" s="4" t="s">
        <v>3598</v>
      </c>
      <c r="D1207" s="3">
        <v>61692</v>
      </c>
      <c r="E1207" s="8">
        <v>44694</v>
      </c>
      <c r="F1207" s="3">
        <v>61692</v>
      </c>
      <c r="G1207" s="5">
        <f>Tabla1[[#This Row],[Importe]]-Tabla1[[#This Row],[Pagado]]</f>
        <v>0</v>
      </c>
      <c r="H1207" s="4" t="s">
        <v>3890</v>
      </c>
    </row>
    <row r="1208" spans="1:8" x14ac:dyDescent="0.25">
      <c r="A1208" s="7">
        <v>44693</v>
      </c>
      <c r="B1208" s="4" t="s">
        <v>1248</v>
      </c>
      <c r="C1208" s="4" t="s">
        <v>3645</v>
      </c>
      <c r="D1208" s="3">
        <v>4085.1</v>
      </c>
      <c r="E1208" s="8">
        <v>44694</v>
      </c>
      <c r="F1208" s="3">
        <v>4085.1</v>
      </c>
      <c r="G1208" s="5">
        <f>Tabla1[[#This Row],[Importe]]-Tabla1[[#This Row],[Pagado]]</f>
        <v>0</v>
      </c>
      <c r="H1208" s="4" t="s">
        <v>3890</v>
      </c>
    </row>
    <row r="1209" spans="1:8" x14ac:dyDescent="0.25">
      <c r="A1209" s="7">
        <v>44693</v>
      </c>
      <c r="B1209" s="4" t="s">
        <v>1249</v>
      </c>
      <c r="C1209" s="4" t="s">
        <v>3608</v>
      </c>
      <c r="D1209" s="3">
        <v>4651.2</v>
      </c>
      <c r="E1209" s="8">
        <v>44694</v>
      </c>
      <c r="F1209" s="3">
        <v>4651.2</v>
      </c>
      <c r="G1209" s="5">
        <f>Tabla1[[#This Row],[Importe]]-Tabla1[[#This Row],[Pagado]]</f>
        <v>0</v>
      </c>
      <c r="H1209" s="4" t="s">
        <v>3890</v>
      </c>
    </row>
    <row r="1210" spans="1:8" x14ac:dyDescent="0.25">
      <c r="A1210" s="7">
        <v>44693</v>
      </c>
      <c r="B1210" s="4" t="s">
        <v>1250</v>
      </c>
      <c r="C1210" s="4" t="s">
        <v>3651</v>
      </c>
      <c r="D1210" s="3">
        <v>12826</v>
      </c>
      <c r="E1210" s="8">
        <v>44694</v>
      </c>
      <c r="F1210" s="3">
        <v>12826</v>
      </c>
      <c r="G1210" s="5">
        <f>Tabla1[[#This Row],[Importe]]-Tabla1[[#This Row],[Pagado]]</f>
        <v>0</v>
      </c>
      <c r="H1210" s="4" t="s">
        <v>3890</v>
      </c>
    </row>
    <row r="1211" spans="1:8" x14ac:dyDescent="0.25">
      <c r="A1211" s="7">
        <v>44693</v>
      </c>
      <c r="B1211" s="4" t="s">
        <v>1251</v>
      </c>
      <c r="C1211" s="4" t="s">
        <v>3835</v>
      </c>
      <c r="D1211" s="3">
        <v>4721.6000000000004</v>
      </c>
      <c r="E1211" s="8">
        <v>44693</v>
      </c>
      <c r="F1211" s="3">
        <v>4721.6000000000004</v>
      </c>
      <c r="G1211" s="5">
        <f>Tabla1[[#This Row],[Importe]]-Tabla1[[#This Row],[Pagado]]</f>
        <v>0</v>
      </c>
      <c r="H1211" s="4" t="s">
        <v>3890</v>
      </c>
    </row>
    <row r="1212" spans="1:8" x14ac:dyDescent="0.25">
      <c r="A1212" s="7">
        <v>44693</v>
      </c>
      <c r="B1212" s="4" t="s">
        <v>1252</v>
      </c>
      <c r="C1212" s="4" t="s">
        <v>3667</v>
      </c>
      <c r="D1212" s="3">
        <v>4549.2</v>
      </c>
      <c r="E1212" s="8">
        <v>44694</v>
      </c>
      <c r="F1212" s="3">
        <v>4549.2</v>
      </c>
      <c r="G1212" s="5">
        <f>Tabla1[[#This Row],[Importe]]-Tabla1[[#This Row],[Pagado]]</f>
        <v>0</v>
      </c>
      <c r="H1212" s="4" t="s">
        <v>3890</v>
      </c>
    </row>
    <row r="1213" spans="1:8" x14ac:dyDescent="0.25">
      <c r="A1213" s="7">
        <v>44693</v>
      </c>
      <c r="B1213" s="4" t="s">
        <v>1253</v>
      </c>
      <c r="C1213" s="4" t="s">
        <v>3650</v>
      </c>
      <c r="D1213" s="3">
        <v>4208.2</v>
      </c>
      <c r="E1213" s="8">
        <v>44695</v>
      </c>
      <c r="F1213" s="3">
        <v>4208.2</v>
      </c>
      <c r="G1213" s="5">
        <f>Tabla1[[#This Row],[Importe]]-Tabla1[[#This Row],[Pagado]]</f>
        <v>0</v>
      </c>
      <c r="H1213" s="4" t="s">
        <v>3890</v>
      </c>
    </row>
    <row r="1214" spans="1:8" x14ac:dyDescent="0.25">
      <c r="A1214" s="7">
        <v>44693</v>
      </c>
      <c r="B1214" s="4" t="s">
        <v>1254</v>
      </c>
      <c r="C1214" s="4" t="s">
        <v>3653</v>
      </c>
      <c r="D1214" s="3">
        <v>4839.8999999999996</v>
      </c>
      <c r="E1214" s="8">
        <v>44694</v>
      </c>
      <c r="F1214" s="3">
        <v>4839.8999999999996</v>
      </c>
      <c r="G1214" s="5">
        <f>Tabla1[[#This Row],[Importe]]-Tabla1[[#This Row],[Pagado]]</f>
        <v>0</v>
      </c>
      <c r="H1214" s="4" t="s">
        <v>3890</v>
      </c>
    </row>
    <row r="1215" spans="1:8" x14ac:dyDescent="0.25">
      <c r="A1215" s="7">
        <v>44693</v>
      </c>
      <c r="B1215" s="4" t="s">
        <v>1255</v>
      </c>
      <c r="C1215" s="4" t="s">
        <v>3667</v>
      </c>
      <c r="D1215" s="3">
        <v>1731.3</v>
      </c>
      <c r="E1215" s="8">
        <v>44694</v>
      </c>
      <c r="F1215" s="3">
        <v>1731.3</v>
      </c>
      <c r="G1215" s="5">
        <f>Tabla1[[#This Row],[Importe]]-Tabla1[[#This Row],[Pagado]]</f>
        <v>0</v>
      </c>
      <c r="H1215" s="4" t="s">
        <v>3890</v>
      </c>
    </row>
    <row r="1216" spans="1:8" x14ac:dyDescent="0.25">
      <c r="A1216" s="7">
        <v>44693</v>
      </c>
      <c r="B1216" s="4" t="s">
        <v>1256</v>
      </c>
      <c r="C1216" s="4" t="s">
        <v>3649</v>
      </c>
      <c r="D1216" s="3">
        <v>8493.6</v>
      </c>
      <c r="E1216" s="8">
        <v>44694</v>
      </c>
      <c r="F1216" s="3">
        <v>8493.6</v>
      </c>
      <c r="G1216" s="5">
        <f>Tabla1[[#This Row],[Importe]]-Tabla1[[#This Row],[Pagado]]</f>
        <v>0</v>
      </c>
      <c r="H1216" s="4" t="s">
        <v>3890</v>
      </c>
    </row>
    <row r="1217" spans="1:8" x14ac:dyDescent="0.25">
      <c r="A1217" s="7">
        <v>44693</v>
      </c>
      <c r="B1217" s="4" t="s">
        <v>1257</v>
      </c>
      <c r="C1217" s="4" t="s">
        <v>3640</v>
      </c>
      <c r="D1217" s="3">
        <v>12107.4</v>
      </c>
      <c r="E1217" s="8">
        <v>44693</v>
      </c>
      <c r="F1217" s="3">
        <v>12107.4</v>
      </c>
      <c r="G1217" s="5">
        <f>Tabla1[[#This Row],[Importe]]-Tabla1[[#This Row],[Pagado]]</f>
        <v>0</v>
      </c>
      <c r="H1217" s="4" t="s">
        <v>3890</v>
      </c>
    </row>
    <row r="1218" spans="1:8" x14ac:dyDescent="0.25">
      <c r="A1218" s="7">
        <v>44693</v>
      </c>
      <c r="B1218" s="4" t="s">
        <v>1258</v>
      </c>
      <c r="C1218" s="4" t="s">
        <v>3655</v>
      </c>
      <c r="D1218" s="3">
        <v>3150.8</v>
      </c>
      <c r="E1218" s="8">
        <v>44693</v>
      </c>
      <c r="F1218" s="3">
        <v>3150.8</v>
      </c>
      <c r="G1218" s="5">
        <f>Tabla1[[#This Row],[Importe]]-Tabla1[[#This Row],[Pagado]]</f>
        <v>0</v>
      </c>
      <c r="H1218" s="4" t="s">
        <v>3890</v>
      </c>
    </row>
    <row r="1219" spans="1:8" x14ac:dyDescent="0.25">
      <c r="A1219" s="7">
        <v>44693</v>
      </c>
      <c r="B1219" s="4" t="s">
        <v>1259</v>
      </c>
      <c r="C1219" s="4" t="s">
        <v>3639</v>
      </c>
      <c r="D1219" s="3">
        <v>4579.8</v>
      </c>
      <c r="E1219" s="8">
        <v>44694</v>
      </c>
      <c r="F1219" s="3">
        <v>4579.8</v>
      </c>
      <c r="G1219" s="5">
        <f>Tabla1[[#This Row],[Importe]]-Tabla1[[#This Row],[Pagado]]</f>
        <v>0</v>
      </c>
      <c r="H1219" s="4" t="s">
        <v>3890</v>
      </c>
    </row>
    <row r="1220" spans="1:8" x14ac:dyDescent="0.25">
      <c r="A1220" s="7">
        <v>44693</v>
      </c>
      <c r="B1220" s="4" t="s">
        <v>1260</v>
      </c>
      <c r="C1220" s="4" t="s">
        <v>3786</v>
      </c>
      <c r="D1220" s="3">
        <v>327.7</v>
      </c>
      <c r="E1220" s="8">
        <v>44693</v>
      </c>
      <c r="F1220" s="3">
        <v>327.7</v>
      </c>
      <c r="G1220" s="5">
        <f>Tabla1[[#This Row],[Importe]]-Tabla1[[#This Row],[Pagado]]</f>
        <v>0</v>
      </c>
      <c r="H1220" s="4" t="s">
        <v>3890</v>
      </c>
    </row>
    <row r="1221" spans="1:8" ht="31.5" x14ac:dyDescent="0.25">
      <c r="A1221" s="7">
        <v>44693</v>
      </c>
      <c r="B1221" s="4" t="s">
        <v>1261</v>
      </c>
      <c r="C1221" s="4" t="s">
        <v>3735</v>
      </c>
      <c r="D1221" s="3">
        <v>8020.6</v>
      </c>
      <c r="E1221" s="8" t="s">
        <v>3959</v>
      </c>
      <c r="F1221" s="3">
        <f>4600+3420.6</f>
        <v>8020.6</v>
      </c>
      <c r="G1221" s="5">
        <f>Tabla1[[#This Row],[Importe]]-Tabla1[[#This Row],[Pagado]]</f>
        <v>0</v>
      </c>
      <c r="H1221" s="4" t="s">
        <v>3890</v>
      </c>
    </row>
    <row r="1222" spans="1:8" x14ac:dyDescent="0.25">
      <c r="A1222" s="7">
        <v>44693</v>
      </c>
      <c r="B1222" s="4" t="s">
        <v>1262</v>
      </c>
      <c r="C1222" s="4" t="s">
        <v>3653</v>
      </c>
      <c r="D1222" s="3">
        <v>1366.8</v>
      </c>
      <c r="E1222" s="8">
        <v>44694</v>
      </c>
      <c r="F1222" s="3">
        <v>1366.8</v>
      </c>
      <c r="G1222" s="5">
        <f>Tabla1[[#This Row],[Importe]]-Tabla1[[#This Row],[Pagado]]</f>
        <v>0</v>
      </c>
      <c r="H1222" s="4" t="s">
        <v>3890</v>
      </c>
    </row>
    <row r="1223" spans="1:8" x14ac:dyDescent="0.25">
      <c r="A1223" s="7">
        <v>44693</v>
      </c>
      <c r="B1223" s="4" t="s">
        <v>1263</v>
      </c>
      <c r="C1223" s="4" t="s">
        <v>3640</v>
      </c>
      <c r="D1223" s="3">
        <v>1922.7</v>
      </c>
      <c r="E1223" s="8">
        <v>44693</v>
      </c>
      <c r="F1223" s="3">
        <v>1922.7</v>
      </c>
      <c r="G1223" s="5">
        <f>Tabla1[[#This Row],[Importe]]-Tabla1[[#This Row],[Pagado]]</f>
        <v>0</v>
      </c>
      <c r="H1223" s="4" t="s">
        <v>3890</v>
      </c>
    </row>
    <row r="1224" spans="1:8" x14ac:dyDescent="0.25">
      <c r="A1224" s="7">
        <v>44693</v>
      </c>
      <c r="B1224" s="4" t="s">
        <v>1264</v>
      </c>
      <c r="C1224" s="4" t="s">
        <v>3609</v>
      </c>
      <c r="D1224" s="3">
        <v>3712</v>
      </c>
      <c r="E1224" s="8">
        <v>44693</v>
      </c>
      <c r="F1224" s="3">
        <v>3712</v>
      </c>
      <c r="G1224" s="5">
        <f>Tabla1[[#This Row],[Importe]]-Tabla1[[#This Row],[Pagado]]</f>
        <v>0</v>
      </c>
      <c r="H1224" s="4" t="s">
        <v>3890</v>
      </c>
    </row>
    <row r="1225" spans="1:8" x14ac:dyDescent="0.25">
      <c r="A1225" s="7">
        <v>44693</v>
      </c>
      <c r="B1225" s="4" t="s">
        <v>1265</v>
      </c>
      <c r="C1225" s="4" t="s">
        <v>3753</v>
      </c>
      <c r="D1225" s="3">
        <v>8819.2000000000007</v>
      </c>
      <c r="E1225" s="8">
        <v>44693</v>
      </c>
      <c r="F1225" s="3">
        <v>8819.2000000000007</v>
      </c>
      <c r="G1225" s="5">
        <f>Tabla1[[#This Row],[Importe]]-Tabla1[[#This Row],[Pagado]]</f>
        <v>0</v>
      </c>
      <c r="H1225" s="4" t="s">
        <v>3890</v>
      </c>
    </row>
    <row r="1226" spans="1:8" x14ac:dyDescent="0.25">
      <c r="A1226" s="7">
        <v>44693</v>
      </c>
      <c r="B1226" s="4" t="s">
        <v>1266</v>
      </c>
      <c r="C1226" s="4" t="s">
        <v>3630</v>
      </c>
      <c r="D1226" s="3">
        <v>5603.4</v>
      </c>
      <c r="E1226" s="8">
        <v>44693</v>
      </c>
      <c r="F1226" s="3">
        <v>5603.4</v>
      </c>
      <c r="G1226" s="5">
        <f>Tabla1[[#This Row],[Importe]]-Tabla1[[#This Row],[Pagado]]</f>
        <v>0</v>
      </c>
      <c r="H1226" s="4" t="s">
        <v>3890</v>
      </c>
    </row>
    <row r="1227" spans="1:8" x14ac:dyDescent="0.25">
      <c r="A1227" s="7">
        <v>44693</v>
      </c>
      <c r="B1227" s="4" t="s">
        <v>1267</v>
      </c>
      <c r="C1227" s="4" t="s">
        <v>3597</v>
      </c>
      <c r="D1227" s="3">
        <v>43174.15</v>
      </c>
      <c r="E1227" s="8">
        <v>44693</v>
      </c>
      <c r="F1227" s="3">
        <v>43174.15</v>
      </c>
      <c r="G1227" s="5">
        <f>Tabla1[[#This Row],[Importe]]-Tabla1[[#This Row],[Pagado]]</f>
        <v>0</v>
      </c>
      <c r="H1227" s="4" t="s">
        <v>3890</v>
      </c>
    </row>
    <row r="1228" spans="1:8" x14ac:dyDescent="0.25">
      <c r="A1228" s="7">
        <v>44693</v>
      </c>
      <c r="B1228" s="4" t="s">
        <v>1268</v>
      </c>
      <c r="C1228" s="4" t="s">
        <v>3836</v>
      </c>
      <c r="D1228" s="3">
        <v>3268.8</v>
      </c>
      <c r="E1228" s="8">
        <v>44693</v>
      </c>
      <c r="F1228" s="3">
        <v>3268.8</v>
      </c>
      <c r="G1228" s="5">
        <f>Tabla1[[#This Row],[Importe]]-Tabla1[[#This Row],[Pagado]]</f>
        <v>0</v>
      </c>
      <c r="H1228" s="4" t="s">
        <v>3890</v>
      </c>
    </row>
    <row r="1229" spans="1:8" x14ac:dyDescent="0.25">
      <c r="A1229" s="7">
        <v>44693</v>
      </c>
      <c r="B1229" s="4" t="s">
        <v>1269</v>
      </c>
      <c r="C1229" s="4" t="s">
        <v>3599</v>
      </c>
      <c r="D1229" s="3">
        <v>45258.8</v>
      </c>
      <c r="E1229" s="8">
        <v>44694</v>
      </c>
      <c r="F1229" s="3">
        <v>45258.8</v>
      </c>
      <c r="G1229" s="5">
        <f>Tabla1[[#This Row],[Importe]]-Tabla1[[#This Row],[Pagado]]</f>
        <v>0</v>
      </c>
      <c r="H1229" s="4" t="s">
        <v>3890</v>
      </c>
    </row>
    <row r="1230" spans="1:8" x14ac:dyDescent="0.25">
      <c r="A1230" s="7">
        <v>44693</v>
      </c>
      <c r="B1230" s="4" t="s">
        <v>1270</v>
      </c>
      <c r="C1230" s="4" t="s">
        <v>3595</v>
      </c>
      <c r="D1230" s="3">
        <v>5781.8</v>
      </c>
      <c r="E1230" s="8">
        <v>44693</v>
      </c>
      <c r="F1230" s="3">
        <v>5781.8</v>
      </c>
      <c r="G1230" s="5">
        <f>Tabla1[[#This Row],[Importe]]-Tabla1[[#This Row],[Pagado]]</f>
        <v>0</v>
      </c>
      <c r="H1230" s="4" t="s">
        <v>3890</v>
      </c>
    </row>
    <row r="1231" spans="1:8" x14ac:dyDescent="0.25">
      <c r="A1231" s="7">
        <v>44693</v>
      </c>
      <c r="B1231" s="4" t="s">
        <v>1271</v>
      </c>
      <c r="C1231" s="4" t="s">
        <v>3773</v>
      </c>
      <c r="D1231" s="3">
        <v>9259.7999999999993</v>
      </c>
      <c r="E1231" s="8">
        <v>44693</v>
      </c>
      <c r="F1231" s="3">
        <v>9259.7999999999993</v>
      </c>
      <c r="G1231" s="5">
        <f>Tabla1[[#This Row],[Importe]]-Tabla1[[#This Row],[Pagado]]</f>
        <v>0</v>
      </c>
      <c r="H1231" s="4" t="s">
        <v>3890</v>
      </c>
    </row>
    <row r="1232" spans="1:8" x14ac:dyDescent="0.25">
      <c r="A1232" s="7">
        <v>44693</v>
      </c>
      <c r="B1232" s="4" t="s">
        <v>1272</v>
      </c>
      <c r="C1232" s="4" t="s">
        <v>3664</v>
      </c>
      <c r="D1232" s="3">
        <v>738.4</v>
      </c>
      <c r="E1232" s="8">
        <v>44693</v>
      </c>
      <c r="F1232" s="3">
        <v>738.4</v>
      </c>
      <c r="G1232" s="5">
        <f>Tabla1[[#This Row],[Importe]]-Tabla1[[#This Row],[Pagado]]</f>
        <v>0</v>
      </c>
      <c r="H1232" s="4" t="s">
        <v>3890</v>
      </c>
    </row>
    <row r="1233" spans="1:8" x14ac:dyDescent="0.25">
      <c r="A1233" s="7">
        <v>44693</v>
      </c>
      <c r="B1233" s="4" t="s">
        <v>1273</v>
      </c>
      <c r="C1233" s="4" t="s">
        <v>3730</v>
      </c>
      <c r="D1233" s="3">
        <v>23631.919999999998</v>
      </c>
      <c r="E1233" s="8">
        <v>44693</v>
      </c>
      <c r="F1233" s="3">
        <v>23631.919999999998</v>
      </c>
      <c r="G1233" s="5">
        <f>Tabla1[[#This Row],[Importe]]-Tabla1[[#This Row],[Pagado]]</f>
        <v>0</v>
      </c>
      <c r="H1233" s="4" t="s">
        <v>3890</v>
      </c>
    </row>
    <row r="1234" spans="1:8" x14ac:dyDescent="0.25">
      <c r="A1234" s="7">
        <v>44693</v>
      </c>
      <c r="B1234" s="4" t="s">
        <v>1274</v>
      </c>
      <c r="C1234" s="4" t="s">
        <v>3668</v>
      </c>
      <c r="D1234" s="3">
        <v>610</v>
      </c>
      <c r="E1234" s="8">
        <v>44693</v>
      </c>
      <c r="F1234" s="3">
        <v>610</v>
      </c>
      <c r="G1234" s="5">
        <f>Tabla1[[#This Row],[Importe]]-Tabla1[[#This Row],[Pagado]]</f>
        <v>0</v>
      </c>
      <c r="H1234" s="4" t="s">
        <v>3890</v>
      </c>
    </row>
    <row r="1235" spans="1:8" x14ac:dyDescent="0.25">
      <c r="A1235" s="7">
        <v>44693</v>
      </c>
      <c r="B1235" s="4" t="s">
        <v>1275</v>
      </c>
      <c r="C1235" s="4" t="s">
        <v>3693</v>
      </c>
      <c r="D1235" s="3">
        <v>9125.7000000000007</v>
      </c>
      <c r="E1235" s="8">
        <v>44693</v>
      </c>
      <c r="F1235" s="3">
        <v>9125.7000000000007</v>
      </c>
      <c r="G1235" s="5">
        <f>Tabla1[[#This Row],[Importe]]-Tabla1[[#This Row],[Pagado]]</f>
        <v>0</v>
      </c>
      <c r="H1235" s="4" t="s">
        <v>3890</v>
      </c>
    </row>
    <row r="1236" spans="1:8" x14ac:dyDescent="0.25">
      <c r="A1236" s="7">
        <v>44693</v>
      </c>
      <c r="B1236" s="4" t="s">
        <v>1276</v>
      </c>
      <c r="C1236" s="4" t="s">
        <v>3739</v>
      </c>
      <c r="D1236" s="3">
        <v>6181.3</v>
      </c>
      <c r="E1236" s="8">
        <v>44693</v>
      </c>
      <c r="F1236" s="3">
        <v>6181.3</v>
      </c>
      <c r="G1236" s="5">
        <f>Tabla1[[#This Row],[Importe]]-Tabla1[[#This Row],[Pagado]]</f>
        <v>0</v>
      </c>
      <c r="H1236" s="4" t="s">
        <v>3890</v>
      </c>
    </row>
    <row r="1237" spans="1:8" x14ac:dyDescent="0.25">
      <c r="A1237" s="7">
        <v>44693</v>
      </c>
      <c r="B1237" s="4" t="s">
        <v>1277</v>
      </c>
      <c r="C1237" s="4" t="s">
        <v>3744</v>
      </c>
      <c r="D1237" s="3">
        <v>23745.599999999999</v>
      </c>
      <c r="E1237" s="8">
        <v>44693</v>
      </c>
      <c r="F1237" s="3">
        <v>23745.599999999999</v>
      </c>
      <c r="G1237" s="5">
        <f>Tabla1[[#This Row],[Importe]]-Tabla1[[#This Row],[Pagado]]</f>
        <v>0</v>
      </c>
      <c r="H1237" s="4" t="s">
        <v>3890</v>
      </c>
    </row>
    <row r="1238" spans="1:8" x14ac:dyDescent="0.25">
      <c r="A1238" s="7">
        <v>44693</v>
      </c>
      <c r="B1238" s="4" t="s">
        <v>1278</v>
      </c>
      <c r="C1238" s="4" t="s">
        <v>3657</v>
      </c>
      <c r="D1238" s="3">
        <v>3733.2</v>
      </c>
      <c r="E1238" s="8">
        <v>44693</v>
      </c>
      <c r="F1238" s="3">
        <v>3733.2</v>
      </c>
      <c r="G1238" s="5">
        <f>Tabla1[[#This Row],[Importe]]-Tabla1[[#This Row],[Pagado]]</f>
        <v>0</v>
      </c>
      <c r="H1238" s="4" t="s">
        <v>3890</v>
      </c>
    </row>
    <row r="1239" spans="1:8" x14ac:dyDescent="0.25">
      <c r="A1239" s="7">
        <v>44693</v>
      </c>
      <c r="B1239" s="4" t="s">
        <v>1279</v>
      </c>
      <c r="C1239" s="4" t="s">
        <v>3604</v>
      </c>
      <c r="D1239" s="3">
        <v>3333.2</v>
      </c>
      <c r="E1239" s="8">
        <v>44693</v>
      </c>
      <c r="F1239" s="3">
        <v>3333.2</v>
      </c>
      <c r="G1239" s="5">
        <f>Tabla1[[#This Row],[Importe]]-Tabla1[[#This Row],[Pagado]]</f>
        <v>0</v>
      </c>
      <c r="H1239" s="4" t="s">
        <v>3890</v>
      </c>
    </row>
    <row r="1240" spans="1:8" x14ac:dyDescent="0.25">
      <c r="A1240" s="7">
        <v>44693</v>
      </c>
      <c r="B1240" s="4" t="s">
        <v>1280</v>
      </c>
      <c r="C1240" s="4" t="s">
        <v>3606</v>
      </c>
      <c r="D1240" s="3">
        <v>1606.4</v>
      </c>
      <c r="E1240" s="8">
        <v>44693</v>
      </c>
      <c r="F1240" s="3">
        <v>1606.4</v>
      </c>
      <c r="G1240" s="5">
        <f>Tabla1[[#This Row],[Importe]]-Tabla1[[#This Row],[Pagado]]</f>
        <v>0</v>
      </c>
      <c r="H1240" s="4" t="s">
        <v>3890</v>
      </c>
    </row>
    <row r="1241" spans="1:8" x14ac:dyDescent="0.25">
      <c r="A1241" s="7">
        <v>44693</v>
      </c>
      <c r="B1241" s="4" t="s">
        <v>1281</v>
      </c>
      <c r="C1241" s="4" t="s">
        <v>3775</v>
      </c>
      <c r="D1241" s="3">
        <v>124</v>
      </c>
      <c r="E1241" s="8">
        <v>44693</v>
      </c>
      <c r="F1241" s="3">
        <v>124</v>
      </c>
      <c r="G1241" s="5">
        <f>Tabla1[[#This Row],[Importe]]-Tabla1[[#This Row],[Pagado]]</f>
        <v>0</v>
      </c>
      <c r="H1241" s="4" t="s">
        <v>3890</v>
      </c>
    </row>
    <row r="1242" spans="1:8" x14ac:dyDescent="0.25">
      <c r="A1242" s="7">
        <v>44693</v>
      </c>
      <c r="B1242" s="4" t="s">
        <v>1282</v>
      </c>
      <c r="C1242" s="4" t="s">
        <v>3809</v>
      </c>
      <c r="D1242" s="3">
        <v>13729.2</v>
      </c>
      <c r="E1242" s="8">
        <v>44693</v>
      </c>
      <c r="F1242" s="3">
        <v>13729.2</v>
      </c>
      <c r="G1242" s="5">
        <f>Tabla1[[#This Row],[Importe]]-Tabla1[[#This Row],[Pagado]]</f>
        <v>0</v>
      </c>
      <c r="H1242" s="4" t="s">
        <v>3890</v>
      </c>
    </row>
    <row r="1243" spans="1:8" x14ac:dyDescent="0.25">
      <c r="A1243" s="7">
        <v>44693</v>
      </c>
      <c r="B1243" s="4" t="s">
        <v>1283</v>
      </c>
      <c r="C1243" s="4" t="s">
        <v>3601</v>
      </c>
      <c r="D1243" s="3">
        <v>8725.2000000000007</v>
      </c>
      <c r="E1243" s="8">
        <v>44693</v>
      </c>
      <c r="F1243" s="3">
        <v>8725.2000000000007</v>
      </c>
      <c r="G1243" s="5">
        <f>Tabla1[[#This Row],[Importe]]-Tabla1[[#This Row],[Pagado]]</f>
        <v>0</v>
      </c>
      <c r="H1243" s="4" t="s">
        <v>3890</v>
      </c>
    </row>
    <row r="1244" spans="1:8" x14ac:dyDescent="0.25">
      <c r="A1244" s="7">
        <v>44693</v>
      </c>
      <c r="B1244" s="4" t="s">
        <v>1284</v>
      </c>
      <c r="C1244" s="4" t="s">
        <v>3742</v>
      </c>
      <c r="D1244" s="3">
        <v>2100</v>
      </c>
      <c r="E1244" s="8">
        <v>44693</v>
      </c>
      <c r="F1244" s="3">
        <v>2100</v>
      </c>
      <c r="G1244" s="5">
        <f>Tabla1[[#This Row],[Importe]]-Tabla1[[#This Row],[Pagado]]</f>
        <v>0</v>
      </c>
      <c r="H1244" s="4" t="s">
        <v>3890</v>
      </c>
    </row>
    <row r="1245" spans="1:8" x14ac:dyDescent="0.25">
      <c r="A1245" s="7">
        <v>44693</v>
      </c>
      <c r="B1245" s="4" t="s">
        <v>1285</v>
      </c>
      <c r="C1245" s="4" t="s">
        <v>3733</v>
      </c>
      <c r="D1245" s="3">
        <v>3600</v>
      </c>
      <c r="E1245" s="8">
        <v>44693</v>
      </c>
      <c r="F1245" s="3">
        <v>3600</v>
      </c>
      <c r="G1245" s="5">
        <f>Tabla1[[#This Row],[Importe]]-Tabla1[[#This Row],[Pagado]]</f>
        <v>0</v>
      </c>
      <c r="H1245" s="4" t="s">
        <v>3890</v>
      </c>
    </row>
    <row r="1246" spans="1:8" x14ac:dyDescent="0.25">
      <c r="A1246" s="7">
        <v>44693</v>
      </c>
      <c r="B1246" s="4" t="s">
        <v>1286</v>
      </c>
      <c r="C1246" s="4" t="s">
        <v>3778</v>
      </c>
      <c r="D1246" s="3">
        <v>10572.8</v>
      </c>
      <c r="E1246" s="8">
        <v>44693</v>
      </c>
      <c r="F1246" s="3">
        <v>10572.8</v>
      </c>
      <c r="G1246" s="5">
        <f>Tabla1[[#This Row],[Importe]]-Tabla1[[#This Row],[Pagado]]</f>
        <v>0</v>
      </c>
      <c r="H1246" s="4" t="s">
        <v>3890</v>
      </c>
    </row>
    <row r="1247" spans="1:8" x14ac:dyDescent="0.25">
      <c r="A1247" s="7">
        <v>44693</v>
      </c>
      <c r="B1247" s="4" t="s">
        <v>1287</v>
      </c>
      <c r="C1247" s="4" t="s">
        <v>3945</v>
      </c>
      <c r="D1247" s="3">
        <v>0</v>
      </c>
      <c r="E1247" s="9" t="s">
        <v>3891</v>
      </c>
      <c r="F1247" s="3">
        <v>0</v>
      </c>
      <c r="G1247" s="5">
        <f>Tabla1[[#This Row],[Importe]]-Tabla1[[#This Row],[Pagado]]</f>
        <v>0</v>
      </c>
      <c r="H1247" s="4" t="s">
        <v>3891</v>
      </c>
    </row>
    <row r="1248" spans="1:8" x14ac:dyDescent="0.25">
      <c r="A1248" s="7">
        <v>44693</v>
      </c>
      <c r="B1248" s="4" t="s">
        <v>1288</v>
      </c>
      <c r="C1248" s="4" t="s">
        <v>3642</v>
      </c>
      <c r="D1248" s="3">
        <v>4648.1000000000004</v>
      </c>
      <c r="E1248" s="8">
        <v>44693</v>
      </c>
      <c r="F1248" s="3">
        <v>4648.1000000000004</v>
      </c>
      <c r="G1248" s="5">
        <f>Tabla1[[#This Row],[Importe]]-Tabla1[[#This Row],[Pagado]]</f>
        <v>0</v>
      </c>
      <c r="H1248" s="4" t="s">
        <v>3890</v>
      </c>
    </row>
    <row r="1249" spans="1:8" x14ac:dyDescent="0.25">
      <c r="A1249" s="7">
        <v>44693</v>
      </c>
      <c r="B1249" s="4" t="s">
        <v>1289</v>
      </c>
      <c r="C1249" s="4" t="s">
        <v>3655</v>
      </c>
      <c r="D1249" s="3">
        <v>2519.4</v>
      </c>
      <c r="E1249" s="8">
        <v>44693</v>
      </c>
      <c r="F1249" s="3">
        <v>2519.4</v>
      </c>
      <c r="G1249" s="5">
        <f>Tabla1[[#This Row],[Importe]]-Tabla1[[#This Row],[Pagado]]</f>
        <v>0</v>
      </c>
      <c r="H1249" s="4" t="s">
        <v>3890</v>
      </c>
    </row>
    <row r="1250" spans="1:8" x14ac:dyDescent="0.25">
      <c r="A1250" s="7">
        <v>44693</v>
      </c>
      <c r="B1250" s="4" t="s">
        <v>1290</v>
      </c>
      <c r="C1250" s="4" t="s">
        <v>3738</v>
      </c>
      <c r="D1250" s="3">
        <v>19532</v>
      </c>
      <c r="E1250" s="8">
        <v>44693</v>
      </c>
      <c r="F1250" s="3">
        <v>19532</v>
      </c>
      <c r="G1250" s="5">
        <f>Tabla1[[#This Row],[Importe]]-Tabla1[[#This Row],[Pagado]]</f>
        <v>0</v>
      </c>
      <c r="H1250" s="4" t="s">
        <v>3890</v>
      </c>
    </row>
    <row r="1251" spans="1:8" x14ac:dyDescent="0.25">
      <c r="A1251" s="7">
        <v>44693</v>
      </c>
      <c r="B1251" s="4" t="s">
        <v>1291</v>
      </c>
      <c r="C1251" s="4" t="s">
        <v>3838</v>
      </c>
      <c r="D1251" s="3">
        <v>3779.1</v>
      </c>
      <c r="E1251" s="8">
        <v>44693</v>
      </c>
      <c r="F1251" s="3">
        <v>3779.1</v>
      </c>
      <c r="G1251" s="5">
        <f>Tabla1[[#This Row],[Importe]]-Tabla1[[#This Row],[Pagado]]</f>
        <v>0</v>
      </c>
      <c r="H1251" s="4" t="s">
        <v>3890</v>
      </c>
    </row>
    <row r="1252" spans="1:8" x14ac:dyDescent="0.25">
      <c r="A1252" s="7">
        <v>44693</v>
      </c>
      <c r="B1252" s="4" t="s">
        <v>1292</v>
      </c>
      <c r="C1252" s="4" t="s">
        <v>3600</v>
      </c>
      <c r="D1252" s="3">
        <v>1243.2</v>
      </c>
      <c r="E1252" s="8">
        <v>44693</v>
      </c>
      <c r="F1252" s="3">
        <v>1243.2</v>
      </c>
      <c r="G1252" s="5">
        <f>Tabla1[[#This Row],[Importe]]-Tabla1[[#This Row],[Pagado]]</f>
        <v>0</v>
      </c>
      <c r="H1252" s="4" t="s">
        <v>3890</v>
      </c>
    </row>
    <row r="1253" spans="1:8" x14ac:dyDescent="0.25">
      <c r="A1253" s="7">
        <v>44693</v>
      </c>
      <c r="B1253" s="4" t="s">
        <v>1293</v>
      </c>
      <c r="C1253" s="4" t="s">
        <v>3743</v>
      </c>
      <c r="D1253" s="3">
        <v>2728.5</v>
      </c>
      <c r="E1253" s="8">
        <v>44693</v>
      </c>
      <c r="F1253" s="3">
        <v>2728.5</v>
      </c>
      <c r="G1253" s="5">
        <f>Tabla1[[#This Row],[Importe]]-Tabla1[[#This Row],[Pagado]]</f>
        <v>0</v>
      </c>
      <c r="H1253" s="4" t="s">
        <v>3890</v>
      </c>
    </row>
    <row r="1254" spans="1:8" x14ac:dyDescent="0.25">
      <c r="A1254" s="7">
        <v>44693</v>
      </c>
      <c r="B1254" s="4" t="s">
        <v>1294</v>
      </c>
      <c r="C1254" s="4" t="s">
        <v>3616</v>
      </c>
      <c r="D1254" s="3">
        <v>18217.2</v>
      </c>
      <c r="E1254" s="8">
        <v>44693</v>
      </c>
      <c r="F1254" s="3">
        <v>18217.2</v>
      </c>
      <c r="G1254" s="5">
        <f>Tabla1[[#This Row],[Importe]]-Tabla1[[#This Row],[Pagado]]</f>
        <v>0</v>
      </c>
      <c r="H1254" s="4" t="s">
        <v>3890</v>
      </c>
    </row>
    <row r="1255" spans="1:8" x14ac:dyDescent="0.25">
      <c r="A1255" s="7">
        <v>44693</v>
      </c>
      <c r="B1255" s="4" t="s">
        <v>1295</v>
      </c>
      <c r="C1255" s="4" t="s">
        <v>3741</v>
      </c>
      <c r="D1255" s="3">
        <v>15883</v>
      </c>
      <c r="E1255" s="8">
        <v>44693</v>
      </c>
      <c r="F1255" s="3">
        <v>15883</v>
      </c>
      <c r="G1255" s="5">
        <f>Tabla1[[#This Row],[Importe]]-Tabla1[[#This Row],[Pagado]]</f>
        <v>0</v>
      </c>
      <c r="H1255" s="4" t="s">
        <v>3890</v>
      </c>
    </row>
    <row r="1256" spans="1:8" x14ac:dyDescent="0.25">
      <c r="A1256" s="7">
        <v>44693</v>
      </c>
      <c r="B1256" s="4" t="s">
        <v>1296</v>
      </c>
      <c r="C1256" s="4" t="s">
        <v>3620</v>
      </c>
      <c r="D1256" s="3">
        <v>2835</v>
      </c>
      <c r="E1256" s="8">
        <v>44693</v>
      </c>
      <c r="F1256" s="3">
        <v>2835</v>
      </c>
      <c r="G1256" s="5">
        <f>Tabla1[[#This Row],[Importe]]-Tabla1[[#This Row],[Pagado]]</f>
        <v>0</v>
      </c>
      <c r="H1256" s="4" t="s">
        <v>3890</v>
      </c>
    </row>
    <row r="1257" spans="1:8" x14ac:dyDescent="0.25">
      <c r="A1257" s="7">
        <v>44693</v>
      </c>
      <c r="B1257" s="4" t="s">
        <v>1297</v>
      </c>
      <c r="C1257" s="4" t="s">
        <v>3675</v>
      </c>
      <c r="D1257" s="3">
        <v>1440.6</v>
      </c>
      <c r="E1257" s="8">
        <v>44693</v>
      </c>
      <c r="F1257" s="3">
        <v>1440.6</v>
      </c>
      <c r="G1257" s="5">
        <f>Tabla1[[#This Row],[Importe]]-Tabla1[[#This Row],[Pagado]]</f>
        <v>0</v>
      </c>
      <c r="H1257" s="4" t="s">
        <v>3890</v>
      </c>
    </row>
    <row r="1258" spans="1:8" x14ac:dyDescent="0.25">
      <c r="A1258" s="7">
        <v>44693</v>
      </c>
      <c r="B1258" s="4" t="s">
        <v>1298</v>
      </c>
      <c r="C1258" s="4" t="s">
        <v>3610</v>
      </c>
      <c r="D1258" s="3">
        <v>3342.6</v>
      </c>
      <c r="E1258" s="8">
        <v>44693</v>
      </c>
      <c r="F1258" s="3">
        <v>3342.6</v>
      </c>
      <c r="G1258" s="5">
        <f>Tabla1[[#This Row],[Importe]]-Tabla1[[#This Row],[Pagado]]</f>
        <v>0</v>
      </c>
      <c r="H1258" s="4" t="s">
        <v>3890</v>
      </c>
    </row>
    <row r="1259" spans="1:8" x14ac:dyDescent="0.25">
      <c r="A1259" s="7">
        <v>44693</v>
      </c>
      <c r="B1259" s="4" t="s">
        <v>1299</v>
      </c>
      <c r="C1259" s="4" t="s">
        <v>3679</v>
      </c>
      <c r="D1259" s="3">
        <v>3549.6</v>
      </c>
      <c r="E1259" s="8">
        <v>44693</v>
      </c>
      <c r="F1259" s="3">
        <v>3549.6</v>
      </c>
      <c r="G1259" s="5">
        <f>Tabla1[[#This Row],[Importe]]-Tabla1[[#This Row],[Pagado]]</f>
        <v>0</v>
      </c>
      <c r="H1259" s="4" t="s">
        <v>3890</v>
      </c>
    </row>
    <row r="1260" spans="1:8" x14ac:dyDescent="0.25">
      <c r="A1260" s="7">
        <v>44693</v>
      </c>
      <c r="B1260" s="4" t="s">
        <v>1300</v>
      </c>
      <c r="C1260" s="4" t="s">
        <v>3746</v>
      </c>
      <c r="D1260" s="3">
        <v>4602.3</v>
      </c>
      <c r="E1260" s="8">
        <v>44693</v>
      </c>
      <c r="F1260" s="3">
        <v>4602.3</v>
      </c>
      <c r="G1260" s="5">
        <f>Tabla1[[#This Row],[Importe]]-Tabla1[[#This Row],[Pagado]]</f>
        <v>0</v>
      </c>
      <c r="H1260" s="4" t="s">
        <v>3890</v>
      </c>
    </row>
    <row r="1261" spans="1:8" x14ac:dyDescent="0.25">
      <c r="A1261" s="7">
        <v>44693</v>
      </c>
      <c r="B1261" s="4" t="s">
        <v>1301</v>
      </c>
      <c r="C1261" s="4" t="s">
        <v>3676</v>
      </c>
      <c r="D1261" s="3">
        <v>793.5</v>
      </c>
      <c r="E1261" s="8">
        <v>44693</v>
      </c>
      <c r="F1261" s="3">
        <v>793.5</v>
      </c>
      <c r="G1261" s="5">
        <f>Tabla1[[#This Row],[Importe]]-Tabla1[[#This Row],[Pagado]]</f>
        <v>0</v>
      </c>
      <c r="H1261" s="4" t="s">
        <v>3890</v>
      </c>
    </row>
    <row r="1262" spans="1:8" x14ac:dyDescent="0.25">
      <c r="A1262" s="7">
        <v>44693</v>
      </c>
      <c r="B1262" s="4" t="s">
        <v>1302</v>
      </c>
      <c r="C1262" s="4" t="s">
        <v>3670</v>
      </c>
      <c r="D1262" s="3">
        <v>1800.9</v>
      </c>
      <c r="E1262" s="8">
        <v>44693</v>
      </c>
      <c r="F1262" s="3">
        <v>1800.9</v>
      </c>
      <c r="G1262" s="5">
        <f>Tabla1[[#This Row],[Importe]]-Tabla1[[#This Row],[Pagado]]</f>
        <v>0</v>
      </c>
      <c r="H1262" s="4" t="s">
        <v>3890</v>
      </c>
    </row>
    <row r="1263" spans="1:8" x14ac:dyDescent="0.25">
      <c r="A1263" s="7">
        <v>44693</v>
      </c>
      <c r="B1263" s="4" t="s">
        <v>1303</v>
      </c>
      <c r="C1263" s="4" t="s">
        <v>3671</v>
      </c>
      <c r="D1263" s="3">
        <v>4315.5</v>
      </c>
      <c r="E1263" s="8">
        <v>44693</v>
      </c>
      <c r="F1263" s="3">
        <v>4315.5</v>
      </c>
      <c r="G1263" s="5">
        <f>Tabla1[[#This Row],[Importe]]-Tabla1[[#This Row],[Pagado]]</f>
        <v>0</v>
      </c>
      <c r="H1263" s="4" t="s">
        <v>3890</v>
      </c>
    </row>
    <row r="1264" spans="1:8" x14ac:dyDescent="0.25">
      <c r="A1264" s="7">
        <v>44693</v>
      </c>
      <c r="B1264" s="4" t="s">
        <v>1304</v>
      </c>
      <c r="C1264" s="4" t="s">
        <v>3736</v>
      </c>
      <c r="D1264" s="3">
        <v>230</v>
      </c>
      <c r="E1264" s="8">
        <v>44693</v>
      </c>
      <c r="F1264" s="3">
        <v>230</v>
      </c>
      <c r="G1264" s="5">
        <f>Tabla1[[#This Row],[Importe]]-Tabla1[[#This Row],[Pagado]]</f>
        <v>0</v>
      </c>
      <c r="H1264" s="4" t="s">
        <v>3890</v>
      </c>
    </row>
    <row r="1265" spans="1:8" x14ac:dyDescent="0.25">
      <c r="A1265" s="7">
        <v>44693</v>
      </c>
      <c r="B1265" s="4" t="s">
        <v>1305</v>
      </c>
      <c r="C1265" s="4" t="s">
        <v>3669</v>
      </c>
      <c r="D1265" s="3">
        <v>3453.4</v>
      </c>
      <c r="E1265" s="8">
        <v>44693</v>
      </c>
      <c r="F1265" s="3">
        <v>3453.4</v>
      </c>
      <c r="G1265" s="5">
        <f>Tabla1[[#This Row],[Importe]]-Tabla1[[#This Row],[Pagado]]</f>
        <v>0</v>
      </c>
      <c r="H1265" s="4" t="s">
        <v>3890</v>
      </c>
    </row>
    <row r="1266" spans="1:8" x14ac:dyDescent="0.25">
      <c r="A1266" s="7">
        <v>44693</v>
      </c>
      <c r="B1266" s="4" t="s">
        <v>1306</v>
      </c>
      <c r="C1266" s="4" t="s">
        <v>3614</v>
      </c>
      <c r="D1266" s="3">
        <v>1234.2</v>
      </c>
      <c r="E1266" s="8">
        <v>44693</v>
      </c>
      <c r="F1266" s="3">
        <v>1234.2</v>
      </c>
      <c r="G1266" s="5">
        <f>Tabla1[[#This Row],[Importe]]-Tabla1[[#This Row],[Pagado]]</f>
        <v>0</v>
      </c>
      <c r="H1266" s="4" t="s">
        <v>3890</v>
      </c>
    </row>
    <row r="1267" spans="1:8" x14ac:dyDescent="0.25">
      <c r="A1267" s="7">
        <v>44693</v>
      </c>
      <c r="B1267" s="4" t="s">
        <v>1307</v>
      </c>
      <c r="C1267" s="4" t="s">
        <v>3764</v>
      </c>
      <c r="D1267" s="3">
        <v>19994</v>
      </c>
      <c r="E1267" s="8">
        <v>44704</v>
      </c>
      <c r="F1267" s="3">
        <v>19994</v>
      </c>
      <c r="G1267" s="5">
        <f>Tabla1[[#This Row],[Importe]]-Tabla1[[#This Row],[Pagado]]</f>
        <v>0</v>
      </c>
      <c r="H1267" s="4" t="s">
        <v>3890</v>
      </c>
    </row>
    <row r="1268" spans="1:8" x14ac:dyDescent="0.25">
      <c r="A1268" s="7">
        <v>44693</v>
      </c>
      <c r="B1268" s="4" t="s">
        <v>1308</v>
      </c>
      <c r="C1268" s="4" t="s">
        <v>3605</v>
      </c>
      <c r="D1268" s="3">
        <v>1753.8</v>
      </c>
      <c r="E1268" s="8">
        <v>44693</v>
      </c>
      <c r="F1268" s="3">
        <v>1753.8</v>
      </c>
      <c r="G1268" s="5">
        <f>Tabla1[[#This Row],[Importe]]-Tabla1[[#This Row],[Pagado]]</f>
        <v>0</v>
      </c>
      <c r="H1268" s="4" t="s">
        <v>3890</v>
      </c>
    </row>
    <row r="1269" spans="1:8" x14ac:dyDescent="0.25">
      <c r="A1269" s="7">
        <v>44693</v>
      </c>
      <c r="B1269" s="4" t="s">
        <v>1309</v>
      </c>
      <c r="C1269" s="4" t="s">
        <v>3638</v>
      </c>
      <c r="D1269" s="3">
        <v>2412.3000000000002</v>
      </c>
      <c r="E1269" s="8">
        <v>44693</v>
      </c>
      <c r="F1269" s="3">
        <v>2412.3000000000002</v>
      </c>
      <c r="G1269" s="5">
        <f>Tabla1[[#This Row],[Importe]]-Tabla1[[#This Row],[Pagado]]</f>
        <v>0</v>
      </c>
      <c r="H1269" s="4" t="s">
        <v>3890</v>
      </c>
    </row>
    <row r="1270" spans="1:8" x14ac:dyDescent="0.25">
      <c r="A1270" s="7">
        <v>44693</v>
      </c>
      <c r="B1270" s="4" t="s">
        <v>1310</v>
      </c>
      <c r="C1270" s="4" t="s">
        <v>3776</v>
      </c>
      <c r="D1270" s="3">
        <v>12750</v>
      </c>
      <c r="E1270" s="8">
        <v>44702</v>
      </c>
      <c r="F1270" s="3">
        <v>12750</v>
      </c>
      <c r="G1270" s="5">
        <f>Tabla1[[#This Row],[Importe]]-Tabla1[[#This Row],[Pagado]]</f>
        <v>0</v>
      </c>
      <c r="H1270" s="4" t="s">
        <v>3890</v>
      </c>
    </row>
    <row r="1271" spans="1:8" x14ac:dyDescent="0.25">
      <c r="A1271" s="7">
        <v>44693</v>
      </c>
      <c r="B1271" s="4" t="s">
        <v>1311</v>
      </c>
      <c r="C1271" s="4" t="s">
        <v>3605</v>
      </c>
      <c r="D1271" s="3">
        <v>201</v>
      </c>
      <c r="E1271" s="8">
        <v>44693</v>
      </c>
      <c r="F1271" s="3">
        <v>201</v>
      </c>
      <c r="G1271" s="5">
        <f>Tabla1[[#This Row],[Importe]]-Tabla1[[#This Row],[Pagado]]</f>
        <v>0</v>
      </c>
      <c r="H1271" s="4" t="s">
        <v>3890</v>
      </c>
    </row>
    <row r="1272" spans="1:8" x14ac:dyDescent="0.25">
      <c r="A1272" s="7">
        <v>44693</v>
      </c>
      <c r="B1272" s="4" t="s">
        <v>1312</v>
      </c>
      <c r="C1272" s="4" t="s">
        <v>3714</v>
      </c>
      <c r="D1272" s="3">
        <v>1386</v>
      </c>
      <c r="E1272" s="8">
        <v>44693</v>
      </c>
      <c r="F1272" s="3">
        <v>1386</v>
      </c>
      <c r="G1272" s="5">
        <f>Tabla1[[#This Row],[Importe]]-Tabla1[[#This Row],[Pagado]]</f>
        <v>0</v>
      </c>
      <c r="H1272" s="4" t="s">
        <v>3890</v>
      </c>
    </row>
    <row r="1273" spans="1:8" x14ac:dyDescent="0.25">
      <c r="A1273" s="7">
        <v>44693</v>
      </c>
      <c r="B1273" s="4" t="s">
        <v>1313</v>
      </c>
      <c r="C1273" s="4" t="s">
        <v>3633</v>
      </c>
      <c r="D1273" s="3">
        <v>7535.8</v>
      </c>
      <c r="E1273" s="8">
        <v>44693</v>
      </c>
      <c r="F1273" s="3">
        <v>7535.8</v>
      </c>
      <c r="G1273" s="5">
        <f>Tabla1[[#This Row],[Importe]]-Tabla1[[#This Row],[Pagado]]</f>
        <v>0</v>
      </c>
      <c r="H1273" s="4" t="s">
        <v>3890</v>
      </c>
    </row>
    <row r="1274" spans="1:8" x14ac:dyDescent="0.25">
      <c r="A1274" s="7">
        <v>44693</v>
      </c>
      <c r="B1274" s="4" t="s">
        <v>1314</v>
      </c>
      <c r="C1274" s="4" t="s">
        <v>3686</v>
      </c>
      <c r="D1274" s="3">
        <v>49325.599999999999</v>
      </c>
      <c r="E1274" s="8" t="s">
        <v>3879</v>
      </c>
      <c r="F1274" s="3">
        <v>0</v>
      </c>
      <c r="G1274" s="5">
        <f>Tabla1[[#This Row],[Importe]]-Tabla1[[#This Row],[Pagado]]</f>
        <v>49325.599999999999</v>
      </c>
      <c r="H1274" s="4" t="s">
        <v>3892</v>
      </c>
    </row>
    <row r="1275" spans="1:8" x14ac:dyDescent="0.25">
      <c r="A1275" s="7">
        <v>44693</v>
      </c>
      <c r="B1275" s="4" t="s">
        <v>1315</v>
      </c>
      <c r="C1275" s="4" t="s">
        <v>3614</v>
      </c>
      <c r="D1275" s="3">
        <v>633.6</v>
      </c>
      <c r="E1275" s="8">
        <v>44693</v>
      </c>
      <c r="F1275" s="3">
        <v>633.6</v>
      </c>
      <c r="G1275" s="5">
        <f>Tabla1[[#This Row],[Importe]]-Tabla1[[#This Row],[Pagado]]</f>
        <v>0</v>
      </c>
      <c r="H1275" s="4" t="s">
        <v>3890</v>
      </c>
    </row>
    <row r="1276" spans="1:8" x14ac:dyDescent="0.25">
      <c r="A1276" s="7">
        <v>44693</v>
      </c>
      <c r="B1276" s="4" t="s">
        <v>1316</v>
      </c>
      <c r="C1276" s="4" t="s">
        <v>3703</v>
      </c>
      <c r="D1276" s="3">
        <v>5278.3</v>
      </c>
      <c r="E1276" s="8">
        <v>44693</v>
      </c>
      <c r="F1276" s="3">
        <v>5278.3</v>
      </c>
      <c r="G1276" s="5">
        <f>Tabla1[[#This Row],[Importe]]-Tabla1[[#This Row],[Pagado]]</f>
        <v>0</v>
      </c>
      <c r="H1276" s="4" t="s">
        <v>3890</v>
      </c>
    </row>
    <row r="1277" spans="1:8" x14ac:dyDescent="0.25">
      <c r="A1277" s="7">
        <v>44693</v>
      </c>
      <c r="B1277" s="4" t="s">
        <v>1317</v>
      </c>
      <c r="C1277" s="4" t="s">
        <v>3606</v>
      </c>
      <c r="D1277" s="3">
        <v>1594.8</v>
      </c>
      <c r="E1277" s="8">
        <v>44693</v>
      </c>
      <c r="F1277" s="3">
        <v>1594.8</v>
      </c>
      <c r="G1277" s="5">
        <f>Tabla1[[#This Row],[Importe]]-Tabla1[[#This Row],[Pagado]]</f>
        <v>0</v>
      </c>
      <c r="H1277" s="4" t="s">
        <v>3890</v>
      </c>
    </row>
    <row r="1278" spans="1:8" x14ac:dyDescent="0.25">
      <c r="A1278" s="7">
        <v>44693</v>
      </c>
      <c r="B1278" s="4" t="s">
        <v>1318</v>
      </c>
      <c r="C1278" s="4" t="s">
        <v>3606</v>
      </c>
      <c r="D1278" s="3">
        <v>512.4</v>
      </c>
      <c r="E1278" s="8">
        <v>44693</v>
      </c>
      <c r="F1278" s="3">
        <v>512.4</v>
      </c>
      <c r="G1278" s="5">
        <f>Tabla1[[#This Row],[Importe]]-Tabla1[[#This Row],[Pagado]]</f>
        <v>0</v>
      </c>
      <c r="H1278" s="4" t="s">
        <v>3890</v>
      </c>
    </row>
    <row r="1279" spans="1:8" x14ac:dyDescent="0.25">
      <c r="A1279" s="7">
        <v>44693</v>
      </c>
      <c r="B1279" s="4" t="s">
        <v>1319</v>
      </c>
      <c r="C1279" s="4" t="s">
        <v>3661</v>
      </c>
      <c r="D1279" s="3">
        <v>24027.1</v>
      </c>
      <c r="E1279" s="8">
        <v>44693</v>
      </c>
      <c r="F1279" s="3">
        <v>24027.1</v>
      </c>
      <c r="G1279" s="5">
        <f>Tabla1[[#This Row],[Importe]]-Tabla1[[#This Row],[Pagado]]</f>
        <v>0</v>
      </c>
      <c r="H1279" s="4" t="s">
        <v>3890</v>
      </c>
    </row>
    <row r="1280" spans="1:8" x14ac:dyDescent="0.25">
      <c r="A1280" s="7">
        <v>44693</v>
      </c>
      <c r="B1280" s="4" t="s">
        <v>1320</v>
      </c>
      <c r="C1280" s="4" t="s">
        <v>3705</v>
      </c>
      <c r="D1280" s="3">
        <v>1960</v>
      </c>
      <c r="E1280" s="8">
        <v>44693</v>
      </c>
      <c r="F1280" s="3">
        <v>1960</v>
      </c>
      <c r="G1280" s="5">
        <f>Tabla1[[#This Row],[Importe]]-Tabla1[[#This Row],[Pagado]]</f>
        <v>0</v>
      </c>
      <c r="H1280" s="4" t="s">
        <v>3890</v>
      </c>
    </row>
    <row r="1281" spans="1:8" x14ac:dyDescent="0.25">
      <c r="A1281" s="7">
        <v>44693</v>
      </c>
      <c r="B1281" s="4" t="s">
        <v>1321</v>
      </c>
      <c r="C1281" s="4" t="s">
        <v>3768</v>
      </c>
      <c r="D1281" s="3">
        <v>1216.8</v>
      </c>
      <c r="E1281" s="8">
        <v>44693</v>
      </c>
      <c r="F1281" s="3">
        <v>1216.8</v>
      </c>
      <c r="G1281" s="5">
        <f>Tabla1[[#This Row],[Importe]]-Tabla1[[#This Row],[Pagado]]</f>
        <v>0</v>
      </c>
      <c r="H1281" s="4" t="s">
        <v>3890</v>
      </c>
    </row>
    <row r="1282" spans="1:8" x14ac:dyDescent="0.25">
      <c r="A1282" s="7">
        <v>44693</v>
      </c>
      <c r="B1282" s="4" t="s">
        <v>1322</v>
      </c>
      <c r="C1282" s="4" t="s">
        <v>3626</v>
      </c>
      <c r="D1282" s="3">
        <v>16617.2</v>
      </c>
      <c r="E1282" s="8">
        <v>44693</v>
      </c>
      <c r="F1282" s="3">
        <v>16617.2</v>
      </c>
      <c r="G1282" s="5">
        <f>Tabla1[[#This Row],[Importe]]-Tabla1[[#This Row],[Pagado]]</f>
        <v>0</v>
      </c>
      <c r="H1282" s="4" t="s">
        <v>3890</v>
      </c>
    </row>
    <row r="1283" spans="1:8" x14ac:dyDescent="0.25">
      <c r="A1283" s="7">
        <v>44693</v>
      </c>
      <c r="B1283" s="4" t="s">
        <v>1323</v>
      </c>
      <c r="C1283" s="4" t="s">
        <v>3839</v>
      </c>
      <c r="D1283" s="3">
        <v>5330.8</v>
      </c>
      <c r="E1283" s="8">
        <v>44693</v>
      </c>
      <c r="F1283" s="3">
        <v>5330.8</v>
      </c>
      <c r="G1283" s="5">
        <f>Tabla1[[#This Row],[Importe]]-Tabla1[[#This Row],[Pagado]]</f>
        <v>0</v>
      </c>
      <c r="H1283" s="4" t="s">
        <v>3890</v>
      </c>
    </row>
    <row r="1284" spans="1:8" x14ac:dyDescent="0.25">
      <c r="A1284" s="7">
        <v>44693</v>
      </c>
      <c r="B1284" s="4" t="s">
        <v>1324</v>
      </c>
      <c r="C1284" s="4" t="s">
        <v>3611</v>
      </c>
      <c r="D1284" s="3">
        <v>1809.6</v>
      </c>
      <c r="E1284" s="8">
        <v>44693</v>
      </c>
      <c r="F1284" s="3">
        <v>1809.6</v>
      </c>
      <c r="G1284" s="5">
        <f>Tabla1[[#This Row],[Importe]]-Tabla1[[#This Row],[Pagado]]</f>
        <v>0</v>
      </c>
      <c r="H1284" s="4" t="s">
        <v>3890</v>
      </c>
    </row>
    <row r="1285" spans="1:8" x14ac:dyDescent="0.25">
      <c r="A1285" s="7">
        <v>44693</v>
      </c>
      <c r="B1285" s="4" t="s">
        <v>1325</v>
      </c>
      <c r="C1285" s="4" t="s">
        <v>3687</v>
      </c>
      <c r="D1285" s="3">
        <v>978.4</v>
      </c>
      <c r="E1285" s="8">
        <v>44693</v>
      </c>
      <c r="F1285" s="3">
        <v>978.4</v>
      </c>
      <c r="G1285" s="5">
        <f>Tabla1[[#This Row],[Importe]]-Tabla1[[#This Row],[Pagado]]</f>
        <v>0</v>
      </c>
      <c r="H1285" s="4" t="s">
        <v>3890</v>
      </c>
    </row>
    <row r="1286" spans="1:8" x14ac:dyDescent="0.25">
      <c r="A1286" s="7">
        <v>44693</v>
      </c>
      <c r="B1286" s="4" t="s">
        <v>1326</v>
      </c>
      <c r="C1286" s="4" t="s">
        <v>3618</v>
      </c>
      <c r="D1286" s="3">
        <v>2370</v>
      </c>
      <c r="E1286" s="8">
        <v>44693</v>
      </c>
      <c r="F1286" s="3">
        <v>2370</v>
      </c>
      <c r="G1286" s="5">
        <f>Tabla1[[#This Row],[Importe]]-Tabla1[[#This Row],[Pagado]]</f>
        <v>0</v>
      </c>
      <c r="H1286" s="4" t="s">
        <v>3890</v>
      </c>
    </row>
    <row r="1287" spans="1:8" x14ac:dyDescent="0.25">
      <c r="A1287" s="7">
        <v>44693</v>
      </c>
      <c r="B1287" s="4" t="s">
        <v>1327</v>
      </c>
      <c r="C1287" s="4" t="s">
        <v>3686</v>
      </c>
      <c r="D1287" s="3">
        <v>3087.2</v>
      </c>
      <c r="E1287" s="8" t="s">
        <v>3879</v>
      </c>
      <c r="F1287" s="3">
        <v>0</v>
      </c>
      <c r="G1287" s="5">
        <f>Tabla1[[#This Row],[Importe]]-Tabla1[[#This Row],[Pagado]]</f>
        <v>3087.2</v>
      </c>
      <c r="H1287" s="4" t="s">
        <v>3892</v>
      </c>
    </row>
    <row r="1288" spans="1:8" x14ac:dyDescent="0.25">
      <c r="A1288" s="7">
        <v>44693</v>
      </c>
      <c r="B1288" s="4" t="s">
        <v>1328</v>
      </c>
      <c r="C1288" s="4" t="s">
        <v>3605</v>
      </c>
      <c r="D1288" s="3">
        <v>3430</v>
      </c>
      <c r="E1288" s="8">
        <v>44693</v>
      </c>
      <c r="F1288" s="3">
        <v>3430</v>
      </c>
      <c r="G1288" s="5">
        <f>Tabla1[[#This Row],[Importe]]-Tabla1[[#This Row],[Pagado]]</f>
        <v>0</v>
      </c>
      <c r="H1288" s="4" t="s">
        <v>3890</v>
      </c>
    </row>
    <row r="1289" spans="1:8" x14ac:dyDescent="0.25">
      <c r="A1289" s="7">
        <v>44693</v>
      </c>
      <c r="B1289" s="4" t="s">
        <v>1329</v>
      </c>
      <c r="C1289" s="4" t="s">
        <v>3624</v>
      </c>
      <c r="D1289" s="3">
        <v>2152.8000000000002</v>
      </c>
      <c r="E1289" s="8">
        <v>44693</v>
      </c>
      <c r="F1289" s="3">
        <v>2152.8000000000002</v>
      </c>
      <c r="G1289" s="5">
        <f>Tabla1[[#This Row],[Importe]]-Tabla1[[#This Row],[Pagado]]</f>
        <v>0</v>
      </c>
      <c r="H1289" s="4" t="s">
        <v>3890</v>
      </c>
    </row>
    <row r="1290" spans="1:8" x14ac:dyDescent="0.25">
      <c r="A1290" s="7">
        <v>44693</v>
      </c>
      <c r="B1290" s="4" t="s">
        <v>1330</v>
      </c>
      <c r="C1290" s="4" t="s">
        <v>3682</v>
      </c>
      <c r="D1290" s="3">
        <v>11318</v>
      </c>
      <c r="E1290" s="8">
        <v>44693</v>
      </c>
      <c r="F1290" s="3">
        <v>11318</v>
      </c>
      <c r="G1290" s="5">
        <f>Tabla1[[#This Row],[Importe]]-Tabla1[[#This Row],[Pagado]]</f>
        <v>0</v>
      </c>
      <c r="H1290" s="4" t="s">
        <v>3890</v>
      </c>
    </row>
    <row r="1291" spans="1:8" x14ac:dyDescent="0.25">
      <c r="A1291" s="7">
        <v>44693</v>
      </c>
      <c r="B1291" s="4" t="s">
        <v>1331</v>
      </c>
      <c r="C1291" s="4" t="s">
        <v>3603</v>
      </c>
      <c r="D1291" s="3">
        <v>7983.9</v>
      </c>
      <c r="E1291" s="8">
        <v>44693</v>
      </c>
      <c r="F1291" s="3">
        <v>7983.9</v>
      </c>
      <c r="G1291" s="5">
        <f>Tabla1[[#This Row],[Importe]]-Tabla1[[#This Row],[Pagado]]</f>
        <v>0</v>
      </c>
      <c r="H1291" s="4" t="s">
        <v>3890</v>
      </c>
    </row>
    <row r="1292" spans="1:8" x14ac:dyDescent="0.25">
      <c r="A1292" s="7">
        <v>44693</v>
      </c>
      <c r="B1292" s="4" t="s">
        <v>1332</v>
      </c>
      <c r="C1292" s="4" t="s">
        <v>3760</v>
      </c>
      <c r="D1292" s="3">
        <v>924</v>
      </c>
      <c r="E1292" s="8">
        <v>44693</v>
      </c>
      <c r="F1292" s="3">
        <v>924</v>
      </c>
      <c r="G1292" s="5">
        <f>Tabla1[[#This Row],[Importe]]-Tabla1[[#This Row],[Pagado]]</f>
        <v>0</v>
      </c>
      <c r="H1292" s="4" t="s">
        <v>3890</v>
      </c>
    </row>
    <row r="1293" spans="1:8" x14ac:dyDescent="0.25">
      <c r="A1293" s="7">
        <v>44693</v>
      </c>
      <c r="B1293" s="4" t="s">
        <v>1333</v>
      </c>
      <c r="C1293" s="4" t="s">
        <v>3634</v>
      </c>
      <c r="D1293" s="3">
        <v>2772</v>
      </c>
      <c r="E1293" s="8">
        <v>44693</v>
      </c>
      <c r="F1293" s="3">
        <v>2772</v>
      </c>
      <c r="G1293" s="5">
        <f>Tabla1[[#This Row],[Importe]]-Tabla1[[#This Row],[Pagado]]</f>
        <v>0</v>
      </c>
      <c r="H1293" s="4" t="s">
        <v>3890</v>
      </c>
    </row>
    <row r="1294" spans="1:8" x14ac:dyDescent="0.25">
      <c r="A1294" s="7">
        <v>44693</v>
      </c>
      <c r="B1294" s="4" t="s">
        <v>1334</v>
      </c>
      <c r="C1294" s="4" t="s">
        <v>3665</v>
      </c>
      <c r="D1294" s="3">
        <v>4586.6000000000004</v>
      </c>
      <c r="E1294" s="8">
        <v>44693</v>
      </c>
      <c r="F1294" s="3">
        <v>4586.6000000000004</v>
      </c>
      <c r="G1294" s="5">
        <f>Tabla1[[#This Row],[Importe]]-Tabla1[[#This Row],[Pagado]]</f>
        <v>0</v>
      </c>
      <c r="H1294" s="4" t="s">
        <v>3890</v>
      </c>
    </row>
    <row r="1295" spans="1:8" x14ac:dyDescent="0.25">
      <c r="A1295" s="7">
        <v>44693</v>
      </c>
      <c r="B1295" s="4" t="s">
        <v>1335</v>
      </c>
      <c r="C1295" s="4" t="s">
        <v>3724</v>
      </c>
      <c r="D1295" s="3">
        <v>15980.4</v>
      </c>
      <c r="E1295" s="8">
        <v>44693</v>
      </c>
      <c r="F1295" s="3">
        <v>15980.4</v>
      </c>
      <c r="G1295" s="5">
        <f>Tabla1[[#This Row],[Importe]]-Tabla1[[#This Row],[Pagado]]</f>
        <v>0</v>
      </c>
      <c r="H1295" s="4" t="s">
        <v>3890</v>
      </c>
    </row>
    <row r="1296" spans="1:8" x14ac:dyDescent="0.25">
      <c r="A1296" s="7">
        <v>44693</v>
      </c>
      <c r="B1296" s="4" t="s">
        <v>1336</v>
      </c>
      <c r="C1296" s="4" t="s">
        <v>3840</v>
      </c>
      <c r="D1296" s="3">
        <v>207</v>
      </c>
      <c r="E1296" s="8">
        <v>44693</v>
      </c>
      <c r="F1296" s="3">
        <v>207</v>
      </c>
      <c r="G1296" s="5">
        <f>Tabla1[[#This Row],[Importe]]-Tabla1[[#This Row],[Pagado]]</f>
        <v>0</v>
      </c>
      <c r="H1296" s="4" t="s">
        <v>3890</v>
      </c>
    </row>
    <row r="1297" spans="1:8" x14ac:dyDescent="0.25">
      <c r="A1297" s="7">
        <v>44693</v>
      </c>
      <c r="B1297" s="4" t="s">
        <v>1337</v>
      </c>
      <c r="C1297" s="4" t="s">
        <v>3618</v>
      </c>
      <c r="D1297" s="3">
        <v>264</v>
      </c>
      <c r="E1297" s="8">
        <v>44693</v>
      </c>
      <c r="F1297" s="3">
        <v>264</v>
      </c>
      <c r="G1297" s="5">
        <f>Tabla1[[#This Row],[Importe]]-Tabla1[[#This Row],[Pagado]]</f>
        <v>0</v>
      </c>
      <c r="H1297" s="4" t="s">
        <v>3890</v>
      </c>
    </row>
    <row r="1298" spans="1:8" x14ac:dyDescent="0.25">
      <c r="A1298" s="7">
        <v>44693</v>
      </c>
      <c r="B1298" s="4" t="s">
        <v>1338</v>
      </c>
      <c r="C1298" s="4" t="s">
        <v>3840</v>
      </c>
      <c r="D1298" s="3">
        <v>964.8</v>
      </c>
      <c r="E1298" s="8">
        <v>44693</v>
      </c>
      <c r="F1298" s="3">
        <v>964.8</v>
      </c>
      <c r="G1298" s="5">
        <f>Tabla1[[#This Row],[Importe]]-Tabla1[[#This Row],[Pagado]]</f>
        <v>0</v>
      </c>
      <c r="H1298" s="4" t="s">
        <v>3890</v>
      </c>
    </row>
    <row r="1299" spans="1:8" x14ac:dyDescent="0.25">
      <c r="A1299" s="7">
        <v>44693</v>
      </c>
      <c r="B1299" s="4" t="s">
        <v>1339</v>
      </c>
      <c r="C1299" s="4" t="s">
        <v>3681</v>
      </c>
      <c r="D1299" s="3">
        <v>4640.7</v>
      </c>
      <c r="E1299" s="8">
        <v>44693</v>
      </c>
      <c r="F1299" s="3">
        <v>4640.7</v>
      </c>
      <c r="G1299" s="5">
        <f>Tabla1[[#This Row],[Importe]]-Tabla1[[#This Row],[Pagado]]</f>
        <v>0</v>
      </c>
      <c r="H1299" s="4" t="s">
        <v>3890</v>
      </c>
    </row>
    <row r="1300" spans="1:8" x14ac:dyDescent="0.25">
      <c r="A1300" s="7">
        <v>44693</v>
      </c>
      <c r="B1300" s="4" t="s">
        <v>1340</v>
      </c>
      <c r="C1300" s="4" t="s">
        <v>3700</v>
      </c>
      <c r="D1300" s="3">
        <v>4085.45</v>
      </c>
      <c r="E1300" s="8">
        <v>44708</v>
      </c>
      <c r="F1300" s="3">
        <v>4085.45</v>
      </c>
      <c r="G1300" s="5">
        <f>Tabla1[[#This Row],[Importe]]-Tabla1[[#This Row],[Pagado]]</f>
        <v>0</v>
      </c>
      <c r="H1300" s="4" t="s">
        <v>3890</v>
      </c>
    </row>
    <row r="1301" spans="1:8" x14ac:dyDescent="0.25">
      <c r="A1301" s="7">
        <v>44693</v>
      </c>
      <c r="B1301" s="4" t="s">
        <v>1341</v>
      </c>
      <c r="C1301" s="4" t="s">
        <v>3603</v>
      </c>
      <c r="D1301" s="3">
        <v>1306.8</v>
      </c>
      <c r="E1301" s="8">
        <v>44693</v>
      </c>
      <c r="F1301" s="3">
        <v>1306.8</v>
      </c>
      <c r="G1301" s="5">
        <f>Tabla1[[#This Row],[Importe]]-Tabla1[[#This Row],[Pagado]]</f>
        <v>0</v>
      </c>
      <c r="H1301" s="4" t="s">
        <v>3890</v>
      </c>
    </row>
    <row r="1302" spans="1:8" x14ac:dyDescent="0.25">
      <c r="A1302" s="7">
        <v>44693</v>
      </c>
      <c r="B1302" s="4" t="s">
        <v>1342</v>
      </c>
      <c r="C1302" s="4" t="s">
        <v>3841</v>
      </c>
      <c r="D1302" s="3">
        <v>1696.8</v>
      </c>
      <c r="E1302" s="8">
        <v>44693</v>
      </c>
      <c r="F1302" s="3">
        <v>1696.8</v>
      </c>
      <c r="G1302" s="5">
        <f>Tabla1[[#This Row],[Importe]]-Tabla1[[#This Row],[Pagado]]</f>
        <v>0</v>
      </c>
      <c r="H1302" s="4" t="s">
        <v>3890</v>
      </c>
    </row>
    <row r="1303" spans="1:8" x14ac:dyDescent="0.25">
      <c r="A1303" s="7">
        <v>44693</v>
      </c>
      <c r="B1303" s="4" t="s">
        <v>1343</v>
      </c>
      <c r="C1303" s="4" t="s">
        <v>3625</v>
      </c>
      <c r="D1303" s="3">
        <v>618.79999999999995</v>
      </c>
      <c r="E1303" s="8">
        <v>44693</v>
      </c>
      <c r="F1303" s="3">
        <v>618.79999999999995</v>
      </c>
      <c r="G1303" s="5">
        <f>Tabla1[[#This Row],[Importe]]-Tabla1[[#This Row],[Pagado]]</f>
        <v>0</v>
      </c>
      <c r="H1303" s="4" t="s">
        <v>3890</v>
      </c>
    </row>
    <row r="1304" spans="1:8" x14ac:dyDescent="0.25">
      <c r="A1304" s="7">
        <v>44693</v>
      </c>
      <c r="B1304" s="4" t="s">
        <v>1344</v>
      </c>
      <c r="C1304" s="4" t="s">
        <v>3640</v>
      </c>
      <c r="D1304" s="3">
        <v>2755.8</v>
      </c>
      <c r="E1304" s="8">
        <v>44693</v>
      </c>
      <c r="F1304" s="3">
        <v>2755.8</v>
      </c>
      <c r="G1304" s="5">
        <f>Tabla1[[#This Row],[Importe]]-Tabla1[[#This Row],[Pagado]]</f>
        <v>0</v>
      </c>
      <c r="H1304" s="4" t="s">
        <v>3890</v>
      </c>
    </row>
    <row r="1305" spans="1:8" x14ac:dyDescent="0.25">
      <c r="A1305" s="7">
        <v>44693</v>
      </c>
      <c r="B1305" s="4" t="s">
        <v>1345</v>
      </c>
      <c r="C1305" s="4" t="s">
        <v>3810</v>
      </c>
      <c r="D1305" s="3">
        <v>7200</v>
      </c>
      <c r="E1305" s="8">
        <v>44693</v>
      </c>
      <c r="F1305" s="3">
        <v>7200</v>
      </c>
      <c r="G1305" s="5">
        <f>Tabla1[[#This Row],[Importe]]-Tabla1[[#This Row],[Pagado]]</f>
        <v>0</v>
      </c>
      <c r="H1305" s="4" t="s">
        <v>3890</v>
      </c>
    </row>
    <row r="1306" spans="1:8" x14ac:dyDescent="0.25">
      <c r="A1306" s="7">
        <v>44693</v>
      </c>
      <c r="B1306" s="4" t="s">
        <v>1346</v>
      </c>
      <c r="C1306" s="4" t="s">
        <v>3709</v>
      </c>
      <c r="D1306" s="3">
        <v>10401.6</v>
      </c>
      <c r="E1306" s="8">
        <v>44694</v>
      </c>
      <c r="F1306" s="3">
        <v>10401.6</v>
      </c>
      <c r="G1306" s="5">
        <f>Tabla1[[#This Row],[Importe]]-Tabla1[[#This Row],[Pagado]]</f>
        <v>0</v>
      </c>
      <c r="H1306" s="4" t="s">
        <v>3890</v>
      </c>
    </row>
    <row r="1307" spans="1:8" x14ac:dyDescent="0.25">
      <c r="A1307" s="7">
        <v>44693</v>
      </c>
      <c r="B1307" s="4" t="s">
        <v>1347</v>
      </c>
      <c r="C1307" s="4" t="s">
        <v>3710</v>
      </c>
      <c r="D1307" s="3">
        <v>2026.2</v>
      </c>
      <c r="E1307" s="8">
        <v>44694</v>
      </c>
      <c r="F1307" s="3">
        <v>2026.2</v>
      </c>
      <c r="G1307" s="5">
        <f>Tabla1[[#This Row],[Importe]]-Tabla1[[#This Row],[Pagado]]</f>
        <v>0</v>
      </c>
      <c r="H1307" s="4" t="s">
        <v>3890</v>
      </c>
    </row>
    <row r="1308" spans="1:8" x14ac:dyDescent="0.25">
      <c r="A1308" s="7">
        <v>44693</v>
      </c>
      <c r="B1308" s="4" t="s">
        <v>1348</v>
      </c>
      <c r="C1308" s="4" t="s">
        <v>3713</v>
      </c>
      <c r="D1308" s="3">
        <v>1287</v>
      </c>
      <c r="E1308" s="8">
        <v>44694</v>
      </c>
      <c r="F1308" s="3">
        <v>1287</v>
      </c>
      <c r="G1308" s="5">
        <f>Tabla1[[#This Row],[Importe]]-Tabla1[[#This Row],[Pagado]]</f>
        <v>0</v>
      </c>
      <c r="H1308" s="4" t="s">
        <v>3890</v>
      </c>
    </row>
    <row r="1309" spans="1:8" x14ac:dyDescent="0.25">
      <c r="A1309" s="7">
        <v>44693</v>
      </c>
      <c r="B1309" s="4" t="s">
        <v>1349</v>
      </c>
      <c r="C1309" s="4" t="s">
        <v>3712</v>
      </c>
      <c r="D1309" s="3">
        <v>732.6</v>
      </c>
      <c r="E1309" s="8">
        <v>44694</v>
      </c>
      <c r="F1309" s="3">
        <v>732.6</v>
      </c>
      <c r="G1309" s="5">
        <f>Tabla1[[#This Row],[Importe]]-Tabla1[[#This Row],[Pagado]]</f>
        <v>0</v>
      </c>
      <c r="H1309" s="4" t="s">
        <v>3890</v>
      </c>
    </row>
    <row r="1310" spans="1:8" x14ac:dyDescent="0.25">
      <c r="A1310" s="7">
        <v>44693</v>
      </c>
      <c r="B1310" s="4" t="s">
        <v>1350</v>
      </c>
      <c r="C1310" s="4" t="s">
        <v>3715</v>
      </c>
      <c r="D1310" s="3">
        <v>2698.8</v>
      </c>
      <c r="E1310" s="8">
        <v>44694</v>
      </c>
      <c r="F1310" s="3">
        <v>2698.8</v>
      </c>
      <c r="G1310" s="5">
        <f>Tabla1[[#This Row],[Importe]]-Tabla1[[#This Row],[Pagado]]</f>
        <v>0</v>
      </c>
      <c r="H1310" s="4" t="s">
        <v>3890</v>
      </c>
    </row>
    <row r="1311" spans="1:8" x14ac:dyDescent="0.25">
      <c r="A1311" s="7">
        <v>44693</v>
      </c>
      <c r="B1311" s="4" t="s">
        <v>1351</v>
      </c>
      <c r="C1311" s="4" t="s">
        <v>3686</v>
      </c>
      <c r="D1311" s="3">
        <v>1128</v>
      </c>
      <c r="E1311" s="8" t="s">
        <v>3879</v>
      </c>
      <c r="F1311" s="3">
        <v>0</v>
      </c>
      <c r="G1311" s="5">
        <f>Tabla1[[#This Row],[Importe]]-Tabla1[[#This Row],[Pagado]]</f>
        <v>1128</v>
      </c>
      <c r="H1311" s="4" t="s">
        <v>3892</v>
      </c>
    </row>
    <row r="1312" spans="1:8" x14ac:dyDescent="0.25">
      <c r="A1312" s="7">
        <v>44693</v>
      </c>
      <c r="B1312" s="4" t="s">
        <v>1352</v>
      </c>
      <c r="C1312" s="4" t="s">
        <v>3624</v>
      </c>
      <c r="D1312" s="3">
        <v>2304.6</v>
      </c>
      <c r="E1312" s="8">
        <v>44693</v>
      </c>
      <c r="F1312" s="3">
        <v>2304.6</v>
      </c>
      <c r="G1312" s="5">
        <f>Tabla1[[#This Row],[Importe]]-Tabla1[[#This Row],[Pagado]]</f>
        <v>0</v>
      </c>
      <c r="H1312" s="4" t="s">
        <v>3890</v>
      </c>
    </row>
    <row r="1313" spans="1:8" x14ac:dyDescent="0.25">
      <c r="A1313" s="7">
        <v>44693</v>
      </c>
      <c r="B1313" s="4" t="s">
        <v>1353</v>
      </c>
      <c r="C1313" s="4" t="s">
        <v>3755</v>
      </c>
      <c r="D1313" s="3">
        <v>13479.4</v>
      </c>
      <c r="E1313" s="8">
        <v>44701</v>
      </c>
      <c r="F1313" s="3">
        <v>13479.4</v>
      </c>
      <c r="G1313" s="5">
        <f>Tabla1[[#This Row],[Importe]]-Tabla1[[#This Row],[Pagado]]</f>
        <v>0</v>
      </c>
      <c r="H1313" s="4" t="s">
        <v>3890</v>
      </c>
    </row>
    <row r="1314" spans="1:8" x14ac:dyDescent="0.25">
      <c r="A1314" s="7">
        <v>44693</v>
      </c>
      <c r="B1314" s="4" t="s">
        <v>1354</v>
      </c>
      <c r="C1314" s="4" t="s">
        <v>3754</v>
      </c>
      <c r="D1314" s="3">
        <v>11326</v>
      </c>
      <c r="E1314" s="8">
        <v>44701</v>
      </c>
      <c r="F1314" s="3">
        <v>11326</v>
      </c>
      <c r="G1314" s="5">
        <f>Tabla1[[#This Row],[Importe]]-Tabla1[[#This Row],[Pagado]]</f>
        <v>0</v>
      </c>
      <c r="H1314" s="4" t="s">
        <v>3890</v>
      </c>
    </row>
    <row r="1315" spans="1:8" x14ac:dyDescent="0.25">
      <c r="A1315" s="7">
        <v>44693</v>
      </c>
      <c r="B1315" s="4" t="s">
        <v>1355</v>
      </c>
      <c r="C1315" s="4" t="s">
        <v>3752</v>
      </c>
      <c r="D1315" s="3">
        <v>3690.5</v>
      </c>
      <c r="E1315" s="8">
        <v>44693</v>
      </c>
      <c r="F1315" s="3">
        <v>3690.5</v>
      </c>
      <c r="G1315" s="5">
        <f>Tabla1[[#This Row],[Importe]]-Tabla1[[#This Row],[Pagado]]</f>
        <v>0</v>
      </c>
      <c r="H1315" s="4" t="s">
        <v>3890</v>
      </c>
    </row>
    <row r="1316" spans="1:8" x14ac:dyDescent="0.25">
      <c r="A1316" s="7">
        <v>44693</v>
      </c>
      <c r="B1316" s="4" t="s">
        <v>1356</v>
      </c>
      <c r="C1316" s="4" t="s">
        <v>3946</v>
      </c>
      <c r="D1316" s="3">
        <v>0</v>
      </c>
      <c r="E1316" s="9" t="s">
        <v>3891</v>
      </c>
      <c r="F1316" s="3">
        <v>0</v>
      </c>
      <c r="G1316" s="5">
        <f>Tabla1[[#This Row],[Importe]]-Tabla1[[#This Row],[Pagado]]</f>
        <v>0</v>
      </c>
      <c r="H1316" s="4" t="s">
        <v>3891</v>
      </c>
    </row>
    <row r="1317" spans="1:8" x14ac:dyDescent="0.25">
      <c r="A1317" s="7">
        <v>44693</v>
      </c>
      <c r="B1317" s="4" t="s">
        <v>1357</v>
      </c>
      <c r="C1317" s="4" t="s">
        <v>3639</v>
      </c>
      <c r="D1317" s="3">
        <v>639.20000000000005</v>
      </c>
      <c r="E1317" s="8">
        <v>44693</v>
      </c>
      <c r="F1317" s="3">
        <v>639.20000000000005</v>
      </c>
      <c r="G1317" s="5">
        <f>Tabla1[[#This Row],[Importe]]-Tabla1[[#This Row],[Pagado]]</f>
        <v>0</v>
      </c>
      <c r="H1317" s="4" t="s">
        <v>3890</v>
      </c>
    </row>
    <row r="1318" spans="1:8" x14ac:dyDescent="0.25">
      <c r="A1318" s="7">
        <v>44693</v>
      </c>
      <c r="B1318" s="4" t="s">
        <v>1358</v>
      </c>
      <c r="C1318" s="4" t="s">
        <v>3599</v>
      </c>
      <c r="D1318" s="3">
        <v>3911.4</v>
      </c>
      <c r="E1318" s="8">
        <v>44693</v>
      </c>
      <c r="F1318" s="3">
        <v>3911.4</v>
      </c>
      <c r="G1318" s="5">
        <f>Tabla1[[#This Row],[Importe]]-Tabla1[[#This Row],[Pagado]]</f>
        <v>0</v>
      </c>
      <c r="H1318" s="4" t="s">
        <v>3890</v>
      </c>
    </row>
    <row r="1319" spans="1:8" x14ac:dyDescent="0.25">
      <c r="A1319" s="7">
        <v>44693</v>
      </c>
      <c r="B1319" s="4" t="s">
        <v>1359</v>
      </c>
      <c r="C1319" s="4" t="s">
        <v>3690</v>
      </c>
      <c r="D1319" s="3">
        <v>35804.199999999997</v>
      </c>
      <c r="E1319" s="8">
        <v>44694</v>
      </c>
      <c r="F1319" s="3">
        <v>35804.199999999997</v>
      </c>
      <c r="G1319" s="5">
        <f>Tabla1[[#This Row],[Importe]]-Tabla1[[#This Row],[Pagado]]</f>
        <v>0</v>
      </c>
      <c r="H1319" s="4" t="s">
        <v>3890</v>
      </c>
    </row>
    <row r="1320" spans="1:8" x14ac:dyDescent="0.25">
      <c r="A1320" s="7">
        <v>44693</v>
      </c>
      <c r="B1320" s="4" t="s">
        <v>1360</v>
      </c>
      <c r="C1320" s="4" t="s">
        <v>3614</v>
      </c>
      <c r="D1320" s="3">
        <v>3080.5</v>
      </c>
      <c r="E1320" s="8">
        <v>44693</v>
      </c>
      <c r="F1320" s="3">
        <v>3080.5</v>
      </c>
      <c r="G1320" s="5">
        <f>Tabla1[[#This Row],[Importe]]-Tabla1[[#This Row],[Pagado]]</f>
        <v>0</v>
      </c>
      <c r="H1320" s="4" t="s">
        <v>3890</v>
      </c>
    </row>
    <row r="1321" spans="1:8" x14ac:dyDescent="0.25">
      <c r="A1321" s="7">
        <v>44693</v>
      </c>
      <c r="B1321" s="4" t="s">
        <v>1361</v>
      </c>
      <c r="C1321" s="4" t="s">
        <v>3801</v>
      </c>
      <c r="D1321" s="3">
        <v>3678.8</v>
      </c>
      <c r="E1321" s="8">
        <v>44693</v>
      </c>
      <c r="F1321" s="3">
        <v>3678.8</v>
      </c>
      <c r="G1321" s="5">
        <f>Tabla1[[#This Row],[Importe]]-Tabla1[[#This Row],[Pagado]]</f>
        <v>0</v>
      </c>
      <c r="H1321" s="4" t="s">
        <v>3890</v>
      </c>
    </row>
    <row r="1322" spans="1:8" x14ac:dyDescent="0.25">
      <c r="A1322" s="7">
        <v>44693</v>
      </c>
      <c r="B1322" s="4" t="s">
        <v>1362</v>
      </c>
      <c r="C1322" s="4" t="s">
        <v>3627</v>
      </c>
      <c r="D1322" s="3">
        <v>1980.3</v>
      </c>
      <c r="E1322" s="8">
        <v>44693</v>
      </c>
      <c r="F1322" s="3">
        <v>1980.3</v>
      </c>
      <c r="G1322" s="5">
        <f>Tabla1[[#This Row],[Importe]]-Tabla1[[#This Row],[Pagado]]</f>
        <v>0</v>
      </c>
      <c r="H1322" s="4" t="s">
        <v>3890</v>
      </c>
    </row>
    <row r="1323" spans="1:8" x14ac:dyDescent="0.25">
      <c r="A1323" s="7">
        <v>44693</v>
      </c>
      <c r="B1323" s="4" t="s">
        <v>1363</v>
      </c>
      <c r="C1323" s="4" t="s">
        <v>3764</v>
      </c>
      <c r="D1323" s="3">
        <v>1640</v>
      </c>
      <c r="E1323" s="8">
        <v>44704</v>
      </c>
      <c r="F1323" s="3">
        <v>1640</v>
      </c>
      <c r="G1323" s="5">
        <f>Tabla1[[#This Row],[Importe]]-Tabla1[[#This Row],[Pagado]]</f>
        <v>0</v>
      </c>
      <c r="H1323" s="4" t="s">
        <v>3890</v>
      </c>
    </row>
    <row r="1324" spans="1:8" x14ac:dyDescent="0.25">
      <c r="A1324" s="7">
        <v>44693</v>
      </c>
      <c r="B1324" s="4" t="s">
        <v>1364</v>
      </c>
      <c r="C1324" s="4" t="s">
        <v>3627</v>
      </c>
      <c r="D1324" s="3">
        <v>2285.1999999999998</v>
      </c>
      <c r="E1324" s="8">
        <v>44693</v>
      </c>
      <c r="F1324" s="3">
        <v>2285.1999999999998</v>
      </c>
      <c r="G1324" s="5">
        <f>Tabla1[[#This Row],[Importe]]-Tabla1[[#This Row],[Pagado]]</f>
        <v>0</v>
      </c>
      <c r="H1324" s="4" t="s">
        <v>3890</v>
      </c>
    </row>
    <row r="1325" spans="1:8" x14ac:dyDescent="0.25">
      <c r="A1325" s="7">
        <v>44693</v>
      </c>
      <c r="B1325" s="4" t="s">
        <v>1365</v>
      </c>
      <c r="C1325" s="4" t="s">
        <v>3745</v>
      </c>
      <c r="D1325" s="3">
        <v>2116</v>
      </c>
      <c r="E1325" s="8">
        <v>44694</v>
      </c>
      <c r="F1325" s="3">
        <v>2116</v>
      </c>
      <c r="G1325" s="5">
        <f>Tabla1[[#This Row],[Importe]]-Tabla1[[#This Row],[Pagado]]</f>
        <v>0</v>
      </c>
      <c r="H1325" s="4" t="s">
        <v>3890</v>
      </c>
    </row>
    <row r="1326" spans="1:8" x14ac:dyDescent="0.25">
      <c r="A1326" s="7">
        <v>44693</v>
      </c>
      <c r="B1326" s="4" t="s">
        <v>1366</v>
      </c>
      <c r="C1326" s="4" t="s">
        <v>3842</v>
      </c>
      <c r="D1326" s="3">
        <v>1003.2</v>
      </c>
      <c r="E1326" s="8">
        <v>44693</v>
      </c>
      <c r="F1326" s="3">
        <v>1003.2</v>
      </c>
      <c r="G1326" s="5">
        <f>Tabla1[[#This Row],[Importe]]-Tabla1[[#This Row],[Pagado]]</f>
        <v>0</v>
      </c>
      <c r="H1326" s="4" t="s">
        <v>3890</v>
      </c>
    </row>
    <row r="1327" spans="1:8" x14ac:dyDescent="0.25">
      <c r="A1327" s="7">
        <v>44693</v>
      </c>
      <c r="B1327" s="4" t="s">
        <v>1367</v>
      </c>
      <c r="C1327" s="4" t="s">
        <v>3716</v>
      </c>
      <c r="D1327" s="3">
        <v>68082</v>
      </c>
      <c r="E1327" s="8">
        <v>44697</v>
      </c>
      <c r="F1327" s="3">
        <v>68082</v>
      </c>
      <c r="G1327" s="5">
        <f>Tabla1[[#This Row],[Importe]]-Tabla1[[#This Row],[Pagado]]</f>
        <v>0</v>
      </c>
      <c r="H1327" s="4" t="s">
        <v>3890</v>
      </c>
    </row>
    <row r="1328" spans="1:8" x14ac:dyDescent="0.25">
      <c r="A1328" s="7">
        <v>44693</v>
      </c>
      <c r="B1328" s="4" t="s">
        <v>1368</v>
      </c>
      <c r="C1328" s="4" t="s">
        <v>3947</v>
      </c>
      <c r="D1328" s="3">
        <v>0</v>
      </c>
      <c r="E1328" s="9" t="s">
        <v>3891</v>
      </c>
      <c r="F1328" s="3">
        <v>0</v>
      </c>
      <c r="G1328" s="5">
        <f>Tabla1[[#This Row],[Importe]]-Tabla1[[#This Row],[Pagado]]</f>
        <v>0</v>
      </c>
      <c r="H1328" s="4" t="s">
        <v>3891</v>
      </c>
    </row>
    <row r="1329" spans="1:8" x14ac:dyDescent="0.25">
      <c r="A1329" s="7">
        <v>44693</v>
      </c>
      <c r="B1329" s="4" t="s">
        <v>1369</v>
      </c>
      <c r="C1329" s="4" t="s">
        <v>3784</v>
      </c>
      <c r="D1329" s="3">
        <v>24050.6</v>
      </c>
      <c r="E1329" s="8">
        <v>44694</v>
      </c>
      <c r="F1329" s="3">
        <v>24050.6</v>
      </c>
      <c r="G1329" s="5">
        <f>Tabla1[[#This Row],[Importe]]-Tabla1[[#This Row],[Pagado]]</f>
        <v>0</v>
      </c>
      <c r="H1329" s="4" t="s">
        <v>3890</v>
      </c>
    </row>
    <row r="1330" spans="1:8" x14ac:dyDescent="0.25">
      <c r="A1330" s="7">
        <v>44694</v>
      </c>
      <c r="B1330" s="4" t="s">
        <v>1370</v>
      </c>
      <c r="C1330" s="4" t="s">
        <v>3598</v>
      </c>
      <c r="D1330" s="3">
        <v>57514.400000000001</v>
      </c>
      <c r="E1330" s="8">
        <v>44695</v>
      </c>
      <c r="F1330" s="3">
        <v>57514.400000000001</v>
      </c>
      <c r="G1330" s="5">
        <f>Tabla1[[#This Row],[Importe]]-Tabla1[[#This Row],[Pagado]]</f>
        <v>0</v>
      </c>
      <c r="H1330" s="4" t="s">
        <v>3890</v>
      </c>
    </row>
    <row r="1331" spans="1:8" x14ac:dyDescent="0.25">
      <c r="A1331" s="7">
        <v>44694</v>
      </c>
      <c r="B1331" s="4" t="s">
        <v>1371</v>
      </c>
      <c r="C1331" s="4" t="s">
        <v>3643</v>
      </c>
      <c r="D1331" s="3">
        <v>4807.1000000000004</v>
      </c>
      <c r="E1331" s="8">
        <v>44697</v>
      </c>
      <c r="F1331" s="3">
        <v>4807.1000000000004</v>
      </c>
      <c r="G1331" s="5">
        <f>Tabla1[[#This Row],[Importe]]-Tabla1[[#This Row],[Pagado]]</f>
        <v>0</v>
      </c>
      <c r="H1331" s="4" t="s">
        <v>3890</v>
      </c>
    </row>
    <row r="1332" spans="1:8" x14ac:dyDescent="0.25">
      <c r="A1332" s="7">
        <v>44694</v>
      </c>
      <c r="B1332" s="4" t="s">
        <v>1372</v>
      </c>
      <c r="C1332" s="4" t="s">
        <v>3737</v>
      </c>
      <c r="D1332" s="3">
        <v>4625.7</v>
      </c>
      <c r="E1332" s="8">
        <v>44695</v>
      </c>
      <c r="F1332" s="3">
        <v>4625.7</v>
      </c>
      <c r="G1332" s="5">
        <f>Tabla1[[#This Row],[Importe]]-Tabla1[[#This Row],[Pagado]]</f>
        <v>0</v>
      </c>
      <c r="H1332" s="4" t="s">
        <v>3890</v>
      </c>
    </row>
    <row r="1333" spans="1:8" x14ac:dyDescent="0.25">
      <c r="A1333" s="7">
        <v>44694</v>
      </c>
      <c r="B1333" s="4" t="s">
        <v>1373</v>
      </c>
      <c r="C1333" s="4" t="s">
        <v>3645</v>
      </c>
      <c r="D1333" s="3">
        <v>4182</v>
      </c>
      <c r="E1333" s="8">
        <v>44695</v>
      </c>
      <c r="F1333" s="3">
        <v>4182</v>
      </c>
      <c r="G1333" s="5">
        <f>Tabla1[[#This Row],[Importe]]-Tabla1[[#This Row],[Pagado]]</f>
        <v>0</v>
      </c>
      <c r="H1333" s="4" t="s">
        <v>3890</v>
      </c>
    </row>
    <row r="1334" spans="1:8" x14ac:dyDescent="0.25">
      <c r="A1334" s="7">
        <v>44694</v>
      </c>
      <c r="B1334" s="4" t="s">
        <v>1374</v>
      </c>
      <c r="C1334" s="4" t="s">
        <v>3654</v>
      </c>
      <c r="D1334" s="3">
        <v>4277.1000000000004</v>
      </c>
      <c r="E1334" s="8">
        <v>44698</v>
      </c>
      <c r="F1334" s="3">
        <v>4277.1000000000004</v>
      </c>
      <c r="G1334" s="5">
        <f>Tabla1[[#This Row],[Importe]]-Tabla1[[#This Row],[Pagado]]</f>
        <v>0</v>
      </c>
      <c r="H1334" s="4" t="s">
        <v>3890</v>
      </c>
    </row>
    <row r="1335" spans="1:8" x14ac:dyDescent="0.25">
      <c r="A1335" s="7">
        <v>44694</v>
      </c>
      <c r="B1335" s="4" t="s">
        <v>1375</v>
      </c>
      <c r="C1335" s="4" t="s">
        <v>3649</v>
      </c>
      <c r="D1335" s="3">
        <v>12736.9</v>
      </c>
      <c r="E1335" s="8">
        <v>44695</v>
      </c>
      <c r="F1335" s="3">
        <v>12736.9</v>
      </c>
      <c r="G1335" s="5">
        <f>Tabla1[[#This Row],[Importe]]-Tabla1[[#This Row],[Pagado]]</f>
        <v>0</v>
      </c>
      <c r="H1335" s="4" t="s">
        <v>3890</v>
      </c>
    </row>
    <row r="1336" spans="1:8" x14ac:dyDescent="0.25">
      <c r="A1336" s="7">
        <v>44694</v>
      </c>
      <c r="B1336" s="4" t="s">
        <v>1376</v>
      </c>
      <c r="C1336" s="4" t="s">
        <v>3653</v>
      </c>
      <c r="D1336" s="3">
        <v>5161.2</v>
      </c>
      <c r="E1336" s="8">
        <v>44695</v>
      </c>
      <c r="F1336" s="3">
        <v>5161.2</v>
      </c>
      <c r="G1336" s="5">
        <f>Tabla1[[#This Row],[Importe]]-Tabla1[[#This Row],[Pagado]]</f>
        <v>0</v>
      </c>
      <c r="H1336" s="4" t="s">
        <v>3890</v>
      </c>
    </row>
    <row r="1337" spans="1:8" x14ac:dyDescent="0.25">
      <c r="A1337" s="7">
        <v>44694</v>
      </c>
      <c r="B1337" s="4" t="s">
        <v>1377</v>
      </c>
      <c r="C1337" s="4" t="s">
        <v>3667</v>
      </c>
      <c r="D1337" s="3">
        <v>11534.2</v>
      </c>
      <c r="E1337" s="8">
        <v>44695</v>
      </c>
      <c r="F1337" s="3">
        <v>11534.2</v>
      </c>
      <c r="G1337" s="5">
        <f>Tabla1[[#This Row],[Importe]]-Tabla1[[#This Row],[Pagado]]</f>
        <v>0</v>
      </c>
      <c r="H1337" s="4" t="s">
        <v>3890</v>
      </c>
    </row>
    <row r="1338" spans="1:8" x14ac:dyDescent="0.25">
      <c r="A1338" s="7">
        <v>44694</v>
      </c>
      <c r="B1338" s="4" t="s">
        <v>1378</v>
      </c>
      <c r="C1338" s="4" t="s">
        <v>3735</v>
      </c>
      <c r="D1338" s="3">
        <v>1901.4</v>
      </c>
      <c r="E1338" s="8">
        <v>44695</v>
      </c>
      <c r="F1338" s="3">
        <v>1901.4</v>
      </c>
      <c r="G1338" s="5">
        <f>Tabla1[[#This Row],[Importe]]-Tabla1[[#This Row],[Pagado]]</f>
        <v>0</v>
      </c>
      <c r="H1338" s="4" t="s">
        <v>3890</v>
      </c>
    </row>
    <row r="1339" spans="1:8" x14ac:dyDescent="0.25">
      <c r="A1339" s="7">
        <v>44694</v>
      </c>
      <c r="B1339" s="4" t="s">
        <v>1379</v>
      </c>
      <c r="C1339" s="4" t="s">
        <v>3640</v>
      </c>
      <c r="D1339" s="3">
        <v>23990.400000000001</v>
      </c>
      <c r="E1339" s="8">
        <v>44694</v>
      </c>
      <c r="F1339" s="3">
        <v>23990.400000000001</v>
      </c>
      <c r="G1339" s="5">
        <f>Tabla1[[#This Row],[Importe]]-Tabla1[[#This Row],[Pagado]]</f>
        <v>0</v>
      </c>
      <c r="H1339" s="4" t="s">
        <v>3890</v>
      </c>
    </row>
    <row r="1340" spans="1:8" ht="31.5" x14ac:dyDescent="0.25">
      <c r="A1340" s="7">
        <v>44694</v>
      </c>
      <c r="B1340" s="4" t="s">
        <v>1380</v>
      </c>
      <c r="C1340" s="4" t="s">
        <v>3651</v>
      </c>
      <c r="D1340" s="3">
        <v>19579.2</v>
      </c>
      <c r="E1340" s="8" t="s">
        <v>3964</v>
      </c>
      <c r="F1340" s="3">
        <f>5000+14579.2</f>
        <v>19579.2</v>
      </c>
      <c r="G1340" s="5">
        <f>Tabla1[[#This Row],[Importe]]-Tabla1[[#This Row],[Pagado]]</f>
        <v>0</v>
      </c>
      <c r="H1340" s="4" t="s">
        <v>3890</v>
      </c>
    </row>
    <row r="1341" spans="1:8" x14ac:dyDescent="0.25">
      <c r="A1341" s="7">
        <v>44694</v>
      </c>
      <c r="B1341" s="4" t="s">
        <v>1381</v>
      </c>
      <c r="C1341" s="4" t="s">
        <v>3641</v>
      </c>
      <c r="D1341" s="3">
        <v>9090.7999999999993</v>
      </c>
      <c r="E1341" s="8">
        <v>44695</v>
      </c>
      <c r="F1341" s="3">
        <v>9090.7999999999993</v>
      </c>
      <c r="G1341" s="5">
        <f>Tabla1[[#This Row],[Importe]]-Tabla1[[#This Row],[Pagado]]</f>
        <v>0</v>
      </c>
      <c r="H1341" s="4" t="s">
        <v>3890</v>
      </c>
    </row>
    <row r="1342" spans="1:8" x14ac:dyDescent="0.25">
      <c r="A1342" s="7">
        <v>44694</v>
      </c>
      <c r="B1342" s="4" t="s">
        <v>1382</v>
      </c>
      <c r="C1342" s="4" t="s">
        <v>3609</v>
      </c>
      <c r="D1342" s="3">
        <v>329.6</v>
      </c>
      <c r="E1342" s="8">
        <v>44694</v>
      </c>
      <c r="F1342" s="3">
        <v>329.6</v>
      </c>
      <c r="G1342" s="5">
        <f>Tabla1[[#This Row],[Importe]]-Tabla1[[#This Row],[Pagado]]</f>
        <v>0</v>
      </c>
      <c r="H1342" s="4" t="s">
        <v>3890</v>
      </c>
    </row>
    <row r="1343" spans="1:8" x14ac:dyDescent="0.25">
      <c r="A1343" s="7">
        <v>44694</v>
      </c>
      <c r="B1343" s="4" t="s">
        <v>1383</v>
      </c>
      <c r="C1343" s="4" t="s">
        <v>3608</v>
      </c>
      <c r="D1343" s="3">
        <v>12022.4</v>
      </c>
      <c r="E1343" s="8">
        <v>44697</v>
      </c>
      <c r="F1343" s="3">
        <v>12022.4</v>
      </c>
      <c r="G1343" s="5">
        <f>Tabla1[[#This Row],[Importe]]-Tabla1[[#This Row],[Pagado]]</f>
        <v>0</v>
      </c>
      <c r="H1343" s="4" t="s">
        <v>3890</v>
      </c>
    </row>
    <row r="1344" spans="1:8" x14ac:dyDescent="0.25">
      <c r="A1344" s="7">
        <v>44694</v>
      </c>
      <c r="B1344" s="4" t="s">
        <v>1384</v>
      </c>
      <c r="C1344" s="4" t="s">
        <v>3648</v>
      </c>
      <c r="D1344" s="3">
        <v>4380.8999999999996</v>
      </c>
      <c r="E1344" s="8">
        <v>44695</v>
      </c>
      <c r="F1344" s="3">
        <v>4380.8999999999996</v>
      </c>
      <c r="G1344" s="5">
        <f>Tabla1[[#This Row],[Importe]]-Tabla1[[#This Row],[Pagado]]</f>
        <v>0</v>
      </c>
      <c r="H1344" s="4" t="s">
        <v>3890</v>
      </c>
    </row>
    <row r="1345" spans="1:8" x14ac:dyDescent="0.25">
      <c r="A1345" s="7">
        <v>44694</v>
      </c>
      <c r="B1345" s="4" t="s">
        <v>1385</v>
      </c>
      <c r="C1345" s="4" t="s">
        <v>3639</v>
      </c>
      <c r="D1345" s="3">
        <v>6104.7</v>
      </c>
      <c r="E1345" s="8">
        <v>44695</v>
      </c>
      <c r="F1345" s="3">
        <v>6104.7</v>
      </c>
      <c r="G1345" s="5">
        <f>Tabla1[[#This Row],[Importe]]-Tabla1[[#This Row],[Pagado]]</f>
        <v>0</v>
      </c>
      <c r="H1345" s="4" t="s">
        <v>3890</v>
      </c>
    </row>
    <row r="1346" spans="1:8" x14ac:dyDescent="0.25">
      <c r="A1346" s="7">
        <v>44694</v>
      </c>
      <c r="B1346" s="4" t="s">
        <v>1386</v>
      </c>
      <c r="C1346" s="4" t="s">
        <v>3597</v>
      </c>
      <c r="D1346" s="3">
        <v>43504.7</v>
      </c>
      <c r="E1346" s="8">
        <v>44694</v>
      </c>
      <c r="F1346" s="3">
        <v>43504.7</v>
      </c>
      <c r="G1346" s="5">
        <f>Tabla1[[#This Row],[Importe]]-Tabla1[[#This Row],[Pagado]]</f>
        <v>0</v>
      </c>
      <c r="H1346" s="4" t="s">
        <v>3890</v>
      </c>
    </row>
    <row r="1347" spans="1:8" x14ac:dyDescent="0.25">
      <c r="A1347" s="7">
        <v>44694</v>
      </c>
      <c r="B1347" s="4" t="s">
        <v>1387</v>
      </c>
      <c r="C1347" s="4" t="s">
        <v>3634</v>
      </c>
      <c r="D1347" s="3">
        <v>3456.8</v>
      </c>
      <c r="E1347" s="8">
        <v>44694</v>
      </c>
      <c r="F1347" s="3">
        <v>3456.8</v>
      </c>
      <c r="G1347" s="5">
        <f>Tabla1[[#This Row],[Importe]]-Tabla1[[#This Row],[Pagado]]</f>
        <v>0</v>
      </c>
      <c r="H1347" s="4" t="s">
        <v>3890</v>
      </c>
    </row>
    <row r="1348" spans="1:8" x14ac:dyDescent="0.25">
      <c r="A1348" s="7">
        <v>44694</v>
      </c>
      <c r="B1348" s="4" t="s">
        <v>1388</v>
      </c>
      <c r="C1348" s="4" t="s">
        <v>3633</v>
      </c>
      <c r="D1348" s="3">
        <v>8622</v>
      </c>
      <c r="E1348" s="8">
        <v>44694</v>
      </c>
      <c r="F1348" s="3">
        <v>8622</v>
      </c>
      <c r="G1348" s="5">
        <f>Tabla1[[#This Row],[Importe]]-Tabla1[[#This Row],[Pagado]]</f>
        <v>0</v>
      </c>
      <c r="H1348" s="4" t="s">
        <v>3890</v>
      </c>
    </row>
    <row r="1349" spans="1:8" x14ac:dyDescent="0.25">
      <c r="A1349" s="7">
        <v>44694</v>
      </c>
      <c r="B1349" s="4" t="s">
        <v>1389</v>
      </c>
      <c r="C1349" s="4" t="s">
        <v>3595</v>
      </c>
      <c r="D1349" s="3">
        <v>5031.3</v>
      </c>
      <c r="E1349" s="8">
        <v>44694</v>
      </c>
      <c r="F1349" s="3">
        <v>5031.3</v>
      </c>
      <c r="G1349" s="5">
        <f>Tabla1[[#This Row],[Importe]]-Tabla1[[#This Row],[Pagado]]</f>
        <v>0</v>
      </c>
      <c r="H1349" s="4" t="s">
        <v>3890</v>
      </c>
    </row>
    <row r="1350" spans="1:8" x14ac:dyDescent="0.25">
      <c r="A1350" s="7">
        <v>44694</v>
      </c>
      <c r="B1350" s="4" t="s">
        <v>1390</v>
      </c>
      <c r="C1350" s="4" t="s">
        <v>3633</v>
      </c>
      <c r="D1350" s="3">
        <v>1247.8</v>
      </c>
      <c r="E1350" s="8">
        <v>44694</v>
      </c>
      <c r="F1350" s="3">
        <v>1247.8</v>
      </c>
      <c r="G1350" s="5">
        <f>Tabla1[[#This Row],[Importe]]-Tabla1[[#This Row],[Pagado]]</f>
        <v>0</v>
      </c>
      <c r="H1350" s="4" t="s">
        <v>3890</v>
      </c>
    </row>
    <row r="1351" spans="1:8" ht="31.5" x14ac:dyDescent="0.25">
      <c r="A1351" s="7">
        <v>44694</v>
      </c>
      <c r="B1351" s="4" t="s">
        <v>1391</v>
      </c>
      <c r="C1351" s="4" t="s">
        <v>3599</v>
      </c>
      <c r="D1351" s="3">
        <v>54579.3</v>
      </c>
      <c r="E1351" s="8" t="s">
        <v>3962</v>
      </c>
      <c r="F1351" s="3">
        <f>37000+17579.3</f>
        <v>54579.3</v>
      </c>
      <c r="G1351" s="5">
        <f>Tabla1[[#This Row],[Importe]]-Tabla1[[#This Row],[Pagado]]</f>
        <v>0</v>
      </c>
      <c r="H1351" s="4" t="s">
        <v>3890</v>
      </c>
    </row>
    <row r="1352" spans="1:8" x14ac:dyDescent="0.25">
      <c r="A1352" s="7">
        <v>44694</v>
      </c>
      <c r="B1352" s="4" t="s">
        <v>1392</v>
      </c>
      <c r="C1352" s="4" t="s">
        <v>3614</v>
      </c>
      <c r="D1352" s="3">
        <v>372</v>
      </c>
      <c r="E1352" s="8">
        <v>44694</v>
      </c>
      <c r="F1352" s="3">
        <v>372</v>
      </c>
      <c r="G1352" s="5">
        <f>Tabla1[[#This Row],[Importe]]-Tabla1[[#This Row],[Pagado]]</f>
        <v>0</v>
      </c>
      <c r="H1352" s="4" t="s">
        <v>3890</v>
      </c>
    </row>
    <row r="1353" spans="1:8" x14ac:dyDescent="0.25">
      <c r="A1353" s="7">
        <v>44694</v>
      </c>
      <c r="B1353" s="4" t="s">
        <v>1393</v>
      </c>
      <c r="C1353" s="4" t="s">
        <v>3658</v>
      </c>
      <c r="D1353" s="3">
        <v>57335.5</v>
      </c>
      <c r="E1353" s="8">
        <v>44699</v>
      </c>
      <c r="F1353" s="3">
        <v>57335.5</v>
      </c>
      <c r="G1353" s="5">
        <f>Tabla1[[#This Row],[Importe]]-Tabla1[[#This Row],[Pagado]]</f>
        <v>0</v>
      </c>
      <c r="H1353" s="4" t="s">
        <v>3890</v>
      </c>
    </row>
    <row r="1354" spans="1:8" x14ac:dyDescent="0.25">
      <c r="A1354" s="7">
        <v>44694</v>
      </c>
      <c r="B1354" s="4" t="s">
        <v>1394</v>
      </c>
      <c r="C1354" s="4" t="s">
        <v>3656</v>
      </c>
      <c r="D1354" s="3">
        <v>56791</v>
      </c>
      <c r="E1354" s="8">
        <v>44698</v>
      </c>
      <c r="F1354" s="3">
        <v>56791</v>
      </c>
      <c r="G1354" s="5">
        <f>Tabla1[[#This Row],[Importe]]-Tabla1[[#This Row],[Pagado]]</f>
        <v>0</v>
      </c>
      <c r="H1354" s="4" t="s">
        <v>3890</v>
      </c>
    </row>
    <row r="1355" spans="1:8" x14ac:dyDescent="0.25">
      <c r="A1355" s="7">
        <v>44694</v>
      </c>
      <c r="B1355" s="4" t="s">
        <v>1395</v>
      </c>
      <c r="C1355" s="4" t="s">
        <v>3950</v>
      </c>
      <c r="D1355" s="3">
        <v>0</v>
      </c>
      <c r="E1355" s="9" t="s">
        <v>3891</v>
      </c>
      <c r="F1355" s="3">
        <v>0</v>
      </c>
      <c r="G1355" s="5">
        <f>Tabla1[[#This Row],[Importe]]-Tabla1[[#This Row],[Pagado]]</f>
        <v>0</v>
      </c>
      <c r="H1355" s="4" t="s">
        <v>3891</v>
      </c>
    </row>
    <row r="1356" spans="1:8" x14ac:dyDescent="0.25">
      <c r="A1356" s="7">
        <v>44694</v>
      </c>
      <c r="B1356" s="4" t="s">
        <v>1396</v>
      </c>
      <c r="C1356" s="4" t="s">
        <v>3746</v>
      </c>
      <c r="D1356" s="3">
        <v>8512.7999999999993</v>
      </c>
      <c r="E1356" s="8">
        <v>44694</v>
      </c>
      <c r="F1356" s="3">
        <v>8512.7999999999993</v>
      </c>
      <c r="G1356" s="5">
        <f>Tabla1[[#This Row],[Importe]]-Tabla1[[#This Row],[Pagado]]</f>
        <v>0</v>
      </c>
      <c r="H1356" s="4" t="s">
        <v>3890</v>
      </c>
    </row>
    <row r="1357" spans="1:8" x14ac:dyDescent="0.25">
      <c r="A1357" s="7">
        <v>44694</v>
      </c>
      <c r="B1357" s="4" t="s">
        <v>1397</v>
      </c>
      <c r="C1357" s="4" t="s">
        <v>3656</v>
      </c>
      <c r="D1357" s="3">
        <v>6974.5</v>
      </c>
      <c r="E1357" s="8">
        <v>44698</v>
      </c>
      <c r="F1357" s="3">
        <v>6974.5</v>
      </c>
      <c r="G1357" s="5">
        <f>Tabla1[[#This Row],[Importe]]-Tabla1[[#This Row],[Pagado]]</f>
        <v>0</v>
      </c>
      <c r="H1357" s="4" t="s">
        <v>3890</v>
      </c>
    </row>
    <row r="1358" spans="1:8" x14ac:dyDescent="0.25">
      <c r="A1358" s="7">
        <v>44694</v>
      </c>
      <c r="B1358" s="4" t="s">
        <v>1398</v>
      </c>
      <c r="C1358" s="4" t="s">
        <v>3663</v>
      </c>
      <c r="D1358" s="3">
        <v>40236.199999999997</v>
      </c>
      <c r="E1358" s="8">
        <v>44700</v>
      </c>
      <c r="F1358" s="3">
        <v>40236.199999999997</v>
      </c>
      <c r="G1358" s="5">
        <f>Tabla1[[#This Row],[Importe]]-Tabla1[[#This Row],[Pagado]]</f>
        <v>0</v>
      </c>
      <c r="H1358" s="4" t="s">
        <v>3890</v>
      </c>
    </row>
    <row r="1359" spans="1:8" x14ac:dyDescent="0.25">
      <c r="A1359" s="7">
        <v>44694</v>
      </c>
      <c r="B1359" s="4" t="s">
        <v>1399</v>
      </c>
      <c r="C1359" s="4" t="s">
        <v>3614</v>
      </c>
      <c r="D1359" s="3">
        <v>1690.2</v>
      </c>
      <c r="E1359" s="8">
        <v>44694</v>
      </c>
      <c r="F1359" s="3">
        <v>1690.2</v>
      </c>
      <c r="G1359" s="5">
        <f>Tabla1[[#This Row],[Importe]]-Tabla1[[#This Row],[Pagado]]</f>
        <v>0</v>
      </c>
      <c r="H1359" s="4" t="s">
        <v>3890</v>
      </c>
    </row>
    <row r="1360" spans="1:8" x14ac:dyDescent="0.25">
      <c r="A1360" s="7">
        <v>44694</v>
      </c>
      <c r="B1360" s="4" t="s">
        <v>1400</v>
      </c>
      <c r="C1360" s="4" t="s">
        <v>3612</v>
      </c>
      <c r="D1360" s="3">
        <v>4950</v>
      </c>
      <c r="E1360" s="8">
        <v>44694</v>
      </c>
      <c r="F1360" s="3">
        <v>4950</v>
      </c>
      <c r="G1360" s="5">
        <f>Tabla1[[#This Row],[Importe]]-Tabla1[[#This Row],[Pagado]]</f>
        <v>0</v>
      </c>
      <c r="H1360" s="4" t="s">
        <v>3890</v>
      </c>
    </row>
    <row r="1361" spans="1:8" x14ac:dyDescent="0.25">
      <c r="A1361" s="7">
        <v>44694</v>
      </c>
      <c r="B1361" s="4" t="s">
        <v>1401</v>
      </c>
      <c r="C1361" s="4" t="s">
        <v>3733</v>
      </c>
      <c r="D1361" s="3">
        <v>3614.4</v>
      </c>
      <c r="E1361" s="8">
        <v>44694</v>
      </c>
      <c r="F1361" s="3">
        <v>3614.4</v>
      </c>
      <c r="G1361" s="5">
        <f>Tabla1[[#This Row],[Importe]]-Tabla1[[#This Row],[Pagado]]</f>
        <v>0</v>
      </c>
      <c r="H1361" s="4" t="s">
        <v>3890</v>
      </c>
    </row>
    <row r="1362" spans="1:8" x14ac:dyDescent="0.25">
      <c r="A1362" s="7">
        <v>44694</v>
      </c>
      <c r="B1362" s="4" t="s">
        <v>1402</v>
      </c>
      <c r="C1362" s="4" t="s">
        <v>3668</v>
      </c>
      <c r="D1362" s="3">
        <v>3916.2</v>
      </c>
      <c r="E1362" s="8">
        <v>44697</v>
      </c>
      <c r="F1362" s="3">
        <v>3916.2</v>
      </c>
      <c r="G1362" s="5">
        <f>Tabla1[[#This Row],[Importe]]-Tabla1[[#This Row],[Pagado]]</f>
        <v>0</v>
      </c>
      <c r="H1362" s="4" t="s">
        <v>3890</v>
      </c>
    </row>
    <row r="1363" spans="1:8" x14ac:dyDescent="0.25">
      <c r="A1363" s="7">
        <v>44694</v>
      </c>
      <c r="B1363" s="4" t="s">
        <v>1403</v>
      </c>
      <c r="C1363" s="4" t="s">
        <v>3636</v>
      </c>
      <c r="D1363" s="3">
        <v>6131.4</v>
      </c>
      <c r="E1363" s="8">
        <v>44694</v>
      </c>
      <c r="F1363" s="3">
        <v>6131.4</v>
      </c>
      <c r="G1363" s="5">
        <f>Tabla1[[#This Row],[Importe]]-Tabla1[[#This Row],[Pagado]]</f>
        <v>0</v>
      </c>
      <c r="H1363" s="4" t="s">
        <v>3890</v>
      </c>
    </row>
    <row r="1364" spans="1:8" x14ac:dyDescent="0.25">
      <c r="A1364" s="7">
        <v>44694</v>
      </c>
      <c r="B1364" s="4" t="s">
        <v>1404</v>
      </c>
      <c r="C1364" s="4" t="s">
        <v>3604</v>
      </c>
      <c r="D1364" s="3">
        <v>1407</v>
      </c>
      <c r="E1364" s="8">
        <v>44694</v>
      </c>
      <c r="F1364" s="3">
        <v>1407</v>
      </c>
      <c r="G1364" s="5">
        <f>Tabla1[[#This Row],[Importe]]-Tabla1[[#This Row],[Pagado]]</f>
        <v>0</v>
      </c>
      <c r="H1364" s="4" t="s">
        <v>3890</v>
      </c>
    </row>
    <row r="1365" spans="1:8" x14ac:dyDescent="0.25">
      <c r="A1365" s="7">
        <v>44694</v>
      </c>
      <c r="B1365" s="4" t="s">
        <v>1405</v>
      </c>
      <c r="C1365" s="4" t="s">
        <v>3638</v>
      </c>
      <c r="D1365" s="3">
        <v>4019.4</v>
      </c>
      <c r="E1365" s="8">
        <v>44694</v>
      </c>
      <c r="F1365" s="3">
        <v>4019.4</v>
      </c>
      <c r="G1365" s="5">
        <f>Tabla1[[#This Row],[Importe]]-Tabla1[[#This Row],[Pagado]]</f>
        <v>0</v>
      </c>
      <c r="H1365" s="4" t="s">
        <v>3890</v>
      </c>
    </row>
    <row r="1366" spans="1:8" x14ac:dyDescent="0.25">
      <c r="A1366" s="7">
        <v>44694</v>
      </c>
      <c r="B1366" s="4" t="s">
        <v>1406</v>
      </c>
      <c r="C1366" s="4" t="s">
        <v>3660</v>
      </c>
      <c r="D1366" s="3">
        <v>38509.199999999997</v>
      </c>
      <c r="E1366" s="8">
        <v>44700</v>
      </c>
      <c r="F1366" s="3">
        <v>38509.199999999997</v>
      </c>
      <c r="G1366" s="5">
        <f>Tabla1[[#This Row],[Importe]]-Tabla1[[#This Row],[Pagado]]</f>
        <v>0</v>
      </c>
      <c r="H1366" s="4" t="s">
        <v>3890</v>
      </c>
    </row>
    <row r="1367" spans="1:8" x14ac:dyDescent="0.25">
      <c r="A1367" s="7">
        <v>44694</v>
      </c>
      <c r="B1367" s="4" t="s">
        <v>1407</v>
      </c>
      <c r="C1367" s="4" t="s">
        <v>3637</v>
      </c>
      <c r="D1367" s="3">
        <v>9525.4</v>
      </c>
      <c r="E1367" s="8">
        <v>44694</v>
      </c>
      <c r="F1367" s="3">
        <v>9525.4</v>
      </c>
      <c r="G1367" s="5">
        <f>Tabla1[[#This Row],[Importe]]-Tabla1[[#This Row],[Pagado]]</f>
        <v>0</v>
      </c>
      <c r="H1367" s="4" t="s">
        <v>3890</v>
      </c>
    </row>
    <row r="1368" spans="1:8" x14ac:dyDescent="0.25">
      <c r="A1368" s="7">
        <v>44694</v>
      </c>
      <c r="B1368" s="4" t="s">
        <v>1408</v>
      </c>
      <c r="C1368" s="4" t="s">
        <v>3666</v>
      </c>
      <c r="D1368" s="3">
        <v>11390.2</v>
      </c>
      <c r="E1368" s="8">
        <v>44697</v>
      </c>
      <c r="F1368" s="3">
        <v>11390.2</v>
      </c>
      <c r="G1368" s="5">
        <f>Tabla1[[#This Row],[Importe]]-Tabla1[[#This Row],[Pagado]]</f>
        <v>0</v>
      </c>
      <c r="H1368" s="4" t="s">
        <v>3890</v>
      </c>
    </row>
    <row r="1369" spans="1:8" x14ac:dyDescent="0.25">
      <c r="A1369" s="7">
        <v>44694</v>
      </c>
      <c r="B1369" s="4" t="s">
        <v>1409</v>
      </c>
      <c r="C1369" s="4" t="s">
        <v>3677</v>
      </c>
      <c r="D1369" s="3">
        <v>25105.599999999999</v>
      </c>
      <c r="E1369" s="8">
        <v>44709</v>
      </c>
      <c r="F1369" s="3">
        <v>25105.599999999999</v>
      </c>
      <c r="G1369" s="5">
        <f>Tabla1[[#This Row],[Importe]]-Tabla1[[#This Row],[Pagado]]</f>
        <v>0</v>
      </c>
      <c r="H1369" s="4" t="s">
        <v>3890</v>
      </c>
    </row>
    <row r="1370" spans="1:8" x14ac:dyDescent="0.25">
      <c r="A1370" s="7">
        <v>44694</v>
      </c>
      <c r="B1370" s="4" t="s">
        <v>1410</v>
      </c>
      <c r="C1370" s="4" t="s">
        <v>3673</v>
      </c>
      <c r="D1370" s="3">
        <v>18480</v>
      </c>
      <c r="E1370" s="8">
        <v>44695</v>
      </c>
      <c r="F1370" s="3">
        <v>18480</v>
      </c>
      <c r="G1370" s="5">
        <f>Tabla1[[#This Row],[Importe]]-Tabla1[[#This Row],[Pagado]]</f>
        <v>0</v>
      </c>
      <c r="H1370" s="4" t="s">
        <v>3890</v>
      </c>
    </row>
    <row r="1371" spans="1:8" x14ac:dyDescent="0.25">
      <c r="A1371" s="7">
        <v>44694</v>
      </c>
      <c r="B1371" s="4" t="s">
        <v>1411</v>
      </c>
      <c r="C1371" s="4" t="s">
        <v>3775</v>
      </c>
      <c r="D1371" s="3">
        <v>6121.6</v>
      </c>
      <c r="E1371" s="8">
        <v>44694</v>
      </c>
      <c r="F1371" s="3">
        <v>6121.6</v>
      </c>
      <c r="G1371" s="5">
        <f>Tabla1[[#This Row],[Importe]]-Tabla1[[#This Row],[Pagado]]</f>
        <v>0</v>
      </c>
      <c r="H1371" s="4" t="s">
        <v>3890</v>
      </c>
    </row>
    <row r="1372" spans="1:8" ht="31.5" x14ac:dyDescent="0.25">
      <c r="A1372" s="7">
        <v>44694</v>
      </c>
      <c r="B1372" s="4" t="s">
        <v>1412</v>
      </c>
      <c r="C1372" s="11" t="s">
        <v>3951</v>
      </c>
      <c r="D1372" s="3">
        <v>0</v>
      </c>
      <c r="E1372" s="9" t="s">
        <v>3891</v>
      </c>
      <c r="F1372" s="3">
        <v>0</v>
      </c>
      <c r="G1372" s="5">
        <f>Tabla1[[#This Row],[Importe]]-Tabla1[[#This Row],[Pagado]]</f>
        <v>0</v>
      </c>
      <c r="H1372" s="4" t="s">
        <v>3891</v>
      </c>
    </row>
    <row r="1373" spans="1:8" x14ac:dyDescent="0.25">
      <c r="A1373" s="7">
        <v>44694</v>
      </c>
      <c r="B1373" s="4" t="s">
        <v>1413</v>
      </c>
      <c r="C1373" s="4" t="s">
        <v>3787</v>
      </c>
      <c r="D1373" s="3">
        <v>3139</v>
      </c>
      <c r="E1373" s="8">
        <v>44694</v>
      </c>
      <c r="F1373" s="3">
        <v>3139</v>
      </c>
      <c r="G1373" s="5">
        <f>Tabla1[[#This Row],[Importe]]-Tabla1[[#This Row],[Pagado]]</f>
        <v>0</v>
      </c>
      <c r="H1373" s="4" t="s">
        <v>3890</v>
      </c>
    </row>
    <row r="1374" spans="1:8" x14ac:dyDescent="0.25">
      <c r="A1374" s="7">
        <v>44694</v>
      </c>
      <c r="B1374" s="4" t="s">
        <v>1414</v>
      </c>
      <c r="C1374" s="4" t="s">
        <v>3671</v>
      </c>
      <c r="D1374" s="3">
        <v>4732</v>
      </c>
      <c r="E1374" s="8">
        <v>44694</v>
      </c>
      <c r="F1374" s="3">
        <v>4732</v>
      </c>
      <c r="G1374" s="5">
        <f>Tabla1[[#This Row],[Importe]]-Tabla1[[#This Row],[Pagado]]</f>
        <v>0</v>
      </c>
      <c r="H1374" s="4" t="s">
        <v>3890</v>
      </c>
    </row>
    <row r="1375" spans="1:8" x14ac:dyDescent="0.25">
      <c r="A1375" s="7">
        <v>44694</v>
      </c>
      <c r="B1375" s="4" t="s">
        <v>1415</v>
      </c>
      <c r="C1375" s="4" t="s">
        <v>3753</v>
      </c>
      <c r="D1375" s="3">
        <v>4748.1000000000004</v>
      </c>
      <c r="E1375" s="8">
        <v>44694</v>
      </c>
      <c r="F1375" s="3">
        <v>4748.1000000000004</v>
      </c>
      <c r="G1375" s="5">
        <f>Tabla1[[#This Row],[Importe]]-Tabla1[[#This Row],[Pagado]]</f>
        <v>0</v>
      </c>
      <c r="H1375" s="4" t="s">
        <v>3890</v>
      </c>
    </row>
    <row r="1376" spans="1:8" x14ac:dyDescent="0.25">
      <c r="A1376" s="7">
        <v>44694</v>
      </c>
      <c r="B1376" s="4" t="s">
        <v>1416</v>
      </c>
      <c r="C1376" s="4" t="s">
        <v>3671</v>
      </c>
      <c r="D1376" s="3">
        <v>572.70000000000005</v>
      </c>
      <c r="E1376" s="8">
        <v>44694</v>
      </c>
      <c r="F1376" s="3">
        <v>572.70000000000005</v>
      </c>
      <c r="G1376" s="5">
        <f>Tabla1[[#This Row],[Importe]]-Tabla1[[#This Row],[Pagado]]</f>
        <v>0</v>
      </c>
      <c r="H1376" s="4" t="s">
        <v>3890</v>
      </c>
    </row>
    <row r="1377" spans="1:8" x14ac:dyDescent="0.25">
      <c r="A1377" s="7">
        <v>44694</v>
      </c>
      <c r="B1377" s="4" t="s">
        <v>1417</v>
      </c>
      <c r="C1377" s="4" t="s">
        <v>3607</v>
      </c>
      <c r="D1377" s="3">
        <v>64884.800000000003</v>
      </c>
      <c r="E1377" s="8">
        <v>44694</v>
      </c>
      <c r="F1377" s="3">
        <v>64884.800000000003</v>
      </c>
      <c r="G1377" s="5">
        <f>Tabla1[[#This Row],[Importe]]-Tabla1[[#This Row],[Pagado]]</f>
        <v>0</v>
      </c>
      <c r="H1377" s="4" t="s">
        <v>3890</v>
      </c>
    </row>
    <row r="1378" spans="1:8" x14ac:dyDescent="0.25">
      <c r="A1378" s="7">
        <v>44694</v>
      </c>
      <c r="B1378" s="4" t="s">
        <v>1418</v>
      </c>
      <c r="C1378" s="4" t="s">
        <v>3714</v>
      </c>
      <c r="D1378" s="3">
        <v>1353</v>
      </c>
      <c r="E1378" s="8">
        <v>44694</v>
      </c>
      <c r="F1378" s="3">
        <v>1353</v>
      </c>
      <c r="G1378" s="5">
        <f>Tabla1[[#This Row],[Importe]]-Tabla1[[#This Row],[Pagado]]</f>
        <v>0</v>
      </c>
      <c r="H1378" s="4" t="s">
        <v>3890</v>
      </c>
    </row>
    <row r="1379" spans="1:8" x14ac:dyDescent="0.25">
      <c r="A1379" s="7">
        <v>44694</v>
      </c>
      <c r="B1379" s="4" t="s">
        <v>1419</v>
      </c>
      <c r="C1379" s="4" t="s">
        <v>3669</v>
      </c>
      <c r="D1379" s="3">
        <v>586.5</v>
      </c>
      <c r="E1379" s="8">
        <v>44694</v>
      </c>
      <c r="F1379" s="3">
        <v>586.5</v>
      </c>
      <c r="G1379" s="5">
        <f>Tabla1[[#This Row],[Importe]]-Tabla1[[#This Row],[Pagado]]</f>
        <v>0</v>
      </c>
      <c r="H1379" s="4" t="s">
        <v>3890</v>
      </c>
    </row>
    <row r="1380" spans="1:8" x14ac:dyDescent="0.25">
      <c r="A1380" s="7">
        <v>44694</v>
      </c>
      <c r="B1380" s="4" t="s">
        <v>1420</v>
      </c>
      <c r="C1380" s="4" t="s">
        <v>3630</v>
      </c>
      <c r="D1380" s="3">
        <v>7075.2</v>
      </c>
      <c r="E1380" s="8">
        <v>44694</v>
      </c>
      <c r="F1380" s="3">
        <v>7075.2</v>
      </c>
      <c r="G1380" s="5">
        <f>Tabla1[[#This Row],[Importe]]-Tabla1[[#This Row],[Pagado]]</f>
        <v>0</v>
      </c>
      <c r="H1380" s="4" t="s">
        <v>3890</v>
      </c>
    </row>
    <row r="1381" spans="1:8" x14ac:dyDescent="0.25">
      <c r="A1381" s="7">
        <v>44694</v>
      </c>
      <c r="B1381" s="4" t="s">
        <v>1421</v>
      </c>
      <c r="C1381" s="4" t="s">
        <v>3736</v>
      </c>
      <c r="D1381" s="3">
        <v>1869.9</v>
      </c>
      <c r="E1381" s="8">
        <v>44694</v>
      </c>
      <c r="F1381" s="3">
        <v>1869.9</v>
      </c>
      <c r="G1381" s="5">
        <f>Tabla1[[#This Row],[Importe]]-Tabla1[[#This Row],[Pagado]]</f>
        <v>0</v>
      </c>
      <c r="H1381" s="4" t="s">
        <v>3890</v>
      </c>
    </row>
    <row r="1382" spans="1:8" x14ac:dyDescent="0.25">
      <c r="A1382" s="7">
        <v>44694</v>
      </c>
      <c r="B1382" s="4" t="s">
        <v>1422</v>
      </c>
      <c r="C1382" s="4" t="s">
        <v>3700</v>
      </c>
      <c r="D1382" s="3">
        <v>73193.2</v>
      </c>
      <c r="E1382" s="8">
        <v>44708</v>
      </c>
      <c r="F1382" s="3">
        <v>73193.2</v>
      </c>
      <c r="G1382" s="5">
        <f>Tabla1[[#This Row],[Importe]]-Tabla1[[#This Row],[Pagado]]</f>
        <v>0</v>
      </c>
      <c r="H1382" s="4" t="s">
        <v>3890</v>
      </c>
    </row>
    <row r="1383" spans="1:8" x14ac:dyDescent="0.25">
      <c r="A1383" s="7">
        <v>44694</v>
      </c>
      <c r="B1383" s="4" t="s">
        <v>1423</v>
      </c>
      <c r="C1383" s="4" t="s">
        <v>3670</v>
      </c>
      <c r="D1383" s="3">
        <v>3689</v>
      </c>
      <c r="E1383" s="8">
        <v>44694</v>
      </c>
      <c r="F1383" s="3">
        <v>3689</v>
      </c>
      <c r="G1383" s="5">
        <f>Tabla1[[#This Row],[Importe]]-Tabla1[[#This Row],[Pagado]]</f>
        <v>0</v>
      </c>
      <c r="H1383" s="4" t="s">
        <v>3890</v>
      </c>
    </row>
    <row r="1384" spans="1:8" x14ac:dyDescent="0.25">
      <c r="A1384" s="7">
        <v>44694</v>
      </c>
      <c r="B1384" s="4" t="s">
        <v>1424</v>
      </c>
      <c r="C1384" s="4" t="s">
        <v>3952</v>
      </c>
      <c r="D1384" s="3">
        <v>0</v>
      </c>
      <c r="E1384" s="9" t="s">
        <v>3891</v>
      </c>
      <c r="F1384" s="3">
        <v>0</v>
      </c>
      <c r="G1384" s="5">
        <f>Tabla1[[#This Row],[Importe]]-Tabla1[[#This Row],[Pagado]]</f>
        <v>0</v>
      </c>
      <c r="H1384" s="4" t="s">
        <v>3891</v>
      </c>
    </row>
    <row r="1385" spans="1:8" x14ac:dyDescent="0.25">
      <c r="A1385" s="7">
        <v>44694</v>
      </c>
      <c r="B1385" s="4" t="s">
        <v>1425</v>
      </c>
      <c r="C1385" s="4" t="s">
        <v>3624</v>
      </c>
      <c r="D1385" s="3">
        <v>1311</v>
      </c>
      <c r="E1385" s="8">
        <v>44694</v>
      </c>
      <c r="F1385" s="3">
        <v>1311</v>
      </c>
      <c r="G1385" s="5">
        <f>Tabla1[[#This Row],[Importe]]-Tabla1[[#This Row],[Pagado]]</f>
        <v>0</v>
      </c>
      <c r="H1385" s="4" t="s">
        <v>3890</v>
      </c>
    </row>
    <row r="1386" spans="1:8" x14ac:dyDescent="0.25">
      <c r="A1386" s="7">
        <v>44694</v>
      </c>
      <c r="B1386" s="4" t="s">
        <v>1426</v>
      </c>
      <c r="C1386" s="4" t="s">
        <v>3611</v>
      </c>
      <c r="D1386" s="3">
        <v>4636.3</v>
      </c>
      <c r="E1386" s="8">
        <v>44694</v>
      </c>
      <c r="F1386" s="3">
        <v>4636.3</v>
      </c>
      <c r="G1386" s="5">
        <f>Tabla1[[#This Row],[Importe]]-Tabla1[[#This Row],[Pagado]]</f>
        <v>0</v>
      </c>
      <c r="H1386" s="4" t="s">
        <v>3890</v>
      </c>
    </row>
    <row r="1387" spans="1:8" x14ac:dyDescent="0.25">
      <c r="A1387" s="7">
        <v>44694</v>
      </c>
      <c r="B1387" s="4" t="s">
        <v>1427</v>
      </c>
      <c r="C1387" s="4" t="s">
        <v>3792</v>
      </c>
      <c r="D1387" s="3">
        <v>3059.2</v>
      </c>
      <c r="E1387" s="8">
        <v>44694</v>
      </c>
      <c r="F1387" s="3">
        <v>3059.2</v>
      </c>
      <c r="G1387" s="5">
        <f>Tabla1[[#This Row],[Importe]]-Tabla1[[#This Row],[Pagado]]</f>
        <v>0</v>
      </c>
      <c r="H1387" s="4" t="s">
        <v>3890</v>
      </c>
    </row>
    <row r="1388" spans="1:8" x14ac:dyDescent="0.25">
      <c r="A1388" s="7">
        <v>44694</v>
      </c>
      <c r="B1388" s="4" t="s">
        <v>1428</v>
      </c>
      <c r="C1388" s="4" t="s">
        <v>3646</v>
      </c>
      <c r="D1388" s="3">
        <v>2059.1999999999998</v>
      </c>
      <c r="E1388" s="8">
        <v>44694</v>
      </c>
      <c r="F1388" s="3">
        <v>2059.1999999999998</v>
      </c>
      <c r="G1388" s="5">
        <f>Tabla1[[#This Row],[Importe]]-Tabla1[[#This Row],[Pagado]]</f>
        <v>0</v>
      </c>
      <c r="H1388" s="4" t="s">
        <v>3890</v>
      </c>
    </row>
    <row r="1389" spans="1:8" x14ac:dyDescent="0.25">
      <c r="A1389" s="7">
        <v>44694</v>
      </c>
      <c r="B1389" s="4" t="s">
        <v>1429</v>
      </c>
      <c r="C1389" s="4" t="s">
        <v>3616</v>
      </c>
      <c r="D1389" s="3">
        <v>13973.1</v>
      </c>
      <c r="E1389" s="8">
        <v>44694</v>
      </c>
      <c r="F1389" s="3">
        <v>13973.1</v>
      </c>
      <c r="G1389" s="5">
        <f>Tabla1[[#This Row],[Importe]]-Tabla1[[#This Row],[Pagado]]</f>
        <v>0</v>
      </c>
      <c r="H1389" s="4" t="s">
        <v>3890</v>
      </c>
    </row>
    <row r="1390" spans="1:8" x14ac:dyDescent="0.25">
      <c r="A1390" s="7">
        <v>44694</v>
      </c>
      <c r="B1390" s="4" t="s">
        <v>1430</v>
      </c>
      <c r="C1390" s="4" t="s">
        <v>3614</v>
      </c>
      <c r="D1390" s="3">
        <v>586.5</v>
      </c>
      <c r="E1390" s="8">
        <v>44694</v>
      </c>
      <c r="F1390" s="3">
        <v>586.5</v>
      </c>
      <c r="G1390" s="5">
        <f>Tabla1[[#This Row],[Importe]]-Tabla1[[#This Row],[Pagado]]</f>
        <v>0</v>
      </c>
      <c r="H1390" s="4" t="s">
        <v>3890</v>
      </c>
    </row>
    <row r="1391" spans="1:8" x14ac:dyDescent="0.25">
      <c r="A1391" s="7">
        <v>44694</v>
      </c>
      <c r="B1391" s="4" t="s">
        <v>1431</v>
      </c>
      <c r="C1391" s="4" t="s">
        <v>3953</v>
      </c>
      <c r="D1391" s="3">
        <v>0</v>
      </c>
      <c r="E1391" s="9" t="s">
        <v>3891</v>
      </c>
      <c r="F1391" s="3">
        <v>0</v>
      </c>
      <c r="G1391" s="5">
        <f>Tabla1[[#This Row],[Importe]]-Tabla1[[#This Row],[Pagado]]</f>
        <v>0</v>
      </c>
      <c r="H1391" s="4" t="s">
        <v>3891</v>
      </c>
    </row>
    <row r="1392" spans="1:8" x14ac:dyDescent="0.25">
      <c r="A1392" s="7">
        <v>44694</v>
      </c>
      <c r="B1392" s="4" t="s">
        <v>1432</v>
      </c>
      <c r="C1392" s="4" t="s">
        <v>3688</v>
      </c>
      <c r="D1392" s="3">
        <v>1942</v>
      </c>
      <c r="E1392" s="8">
        <v>44694</v>
      </c>
      <c r="F1392" s="3">
        <v>1942</v>
      </c>
      <c r="G1392" s="5">
        <f>Tabla1[[#This Row],[Importe]]-Tabla1[[#This Row],[Pagado]]</f>
        <v>0</v>
      </c>
      <c r="H1392" s="4" t="s">
        <v>3890</v>
      </c>
    </row>
    <row r="1393" spans="1:8" x14ac:dyDescent="0.25">
      <c r="A1393" s="7">
        <v>44694</v>
      </c>
      <c r="B1393" s="4" t="s">
        <v>1433</v>
      </c>
      <c r="C1393" s="4" t="s">
        <v>3617</v>
      </c>
      <c r="D1393" s="3">
        <v>4523.3999999999996</v>
      </c>
      <c r="E1393" s="8">
        <v>44694</v>
      </c>
      <c r="F1393" s="3">
        <v>4523.3999999999996</v>
      </c>
      <c r="G1393" s="5">
        <f>Tabla1[[#This Row],[Importe]]-Tabla1[[#This Row],[Pagado]]</f>
        <v>0</v>
      </c>
      <c r="H1393" s="4" t="s">
        <v>3890</v>
      </c>
    </row>
    <row r="1394" spans="1:8" x14ac:dyDescent="0.25">
      <c r="A1394" s="7">
        <v>44694</v>
      </c>
      <c r="B1394" s="4" t="s">
        <v>1434</v>
      </c>
      <c r="C1394" s="4" t="s">
        <v>3954</v>
      </c>
      <c r="D1394" s="3">
        <v>0</v>
      </c>
      <c r="E1394" s="9" t="s">
        <v>3891</v>
      </c>
      <c r="F1394" s="3">
        <v>0</v>
      </c>
      <c r="G1394" s="5">
        <f>Tabla1[[#This Row],[Importe]]-Tabla1[[#This Row],[Pagado]]</f>
        <v>0</v>
      </c>
      <c r="H1394" s="4" t="s">
        <v>3891</v>
      </c>
    </row>
    <row r="1395" spans="1:8" x14ac:dyDescent="0.25">
      <c r="A1395" s="7">
        <v>44694</v>
      </c>
      <c r="B1395" s="4" t="s">
        <v>1435</v>
      </c>
      <c r="C1395" s="4" t="s">
        <v>3617</v>
      </c>
      <c r="D1395" s="3">
        <v>320</v>
      </c>
      <c r="E1395" s="8">
        <v>44694</v>
      </c>
      <c r="F1395" s="3">
        <v>320</v>
      </c>
      <c r="G1395" s="5">
        <f>Tabla1[[#This Row],[Importe]]-Tabla1[[#This Row],[Pagado]]</f>
        <v>0</v>
      </c>
      <c r="H1395" s="4" t="s">
        <v>3890</v>
      </c>
    </row>
    <row r="1396" spans="1:8" x14ac:dyDescent="0.25">
      <c r="A1396" s="7">
        <v>44694</v>
      </c>
      <c r="B1396" s="4" t="s">
        <v>1436</v>
      </c>
      <c r="C1396" s="4" t="s">
        <v>3605</v>
      </c>
      <c r="D1396" s="3">
        <v>1339.8</v>
      </c>
      <c r="E1396" s="8">
        <v>44694</v>
      </c>
      <c r="F1396" s="3">
        <v>1339.8</v>
      </c>
      <c r="G1396" s="5">
        <f>Tabla1[[#This Row],[Importe]]-Tabla1[[#This Row],[Pagado]]</f>
        <v>0</v>
      </c>
      <c r="H1396" s="4" t="s">
        <v>3890</v>
      </c>
    </row>
    <row r="1397" spans="1:8" x14ac:dyDescent="0.25">
      <c r="A1397" s="7">
        <v>44694</v>
      </c>
      <c r="B1397" s="4" t="s">
        <v>1437</v>
      </c>
      <c r="C1397" s="4" t="s">
        <v>3703</v>
      </c>
      <c r="D1397" s="3">
        <v>8103.8</v>
      </c>
      <c r="E1397" s="8">
        <v>44694</v>
      </c>
      <c r="F1397" s="3">
        <v>8103.8</v>
      </c>
      <c r="G1397" s="5">
        <f>Tabla1[[#This Row],[Importe]]-Tabla1[[#This Row],[Pagado]]</f>
        <v>0</v>
      </c>
      <c r="H1397" s="4" t="s">
        <v>3890</v>
      </c>
    </row>
    <row r="1398" spans="1:8" x14ac:dyDescent="0.25">
      <c r="A1398" s="7">
        <v>44694</v>
      </c>
      <c r="B1398" s="4" t="s">
        <v>1438</v>
      </c>
      <c r="C1398" s="4" t="s">
        <v>3664</v>
      </c>
      <c r="D1398" s="3">
        <v>745.5</v>
      </c>
      <c r="E1398" s="8">
        <v>44694</v>
      </c>
      <c r="F1398" s="3">
        <v>745.5</v>
      </c>
      <c r="G1398" s="5">
        <f>Tabla1[[#This Row],[Importe]]-Tabla1[[#This Row],[Pagado]]</f>
        <v>0</v>
      </c>
      <c r="H1398" s="4" t="s">
        <v>3890</v>
      </c>
    </row>
    <row r="1399" spans="1:8" x14ac:dyDescent="0.25">
      <c r="A1399" s="7">
        <v>44694</v>
      </c>
      <c r="B1399" s="4" t="s">
        <v>1439</v>
      </c>
      <c r="C1399" s="4" t="s">
        <v>3747</v>
      </c>
      <c r="D1399" s="3">
        <v>2208</v>
      </c>
      <c r="E1399" s="8">
        <v>44694</v>
      </c>
      <c r="F1399" s="3">
        <v>2208</v>
      </c>
      <c r="G1399" s="5">
        <f>Tabla1[[#This Row],[Importe]]-Tabla1[[#This Row],[Pagado]]</f>
        <v>0</v>
      </c>
      <c r="H1399" s="4" t="s">
        <v>3890</v>
      </c>
    </row>
    <row r="1400" spans="1:8" x14ac:dyDescent="0.25">
      <c r="A1400" s="7">
        <v>44694</v>
      </c>
      <c r="B1400" s="4" t="s">
        <v>1440</v>
      </c>
      <c r="C1400" s="4" t="s">
        <v>3794</v>
      </c>
      <c r="D1400" s="3">
        <v>5612</v>
      </c>
      <c r="E1400" s="8">
        <v>44694</v>
      </c>
      <c r="F1400" s="3">
        <v>5612</v>
      </c>
      <c r="G1400" s="5">
        <f>Tabla1[[#This Row],[Importe]]-Tabla1[[#This Row],[Pagado]]</f>
        <v>0</v>
      </c>
      <c r="H1400" s="4" t="s">
        <v>3890</v>
      </c>
    </row>
    <row r="1401" spans="1:8" x14ac:dyDescent="0.25">
      <c r="A1401" s="7">
        <v>44694</v>
      </c>
      <c r="B1401" s="4" t="s">
        <v>1441</v>
      </c>
      <c r="C1401" s="4" t="s">
        <v>3614</v>
      </c>
      <c r="D1401" s="3">
        <v>600.6</v>
      </c>
      <c r="E1401" s="8">
        <v>44694</v>
      </c>
      <c r="F1401" s="3">
        <v>600.6</v>
      </c>
      <c r="G1401" s="5">
        <f>Tabla1[[#This Row],[Importe]]-Tabla1[[#This Row],[Pagado]]</f>
        <v>0</v>
      </c>
      <c r="H1401" s="4" t="s">
        <v>3890</v>
      </c>
    </row>
    <row r="1402" spans="1:8" x14ac:dyDescent="0.25">
      <c r="A1402" s="7">
        <v>44694</v>
      </c>
      <c r="B1402" s="4" t="s">
        <v>1442</v>
      </c>
      <c r="C1402" s="4" t="s">
        <v>3614</v>
      </c>
      <c r="D1402" s="3">
        <v>3345.3</v>
      </c>
      <c r="E1402" s="8">
        <v>44694</v>
      </c>
      <c r="F1402" s="3">
        <v>3345.3</v>
      </c>
      <c r="G1402" s="5">
        <f>Tabla1[[#This Row],[Importe]]-Tabla1[[#This Row],[Pagado]]</f>
        <v>0</v>
      </c>
      <c r="H1402" s="4" t="s">
        <v>3890</v>
      </c>
    </row>
    <row r="1403" spans="1:8" x14ac:dyDescent="0.25">
      <c r="A1403" s="7">
        <v>44694</v>
      </c>
      <c r="B1403" s="4" t="s">
        <v>1443</v>
      </c>
      <c r="C1403" s="4" t="s">
        <v>3843</v>
      </c>
      <c r="D1403" s="3">
        <v>1242.8</v>
      </c>
      <c r="E1403" s="8">
        <v>44694</v>
      </c>
      <c r="F1403" s="3">
        <v>1242.8</v>
      </c>
      <c r="G1403" s="5">
        <f>Tabla1[[#This Row],[Importe]]-Tabla1[[#This Row],[Pagado]]</f>
        <v>0</v>
      </c>
      <c r="H1403" s="4" t="s">
        <v>3890</v>
      </c>
    </row>
    <row r="1404" spans="1:8" x14ac:dyDescent="0.25">
      <c r="A1404" s="7">
        <v>44694</v>
      </c>
      <c r="B1404" s="4" t="s">
        <v>1444</v>
      </c>
      <c r="C1404" s="4" t="s">
        <v>3600</v>
      </c>
      <c r="D1404" s="3">
        <v>2107.1999999999998</v>
      </c>
      <c r="E1404" s="8">
        <v>44694</v>
      </c>
      <c r="F1404" s="3">
        <v>2107.1999999999998</v>
      </c>
      <c r="G1404" s="5">
        <f>Tabla1[[#This Row],[Importe]]-Tabla1[[#This Row],[Pagado]]</f>
        <v>0</v>
      </c>
      <c r="H1404" s="4" t="s">
        <v>3890</v>
      </c>
    </row>
    <row r="1405" spans="1:8" x14ac:dyDescent="0.25">
      <c r="A1405" s="7">
        <v>44694</v>
      </c>
      <c r="B1405" s="4" t="s">
        <v>1445</v>
      </c>
      <c r="C1405" s="4" t="s">
        <v>3600</v>
      </c>
      <c r="D1405" s="3">
        <v>512.4</v>
      </c>
      <c r="E1405" s="8">
        <v>44694</v>
      </c>
      <c r="F1405" s="3">
        <v>512.4</v>
      </c>
      <c r="G1405" s="5">
        <f>Tabla1[[#This Row],[Importe]]-Tabla1[[#This Row],[Pagado]]</f>
        <v>0</v>
      </c>
      <c r="H1405" s="4" t="s">
        <v>3890</v>
      </c>
    </row>
    <row r="1406" spans="1:8" x14ac:dyDescent="0.25">
      <c r="A1406" s="7">
        <v>44694</v>
      </c>
      <c r="B1406" s="4" t="s">
        <v>1446</v>
      </c>
      <c r="C1406" s="4" t="s">
        <v>3956</v>
      </c>
      <c r="D1406" s="3">
        <v>0</v>
      </c>
      <c r="E1406" s="9" t="s">
        <v>3891</v>
      </c>
      <c r="F1406" s="3">
        <v>0</v>
      </c>
      <c r="G1406" s="5">
        <f>Tabla1[[#This Row],[Importe]]-Tabla1[[#This Row],[Pagado]]</f>
        <v>0</v>
      </c>
      <c r="H1406" s="10" t="s">
        <v>3955</v>
      </c>
    </row>
    <row r="1407" spans="1:8" ht="31.5" x14ac:dyDescent="0.25">
      <c r="A1407" s="7">
        <v>44694</v>
      </c>
      <c r="B1407" s="4" t="s">
        <v>1447</v>
      </c>
      <c r="C1407" s="11" t="s">
        <v>3690</v>
      </c>
      <c r="D1407" s="3">
        <v>1607.16</v>
      </c>
      <c r="E1407" s="8">
        <v>44701</v>
      </c>
      <c r="F1407" s="3">
        <v>1607.16</v>
      </c>
      <c r="G1407" s="5">
        <f>Tabla1[[#This Row],[Importe]]-Tabla1[[#This Row],[Pagado]]</f>
        <v>0</v>
      </c>
      <c r="H1407" s="4" t="s">
        <v>3890</v>
      </c>
    </row>
    <row r="1408" spans="1:8" x14ac:dyDescent="0.25">
      <c r="A1408" s="7">
        <v>44694</v>
      </c>
      <c r="B1408" s="4" t="s">
        <v>1448</v>
      </c>
      <c r="C1408" s="4" t="s">
        <v>3614</v>
      </c>
      <c r="D1408" s="3">
        <v>3474</v>
      </c>
      <c r="E1408" s="8">
        <v>44694</v>
      </c>
      <c r="F1408" s="3">
        <v>3474</v>
      </c>
      <c r="G1408" s="5">
        <f>Tabla1[[#This Row],[Importe]]-Tabla1[[#This Row],[Pagado]]</f>
        <v>0</v>
      </c>
      <c r="H1408" s="4" t="s">
        <v>3890</v>
      </c>
    </row>
    <row r="1409" spans="1:8" x14ac:dyDescent="0.25">
      <c r="A1409" s="7">
        <v>44694</v>
      </c>
      <c r="B1409" s="4" t="s">
        <v>1449</v>
      </c>
      <c r="C1409" s="4" t="s">
        <v>3618</v>
      </c>
      <c r="D1409" s="3">
        <v>7537.6</v>
      </c>
      <c r="E1409" s="8">
        <v>44694</v>
      </c>
      <c r="F1409" s="3">
        <v>7537.6</v>
      </c>
      <c r="G1409" s="5">
        <f>Tabla1[[#This Row],[Importe]]-Tabla1[[#This Row],[Pagado]]</f>
        <v>0</v>
      </c>
      <c r="H1409" s="4" t="s">
        <v>3890</v>
      </c>
    </row>
    <row r="1410" spans="1:8" x14ac:dyDescent="0.25">
      <c r="A1410" s="7">
        <v>44694</v>
      </c>
      <c r="B1410" s="4" t="s">
        <v>1450</v>
      </c>
      <c r="C1410" s="4" t="s">
        <v>3696</v>
      </c>
      <c r="D1410" s="3">
        <v>6276.4</v>
      </c>
      <c r="E1410" s="8">
        <v>44694</v>
      </c>
      <c r="F1410" s="3">
        <v>6276.4</v>
      </c>
      <c r="G1410" s="5">
        <f>Tabla1[[#This Row],[Importe]]-Tabla1[[#This Row],[Pagado]]</f>
        <v>0</v>
      </c>
      <c r="H1410" s="4" t="s">
        <v>3890</v>
      </c>
    </row>
    <row r="1411" spans="1:8" x14ac:dyDescent="0.25">
      <c r="A1411" s="7">
        <v>44694</v>
      </c>
      <c r="B1411" s="4" t="s">
        <v>1451</v>
      </c>
      <c r="C1411" s="4" t="s">
        <v>3765</v>
      </c>
      <c r="D1411" s="3">
        <v>3300</v>
      </c>
      <c r="E1411" s="8">
        <v>44694</v>
      </c>
      <c r="F1411" s="3">
        <v>3300</v>
      </c>
      <c r="G1411" s="5">
        <f>Tabla1[[#This Row],[Importe]]-Tabla1[[#This Row],[Pagado]]</f>
        <v>0</v>
      </c>
      <c r="H1411" s="4" t="s">
        <v>3890</v>
      </c>
    </row>
    <row r="1412" spans="1:8" x14ac:dyDescent="0.25">
      <c r="A1412" s="7">
        <v>44694</v>
      </c>
      <c r="B1412" s="4" t="s">
        <v>1452</v>
      </c>
      <c r="C1412" s="4" t="s">
        <v>3811</v>
      </c>
      <c r="D1412" s="3">
        <v>3781.8</v>
      </c>
      <c r="E1412" s="8">
        <v>44694</v>
      </c>
      <c r="F1412" s="3">
        <v>3781.8</v>
      </c>
      <c r="G1412" s="5">
        <f>Tabla1[[#This Row],[Importe]]-Tabla1[[#This Row],[Pagado]]</f>
        <v>0</v>
      </c>
      <c r="H1412" s="4" t="s">
        <v>3890</v>
      </c>
    </row>
    <row r="1413" spans="1:8" x14ac:dyDescent="0.25">
      <c r="A1413" s="7">
        <v>44694</v>
      </c>
      <c r="B1413" s="4" t="s">
        <v>1453</v>
      </c>
      <c r="C1413" s="4" t="s">
        <v>3792</v>
      </c>
      <c r="D1413" s="3">
        <v>2504</v>
      </c>
      <c r="E1413" s="8">
        <v>44694</v>
      </c>
      <c r="F1413" s="3">
        <v>2504</v>
      </c>
      <c r="G1413" s="5">
        <f>Tabla1[[#This Row],[Importe]]-Tabla1[[#This Row],[Pagado]]</f>
        <v>0</v>
      </c>
      <c r="H1413" s="4" t="s">
        <v>3890</v>
      </c>
    </row>
    <row r="1414" spans="1:8" x14ac:dyDescent="0.25">
      <c r="A1414" s="7">
        <v>44694</v>
      </c>
      <c r="B1414" s="4" t="s">
        <v>1454</v>
      </c>
      <c r="C1414" s="4" t="s">
        <v>3718</v>
      </c>
      <c r="D1414" s="3">
        <v>6604.8</v>
      </c>
      <c r="E1414" s="8">
        <v>44694</v>
      </c>
      <c r="F1414" s="3">
        <v>6604.8</v>
      </c>
      <c r="G1414" s="5">
        <f>Tabla1[[#This Row],[Importe]]-Tabla1[[#This Row],[Pagado]]</f>
        <v>0</v>
      </c>
      <c r="H1414" s="4" t="s">
        <v>3890</v>
      </c>
    </row>
    <row r="1415" spans="1:8" x14ac:dyDescent="0.25">
      <c r="A1415" s="7">
        <v>44694</v>
      </c>
      <c r="B1415" s="4" t="s">
        <v>1455</v>
      </c>
      <c r="C1415" s="4" t="s">
        <v>3687</v>
      </c>
      <c r="D1415" s="3">
        <v>1632</v>
      </c>
      <c r="E1415" s="8">
        <v>44694</v>
      </c>
      <c r="F1415" s="3">
        <v>1632</v>
      </c>
      <c r="G1415" s="5">
        <f>Tabla1[[#This Row],[Importe]]-Tabla1[[#This Row],[Pagado]]</f>
        <v>0</v>
      </c>
      <c r="H1415" s="4" t="s">
        <v>3890</v>
      </c>
    </row>
    <row r="1416" spans="1:8" x14ac:dyDescent="0.25">
      <c r="A1416" s="7">
        <v>44694</v>
      </c>
      <c r="B1416" s="4" t="s">
        <v>1456</v>
      </c>
      <c r="C1416" s="4" t="s">
        <v>3618</v>
      </c>
      <c r="D1416" s="3">
        <v>5357.4</v>
      </c>
      <c r="E1416" s="8">
        <v>44694</v>
      </c>
      <c r="F1416" s="3">
        <v>5357.4</v>
      </c>
      <c r="G1416" s="5">
        <f>Tabla1[[#This Row],[Importe]]-Tabla1[[#This Row],[Pagado]]</f>
        <v>0</v>
      </c>
      <c r="H1416" s="4" t="s">
        <v>3890</v>
      </c>
    </row>
    <row r="1417" spans="1:8" x14ac:dyDescent="0.25">
      <c r="A1417" s="7">
        <v>44694</v>
      </c>
      <c r="B1417" s="4" t="s">
        <v>1457</v>
      </c>
      <c r="C1417" s="4" t="s">
        <v>3667</v>
      </c>
      <c r="D1417" s="3">
        <v>4629.6000000000004</v>
      </c>
      <c r="E1417" s="8">
        <v>44694</v>
      </c>
      <c r="F1417" s="3">
        <v>4629.6000000000004</v>
      </c>
      <c r="G1417" s="5">
        <f>Tabla1[[#This Row],[Importe]]-Tabla1[[#This Row],[Pagado]]</f>
        <v>0</v>
      </c>
      <c r="H1417" s="4" t="s">
        <v>3890</v>
      </c>
    </row>
    <row r="1418" spans="1:8" x14ac:dyDescent="0.25">
      <c r="A1418" s="7">
        <v>44694</v>
      </c>
      <c r="B1418" s="4" t="s">
        <v>1458</v>
      </c>
      <c r="C1418" s="4" t="s">
        <v>3603</v>
      </c>
      <c r="D1418" s="3">
        <v>1260.5999999999999</v>
      </c>
      <c r="E1418" s="8">
        <v>44694</v>
      </c>
      <c r="F1418" s="3">
        <v>1260.5999999999999</v>
      </c>
      <c r="G1418" s="5">
        <f>Tabla1[[#This Row],[Importe]]-Tabla1[[#This Row],[Pagado]]</f>
        <v>0</v>
      </c>
      <c r="H1418" s="4" t="s">
        <v>3890</v>
      </c>
    </row>
    <row r="1419" spans="1:8" x14ac:dyDescent="0.25">
      <c r="A1419" s="7">
        <v>44694</v>
      </c>
      <c r="B1419" s="4" t="s">
        <v>1459</v>
      </c>
      <c r="C1419" s="4" t="s">
        <v>3764</v>
      </c>
      <c r="D1419" s="3">
        <v>99618.55</v>
      </c>
      <c r="E1419" s="8" t="s">
        <v>3879</v>
      </c>
      <c r="F1419" s="3">
        <v>0</v>
      </c>
      <c r="G1419" s="5">
        <f>Tabla1[[#This Row],[Importe]]-Tabla1[[#This Row],[Pagado]]</f>
        <v>99618.55</v>
      </c>
      <c r="H1419" s="4" t="s">
        <v>3892</v>
      </c>
    </row>
    <row r="1420" spans="1:8" x14ac:dyDescent="0.25">
      <c r="A1420" s="7">
        <v>44694</v>
      </c>
      <c r="B1420" s="4" t="s">
        <v>1460</v>
      </c>
      <c r="C1420" s="4" t="s">
        <v>3694</v>
      </c>
      <c r="D1420" s="3">
        <v>6153.6</v>
      </c>
      <c r="E1420" s="8">
        <v>44694</v>
      </c>
      <c r="F1420" s="3">
        <v>6153.6</v>
      </c>
      <c r="G1420" s="5">
        <f>Tabla1[[#This Row],[Importe]]-Tabla1[[#This Row],[Pagado]]</f>
        <v>0</v>
      </c>
      <c r="H1420" s="4" t="s">
        <v>3890</v>
      </c>
    </row>
    <row r="1421" spans="1:8" x14ac:dyDescent="0.25">
      <c r="A1421" s="7">
        <v>44694</v>
      </c>
      <c r="B1421" s="4" t="s">
        <v>1461</v>
      </c>
      <c r="C1421" s="4" t="s">
        <v>3642</v>
      </c>
      <c r="D1421" s="3">
        <v>4270</v>
      </c>
      <c r="E1421" s="8">
        <v>44694</v>
      </c>
      <c r="F1421" s="3">
        <v>4270</v>
      </c>
      <c r="G1421" s="5">
        <f>Tabla1[[#This Row],[Importe]]-Tabla1[[#This Row],[Pagado]]</f>
        <v>0</v>
      </c>
      <c r="H1421" s="4" t="s">
        <v>3890</v>
      </c>
    </row>
    <row r="1422" spans="1:8" x14ac:dyDescent="0.25">
      <c r="A1422" s="7">
        <v>44694</v>
      </c>
      <c r="B1422" s="4" t="s">
        <v>1462</v>
      </c>
      <c r="C1422" s="4" t="s">
        <v>3614</v>
      </c>
      <c r="D1422" s="3">
        <v>1225</v>
      </c>
      <c r="E1422" s="8">
        <v>44694</v>
      </c>
      <c r="F1422" s="3">
        <v>1225</v>
      </c>
      <c r="G1422" s="5">
        <f>Tabla1[[#This Row],[Importe]]-Tabla1[[#This Row],[Pagado]]</f>
        <v>0</v>
      </c>
      <c r="H1422" s="4" t="s">
        <v>3890</v>
      </c>
    </row>
    <row r="1423" spans="1:8" x14ac:dyDescent="0.25">
      <c r="A1423" s="7">
        <v>44694</v>
      </c>
      <c r="B1423" s="4" t="s">
        <v>1463</v>
      </c>
      <c r="C1423" s="4" t="s">
        <v>3760</v>
      </c>
      <c r="D1423" s="3">
        <v>1254</v>
      </c>
      <c r="E1423" s="8">
        <v>44694</v>
      </c>
      <c r="F1423" s="3">
        <v>1254</v>
      </c>
      <c r="G1423" s="5">
        <f>Tabla1[[#This Row],[Importe]]-Tabla1[[#This Row],[Pagado]]</f>
        <v>0</v>
      </c>
      <c r="H1423" s="4" t="s">
        <v>3890</v>
      </c>
    </row>
    <row r="1424" spans="1:8" x14ac:dyDescent="0.25">
      <c r="A1424" s="7">
        <v>44694</v>
      </c>
      <c r="B1424" s="4" t="s">
        <v>1464</v>
      </c>
      <c r="C1424" s="4" t="s">
        <v>3682</v>
      </c>
      <c r="D1424" s="3">
        <v>4695.3999999999996</v>
      </c>
      <c r="E1424" s="8">
        <v>44694</v>
      </c>
      <c r="F1424" s="3">
        <v>4695.3999999999996</v>
      </c>
      <c r="G1424" s="5">
        <f>Tabla1[[#This Row],[Importe]]-Tabla1[[#This Row],[Pagado]]</f>
        <v>0</v>
      </c>
      <c r="H1424" s="4" t="s">
        <v>3890</v>
      </c>
    </row>
    <row r="1425" spans="1:8" x14ac:dyDescent="0.25">
      <c r="A1425" s="7">
        <v>44694</v>
      </c>
      <c r="B1425" s="4" t="s">
        <v>1465</v>
      </c>
      <c r="C1425" s="4" t="s">
        <v>3750</v>
      </c>
      <c r="D1425" s="3">
        <v>399.6</v>
      </c>
      <c r="E1425" s="8">
        <v>44694</v>
      </c>
      <c r="F1425" s="3">
        <v>399.6</v>
      </c>
      <c r="G1425" s="5">
        <f>Tabla1[[#This Row],[Importe]]-Tabla1[[#This Row],[Pagado]]</f>
        <v>0</v>
      </c>
      <c r="H1425" s="4" t="s">
        <v>3890</v>
      </c>
    </row>
    <row r="1426" spans="1:8" x14ac:dyDescent="0.25">
      <c r="A1426" s="7">
        <v>44694</v>
      </c>
      <c r="B1426" s="4" t="s">
        <v>1466</v>
      </c>
      <c r="C1426" s="4" t="s">
        <v>3800</v>
      </c>
      <c r="D1426" s="3">
        <v>868.8</v>
      </c>
      <c r="E1426" s="8">
        <v>44694</v>
      </c>
      <c r="F1426" s="3">
        <v>868.8</v>
      </c>
      <c r="G1426" s="5">
        <f>Tabla1[[#This Row],[Importe]]-Tabla1[[#This Row],[Pagado]]</f>
        <v>0</v>
      </c>
      <c r="H1426" s="4" t="s">
        <v>3890</v>
      </c>
    </row>
    <row r="1427" spans="1:8" x14ac:dyDescent="0.25">
      <c r="A1427" s="7">
        <v>44694</v>
      </c>
      <c r="B1427" s="4" t="s">
        <v>1467</v>
      </c>
      <c r="C1427" s="4" t="s">
        <v>3674</v>
      </c>
      <c r="D1427" s="3">
        <v>4092.4</v>
      </c>
      <c r="E1427" s="8">
        <v>44694</v>
      </c>
      <c r="F1427" s="3">
        <v>4092.4</v>
      </c>
      <c r="G1427" s="5">
        <f>Tabla1[[#This Row],[Importe]]-Tabla1[[#This Row],[Pagado]]</f>
        <v>0</v>
      </c>
      <c r="H1427" s="4" t="s">
        <v>3890</v>
      </c>
    </row>
    <row r="1428" spans="1:8" x14ac:dyDescent="0.25">
      <c r="A1428" s="7">
        <v>44694</v>
      </c>
      <c r="B1428" s="4" t="s">
        <v>1468</v>
      </c>
      <c r="C1428" s="4" t="s">
        <v>3679</v>
      </c>
      <c r="D1428" s="3">
        <v>3243.6</v>
      </c>
      <c r="E1428" s="8">
        <v>44694</v>
      </c>
      <c r="F1428" s="3">
        <v>3243.6</v>
      </c>
      <c r="G1428" s="5">
        <f>Tabla1[[#This Row],[Importe]]-Tabla1[[#This Row],[Pagado]]</f>
        <v>0</v>
      </c>
      <c r="H1428" s="4" t="s">
        <v>3890</v>
      </c>
    </row>
    <row r="1429" spans="1:8" x14ac:dyDescent="0.25">
      <c r="A1429" s="7">
        <v>44694</v>
      </c>
      <c r="B1429" s="4" t="s">
        <v>1469</v>
      </c>
      <c r="C1429" s="4" t="s">
        <v>3681</v>
      </c>
      <c r="D1429" s="3">
        <v>14299.4</v>
      </c>
      <c r="E1429" s="8">
        <v>44694</v>
      </c>
      <c r="F1429" s="3">
        <v>14299.4</v>
      </c>
      <c r="G1429" s="5">
        <f>Tabla1[[#This Row],[Importe]]-Tabla1[[#This Row],[Pagado]]</f>
        <v>0</v>
      </c>
      <c r="H1429" s="4" t="s">
        <v>3890</v>
      </c>
    </row>
    <row r="1430" spans="1:8" x14ac:dyDescent="0.25">
      <c r="A1430" s="7">
        <v>44694</v>
      </c>
      <c r="B1430" s="4" t="s">
        <v>1470</v>
      </c>
      <c r="C1430" s="4" t="s">
        <v>3620</v>
      </c>
      <c r="D1430" s="3">
        <v>3219.8</v>
      </c>
      <c r="E1430" s="8">
        <v>44694</v>
      </c>
      <c r="F1430" s="3">
        <v>3219.8</v>
      </c>
      <c r="G1430" s="5">
        <f>Tabla1[[#This Row],[Importe]]-Tabla1[[#This Row],[Pagado]]</f>
        <v>0</v>
      </c>
      <c r="H1430" s="4" t="s">
        <v>3890</v>
      </c>
    </row>
    <row r="1431" spans="1:8" x14ac:dyDescent="0.25">
      <c r="A1431" s="7">
        <v>44694</v>
      </c>
      <c r="B1431" s="4" t="s">
        <v>1471</v>
      </c>
      <c r="C1431" s="4" t="s">
        <v>3722</v>
      </c>
      <c r="D1431" s="3">
        <v>1145.7</v>
      </c>
      <c r="E1431" s="8">
        <v>44694</v>
      </c>
      <c r="F1431" s="3">
        <v>1145.7</v>
      </c>
      <c r="G1431" s="5">
        <f>Tabla1[[#This Row],[Importe]]-Tabla1[[#This Row],[Pagado]]</f>
        <v>0</v>
      </c>
      <c r="H1431" s="4" t="s">
        <v>3890</v>
      </c>
    </row>
    <row r="1432" spans="1:8" x14ac:dyDescent="0.25">
      <c r="A1432" s="7">
        <v>44694</v>
      </c>
      <c r="B1432" s="4" t="s">
        <v>1472</v>
      </c>
      <c r="C1432" s="4" t="s">
        <v>3826</v>
      </c>
      <c r="D1432" s="3">
        <v>5268.8</v>
      </c>
      <c r="E1432" s="8">
        <v>44694</v>
      </c>
      <c r="F1432" s="3">
        <v>5268.8</v>
      </c>
      <c r="G1432" s="5">
        <f>Tabla1[[#This Row],[Importe]]-Tabla1[[#This Row],[Pagado]]</f>
        <v>0</v>
      </c>
      <c r="H1432" s="4" t="s">
        <v>3890</v>
      </c>
    </row>
    <row r="1433" spans="1:8" x14ac:dyDescent="0.25">
      <c r="A1433" s="7">
        <v>44694</v>
      </c>
      <c r="B1433" s="4" t="s">
        <v>1473</v>
      </c>
      <c r="C1433" s="4" t="s">
        <v>3762</v>
      </c>
      <c r="D1433" s="3">
        <v>30737.7</v>
      </c>
      <c r="E1433" s="8">
        <v>44694</v>
      </c>
      <c r="F1433" s="3">
        <v>30737.7</v>
      </c>
      <c r="G1433" s="5">
        <f>Tabla1[[#This Row],[Importe]]-Tabla1[[#This Row],[Pagado]]</f>
        <v>0</v>
      </c>
      <c r="H1433" s="4" t="s">
        <v>3890</v>
      </c>
    </row>
    <row r="1434" spans="1:8" x14ac:dyDescent="0.25">
      <c r="A1434" s="7">
        <v>44694</v>
      </c>
      <c r="B1434" s="4" t="s">
        <v>1474</v>
      </c>
      <c r="C1434" s="4" t="s">
        <v>3762</v>
      </c>
      <c r="D1434" s="3">
        <v>5067</v>
      </c>
      <c r="E1434" s="8">
        <v>44694</v>
      </c>
      <c r="F1434" s="3">
        <v>5067</v>
      </c>
      <c r="G1434" s="5">
        <f>Tabla1[[#This Row],[Importe]]-Tabla1[[#This Row],[Pagado]]</f>
        <v>0</v>
      </c>
      <c r="H1434" s="4" t="s">
        <v>3890</v>
      </c>
    </row>
    <row r="1435" spans="1:8" x14ac:dyDescent="0.25">
      <c r="A1435" s="7">
        <v>44694</v>
      </c>
      <c r="B1435" s="4" t="s">
        <v>1475</v>
      </c>
      <c r="C1435" s="4" t="s">
        <v>3614</v>
      </c>
      <c r="D1435" s="3">
        <v>885.9</v>
      </c>
      <c r="E1435" s="8">
        <v>44694</v>
      </c>
      <c r="F1435" s="3">
        <v>885.9</v>
      </c>
      <c r="G1435" s="5">
        <f>Tabla1[[#This Row],[Importe]]-Tabla1[[#This Row],[Pagado]]</f>
        <v>0</v>
      </c>
      <c r="H1435" s="4" t="s">
        <v>3890</v>
      </c>
    </row>
    <row r="1436" spans="1:8" x14ac:dyDescent="0.25">
      <c r="A1436" s="7">
        <v>44694</v>
      </c>
      <c r="B1436" s="4" t="s">
        <v>1476</v>
      </c>
      <c r="C1436" s="4" t="s">
        <v>3957</v>
      </c>
      <c r="D1436" s="3">
        <v>0</v>
      </c>
      <c r="E1436" s="9" t="s">
        <v>3891</v>
      </c>
      <c r="F1436" s="3">
        <v>0</v>
      </c>
      <c r="G1436" s="5">
        <f>Tabla1[[#This Row],[Importe]]-Tabla1[[#This Row],[Pagado]]</f>
        <v>0</v>
      </c>
      <c r="H1436" s="10" t="s">
        <v>3958</v>
      </c>
    </row>
    <row r="1437" spans="1:8" x14ac:dyDescent="0.25">
      <c r="A1437" s="7">
        <v>44694</v>
      </c>
      <c r="B1437" s="4" t="s">
        <v>1477</v>
      </c>
      <c r="C1437" s="4" t="s">
        <v>3810</v>
      </c>
      <c r="D1437" s="3">
        <v>682.5</v>
      </c>
      <c r="E1437" s="8">
        <v>44694</v>
      </c>
      <c r="F1437" s="3">
        <v>682.5</v>
      </c>
      <c r="G1437" s="5">
        <f>Tabla1[[#This Row],[Importe]]-Tabla1[[#This Row],[Pagado]]</f>
        <v>0</v>
      </c>
      <c r="H1437" s="4" t="s">
        <v>3890</v>
      </c>
    </row>
    <row r="1438" spans="1:8" x14ac:dyDescent="0.25">
      <c r="A1438" s="7">
        <v>44694</v>
      </c>
      <c r="B1438" s="4" t="s">
        <v>1478</v>
      </c>
      <c r="C1438" s="4" t="s">
        <v>3843</v>
      </c>
      <c r="D1438" s="3">
        <v>9858</v>
      </c>
      <c r="E1438" s="8">
        <v>44694</v>
      </c>
      <c r="F1438" s="3">
        <v>9858</v>
      </c>
      <c r="G1438" s="5">
        <f>Tabla1[[#This Row],[Importe]]-Tabla1[[#This Row],[Pagado]]</f>
        <v>0</v>
      </c>
      <c r="H1438" s="4" t="s">
        <v>3890</v>
      </c>
    </row>
    <row r="1439" spans="1:8" x14ac:dyDescent="0.25">
      <c r="A1439" s="7">
        <v>44694</v>
      </c>
      <c r="B1439" s="4" t="s">
        <v>1479</v>
      </c>
      <c r="C1439" s="4" t="s">
        <v>3792</v>
      </c>
      <c r="D1439" s="3">
        <v>2974.8</v>
      </c>
      <c r="E1439" s="8">
        <v>44694</v>
      </c>
      <c r="F1439" s="3">
        <v>2974.8</v>
      </c>
      <c r="G1439" s="5">
        <f>Tabla1[[#This Row],[Importe]]-Tabla1[[#This Row],[Pagado]]</f>
        <v>0</v>
      </c>
      <c r="H1439" s="4" t="s">
        <v>3890</v>
      </c>
    </row>
    <row r="1440" spans="1:8" x14ac:dyDescent="0.25">
      <c r="A1440" s="7">
        <v>44694</v>
      </c>
      <c r="B1440" s="4" t="s">
        <v>1480</v>
      </c>
      <c r="C1440" s="4" t="s">
        <v>3597</v>
      </c>
      <c r="D1440" s="3">
        <v>5854.2</v>
      </c>
      <c r="E1440" s="8">
        <v>44695</v>
      </c>
      <c r="F1440" s="3">
        <v>5854.2</v>
      </c>
      <c r="G1440" s="5">
        <f>Tabla1[[#This Row],[Importe]]-Tabla1[[#This Row],[Pagado]]</f>
        <v>0</v>
      </c>
      <c r="H1440" s="4" t="s">
        <v>3890</v>
      </c>
    </row>
    <row r="1441" spans="1:8" x14ac:dyDescent="0.25">
      <c r="A1441" s="7">
        <v>44694</v>
      </c>
      <c r="B1441" s="4" t="s">
        <v>1481</v>
      </c>
      <c r="C1441" s="4" t="s">
        <v>3697</v>
      </c>
      <c r="D1441" s="3">
        <v>12420</v>
      </c>
      <c r="E1441" s="8">
        <v>44699</v>
      </c>
      <c r="F1441" s="3">
        <v>12420</v>
      </c>
      <c r="G1441" s="5">
        <f>Tabla1[[#This Row],[Importe]]-Tabla1[[#This Row],[Pagado]]</f>
        <v>0</v>
      </c>
      <c r="H1441" s="4" t="s">
        <v>3890</v>
      </c>
    </row>
    <row r="1442" spans="1:8" x14ac:dyDescent="0.25">
      <c r="A1442" s="7">
        <v>44694</v>
      </c>
      <c r="B1442" s="4" t="s">
        <v>1482</v>
      </c>
      <c r="C1442" s="4" t="s">
        <v>3706</v>
      </c>
      <c r="D1442" s="3">
        <v>1179</v>
      </c>
      <c r="E1442" s="8">
        <v>44694</v>
      </c>
      <c r="F1442" s="3">
        <v>1179</v>
      </c>
      <c r="G1442" s="5">
        <f>Tabla1[[#This Row],[Importe]]-Tabla1[[#This Row],[Pagado]]</f>
        <v>0</v>
      </c>
      <c r="H1442" s="4" t="s">
        <v>3890</v>
      </c>
    </row>
    <row r="1443" spans="1:8" x14ac:dyDescent="0.25">
      <c r="A1443" s="7">
        <v>44694</v>
      </c>
      <c r="B1443" s="4" t="s">
        <v>1483</v>
      </c>
      <c r="C1443" s="4" t="s">
        <v>3686</v>
      </c>
      <c r="D1443" s="3">
        <v>73300.850000000006</v>
      </c>
      <c r="E1443" s="8" t="s">
        <v>3879</v>
      </c>
      <c r="F1443" s="3">
        <v>0</v>
      </c>
      <c r="G1443" s="5">
        <f>Tabla1[[#This Row],[Importe]]-Tabla1[[#This Row],[Pagado]]</f>
        <v>73300.850000000006</v>
      </c>
      <c r="H1443" s="4" t="s">
        <v>3892</v>
      </c>
    </row>
    <row r="1444" spans="1:8" x14ac:dyDescent="0.25">
      <c r="A1444" s="7">
        <v>44694</v>
      </c>
      <c r="B1444" s="4" t="s">
        <v>1484</v>
      </c>
      <c r="C1444" s="4" t="s">
        <v>3800</v>
      </c>
      <c r="D1444" s="3">
        <v>5885.22</v>
      </c>
      <c r="E1444" s="8">
        <v>44694</v>
      </c>
      <c r="F1444" s="3">
        <v>5885.22</v>
      </c>
      <c r="G1444" s="5">
        <f>Tabla1[[#This Row],[Importe]]-Tabla1[[#This Row],[Pagado]]</f>
        <v>0</v>
      </c>
      <c r="H1444" s="4" t="s">
        <v>3890</v>
      </c>
    </row>
    <row r="1445" spans="1:8" x14ac:dyDescent="0.25">
      <c r="A1445" s="7">
        <v>44694</v>
      </c>
      <c r="B1445" s="4" t="s">
        <v>1485</v>
      </c>
      <c r="C1445" s="4" t="s">
        <v>3792</v>
      </c>
      <c r="D1445" s="3">
        <v>3760.9</v>
      </c>
      <c r="E1445" s="8">
        <v>44694</v>
      </c>
      <c r="F1445" s="3">
        <v>3760.9</v>
      </c>
      <c r="G1445" s="5">
        <f>Tabla1[[#This Row],[Importe]]-Tabla1[[#This Row],[Pagado]]</f>
        <v>0</v>
      </c>
      <c r="H1445" s="4" t="s">
        <v>3890</v>
      </c>
    </row>
    <row r="1446" spans="1:8" x14ac:dyDescent="0.25">
      <c r="A1446" s="7">
        <v>44694</v>
      </c>
      <c r="B1446" s="4" t="s">
        <v>1486</v>
      </c>
      <c r="C1446" s="4" t="s">
        <v>3595</v>
      </c>
      <c r="D1446" s="3">
        <v>3084.8</v>
      </c>
      <c r="E1446" s="8">
        <v>44694</v>
      </c>
      <c r="F1446" s="3">
        <v>3084.8</v>
      </c>
      <c r="G1446" s="5">
        <f>Tabla1[[#This Row],[Importe]]-Tabla1[[#This Row],[Pagado]]</f>
        <v>0</v>
      </c>
      <c r="H1446" s="4" t="s">
        <v>3890</v>
      </c>
    </row>
    <row r="1447" spans="1:8" x14ac:dyDescent="0.25">
      <c r="A1447" s="7">
        <v>44694</v>
      </c>
      <c r="B1447" s="4" t="s">
        <v>1487</v>
      </c>
      <c r="C1447" s="4" t="s">
        <v>3624</v>
      </c>
      <c r="D1447" s="3">
        <v>1159.2</v>
      </c>
      <c r="E1447" s="8">
        <v>44694</v>
      </c>
      <c r="F1447" s="3">
        <v>1159.2</v>
      </c>
      <c r="G1447" s="5">
        <f>Tabla1[[#This Row],[Importe]]-Tabla1[[#This Row],[Pagado]]</f>
        <v>0</v>
      </c>
      <c r="H1447" s="4" t="s">
        <v>3890</v>
      </c>
    </row>
    <row r="1448" spans="1:8" x14ac:dyDescent="0.25">
      <c r="A1448" s="7">
        <v>44694</v>
      </c>
      <c r="B1448" s="4" t="s">
        <v>1488</v>
      </c>
      <c r="C1448" s="4" t="s">
        <v>3726</v>
      </c>
      <c r="D1448" s="3">
        <v>8128.8</v>
      </c>
      <c r="E1448" s="8">
        <v>44694</v>
      </c>
      <c r="F1448" s="3">
        <v>8128.8</v>
      </c>
      <c r="G1448" s="5">
        <f>Tabla1[[#This Row],[Importe]]-Tabla1[[#This Row],[Pagado]]</f>
        <v>0</v>
      </c>
      <c r="H1448" s="4" t="s">
        <v>3890</v>
      </c>
    </row>
    <row r="1449" spans="1:8" x14ac:dyDescent="0.25">
      <c r="A1449" s="7">
        <v>44694</v>
      </c>
      <c r="B1449" s="4" t="s">
        <v>1489</v>
      </c>
      <c r="C1449" s="4" t="s">
        <v>3614</v>
      </c>
      <c r="D1449" s="3">
        <v>7480</v>
      </c>
      <c r="E1449" s="8">
        <v>44694</v>
      </c>
      <c r="F1449" s="3">
        <v>7480</v>
      </c>
      <c r="G1449" s="5">
        <f>Tabla1[[#This Row],[Importe]]-Tabla1[[#This Row],[Pagado]]</f>
        <v>0</v>
      </c>
      <c r="H1449" s="4" t="s">
        <v>3890</v>
      </c>
    </row>
    <row r="1450" spans="1:8" x14ac:dyDescent="0.25">
      <c r="A1450" s="7">
        <v>44694</v>
      </c>
      <c r="B1450" s="4" t="s">
        <v>1490</v>
      </c>
      <c r="C1450" s="4" t="s">
        <v>3717</v>
      </c>
      <c r="D1450" s="3">
        <v>5434.6</v>
      </c>
      <c r="E1450" s="8">
        <v>44694</v>
      </c>
      <c r="F1450" s="3">
        <v>5434.6</v>
      </c>
      <c r="G1450" s="5">
        <f>Tabla1[[#This Row],[Importe]]-Tabla1[[#This Row],[Pagado]]</f>
        <v>0</v>
      </c>
      <c r="H1450" s="4" t="s">
        <v>3890</v>
      </c>
    </row>
    <row r="1451" spans="1:8" x14ac:dyDescent="0.25">
      <c r="A1451" s="7">
        <v>44694</v>
      </c>
      <c r="B1451" s="4" t="s">
        <v>1491</v>
      </c>
      <c r="C1451" s="4" t="s">
        <v>3705</v>
      </c>
      <c r="D1451" s="3">
        <v>1400</v>
      </c>
      <c r="E1451" s="8">
        <v>44694</v>
      </c>
      <c r="F1451" s="3">
        <v>1400</v>
      </c>
      <c r="G1451" s="5">
        <f>Tabla1[[#This Row],[Importe]]-Tabla1[[#This Row],[Pagado]]</f>
        <v>0</v>
      </c>
      <c r="H1451" s="4" t="s">
        <v>3890</v>
      </c>
    </row>
    <row r="1452" spans="1:8" x14ac:dyDescent="0.25">
      <c r="A1452" s="7">
        <v>44694</v>
      </c>
      <c r="B1452" s="4" t="s">
        <v>1492</v>
      </c>
      <c r="C1452" s="4" t="s">
        <v>3651</v>
      </c>
      <c r="D1452" s="3">
        <v>942.5</v>
      </c>
      <c r="E1452" s="8">
        <v>44694</v>
      </c>
      <c r="F1452" s="3">
        <v>942.5</v>
      </c>
      <c r="G1452" s="5">
        <f>Tabla1[[#This Row],[Importe]]-Tabla1[[#This Row],[Pagado]]</f>
        <v>0</v>
      </c>
      <c r="H1452" s="4" t="s">
        <v>3890</v>
      </c>
    </row>
    <row r="1453" spans="1:8" x14ac:dyDescent="0.25">
      <c r="A1453" s="7">
        <v>44694</v>
      </c>
      <c r="B1453" s="4" t="s">
        <v>1493</v>
      </c>
      <c r="C1453" s="4" t="s">
        <v>3709</v>
      </c>
      <c r="D1453" s="3">
        <v>10355.4</v>
      </c>
      <c r="E1453" s="8">
        <v>44695</v>
      </c>
      <c r="F1453" s="3">
        <v>10355.4</v>
      </c>
      <c r="G1453" s="5">
        <f>Tabla1[[#This Row],[Importe]]-Tabla1[[#This Row],[Pagado]]</f>
        <v>0</v>
      </c>
      <c r="H1453" s="4" t="s">
        <v>3890</v>
      </c>
    </row>
    <row r="1454" spans="1:8" x14ac:dyDescent="0.25">
      <c r="A1454" s="7">
        <v>44694</v>
      </c>
      <c r="B1454" s="4" t="s">
        <v>1494</v>
      </c>
      <c r="C1454" s="4" t="s">
        <v>3713</v>
      </c>
      <c r="D1454" s="3">
        <v>1221</v>
      </c>
      <c r="E1454" s="8">
        <v>44695</v>
      </c>
      <c r="F1454" s="3">
        <v>1221</v>
      </c>
      <c r="G1454" s="5">
        <f>Tabla1[[#This Row],[Importe]]-Tabla1[[#This Row],[Pagado]]</f>
        <v>0</v>
      </c>
      <c r="H1454" s="4" t="s">
        <v>3890</v>
      </c>
    </row>
    <row r="1455" spans="1:8" x14ac:dyDescent="0.25">
      <c r="A1455" s="7">
        <v>44694</v>
      </c>
      <c r="B1455" s="4" t="s">
        <v>1495</v>
      </c>
      <c r="C1455" s="4" t="s">
        <v>3844</v>
      </c>
      <c r="D1455" s="3">
        <v>3234</v>
      </c>
      <c r="E1455" s="8">
        <v>44695</v>
      </c>
      <c r="F1455" s="3">
        <v>3234</v>
      </c>
      <c r="G1455" s="5">
        <f>Tabla1[[#This Row],[Importe]]-Tabla1[[#This Row],[Pagado]]</f>
        <v>0</v>
      </c>
      <c r="H1455" s="4" t="s">
        <v>3890</v>
      </c>
    </row>
    <row r="1456" spans="1:8" x14ac:dyDescent="0.25">
      <c r="A1456" s="7">
        <v>44694</v>
      </c>
      <c r="B1456" s="4" t="s">
        <v>1496</v>
      </c>
      <c r="C1456" s="4" t="s">
        <v>3710</v>
      </c>
      <c r="D1456" s="3">
        <v>7663.6</v>
      </c>
      <c r="E1456" s="8">
        <v>44695</v>
      </c>
      <c r="F1456" s="3">
        <v>7663.6</v>
      </c>
      <c r="G1456" s="5">
        <f>Tabla1[[#This Row],[Importe]]-Tabla1[[#This Row],[Pagado]]</f>
        <v>0</v>
      </c>
      <c r="H1456" s="4" t="s">
        <v>3890</v>
      </c>
    </row>
    <row r="1457" spans="1:8" x14ac:dyDescent="0.25">
      <c r="A1457" s="7">
        <v>44694</v>
      </c>
      <c r="B1457" s="4" t="s">
        <v>1497</v>
      </c>
      <c r="C1457" s="4" t="s">
        <v>3728</v>
      </c>
      <c r="D1457" s="3">
        <v>19124.8</v>
      </c>
      <c r="E1457" s="8">
        <v>44695</v>
      </c>
      <c r="F1457" s="3">
        <v>19124.8</v>
      </c>
      <c r="G1457" s="5">
        <f>Tabla1[[#This Row],[Importe]]-Tabla1[[#This Row],[Pagado]]</f>
        <v>0</v>
      </c>
      <c r="H1457" s="4" t="s">
        <v>3890</v>
      </c>
    </row>
    <row r="1458" spans="1:8" x14ac:dyDescent="0.25">
      <c r="A1458" s="7">
        <v>44694</v>
      </c>
      <c r="B1458" s="4" t="s">
        <v>1498</v>
      </c>
      <c r="C1458" s="4" t="s">
        <v>3624</v>
      </c>
      <c r="D1458" s="3">
        <v>1186.8</v>
      </c>
      <c r="E1458" s="8">
        <v>44694</v>
      </c>
      <c r="F1458" s="3">
        <v>1186.8</v>
      </c>
      <c r="G1458" s="5">
        <f>Tabla1[[#This Row],[Importe]]-Tabla1[[#This Row],[Pagado]]</f>
        <v>0</v>
      </c>
      <c r="H1458" s="4" t="s">
        <v>3890</v>
      </c>
    </row>
    <row r="1459" spans="1:8" x14ac:dyDescent="0.25">
      <c r="A1459" s="7">
        <v>44694</v>
      </c>
      <c r="B1459" s="4" t="s">
        <v>1499</v>
      </c>
      <c r="C1459" s="4" t="s">
        <v>3711</v>
      </c>
      <c r="D1459" s="3">
        <v>1947</v>
      </c>
      <c r="E1459" s="8">
        <v>44695</v>
      </c>
      <c r="F1459" s="3">
        <v>1947</v>
      </c>
      <c r="G1459" s="5">
        <f>Tabla1[[#This Row],[Importe]]-Tabla1[[#This Row],[Pagado]]</f>
        <v>0</v>
      </c>
      <c r="H1459" s="4" t="s">
        <v>3890</v>
      </c>
    </row>
    <row r="1460" spans="1:8" x14ac:dyDescent="0.25">
      <c r="A1460" s="7">
        <v>44694</v>
      </c>
      <c r="B1460" s="4" t="s">
        <v>1500</v>
      </c>
      <c r="C1460" s="4" t="s">
        <v>3723</v>
      </c>
      <c r="D1460" s="3">
        <v>6958.6</v>
      </c>
      <c r="E1460" s="8">
        <v>44694</v>
      </c>
      <c r="F1460" s="3">
        <v>6958.6</v>
      </c>
      <c r="G1460" s="5">
        <f>Tabla1[[#This Row],[Importe]]-Tabla1[[#This Row],[Pagado]]</f>
        <v>0</v>
      </c>
      <c r="H1460" s="4" t="s">
        <v>3890</v>
      </c>
    </row>
    <row r="1461" spans="1:8" x14ac:dyDescent="0.25">
      <c r="A1461" s="7">
        <v>44694</v>
      </c>
      <c r="B1461" s="4" t="s">
        <v>1501</v>
      </c>
      <c r="C1461" s="4" t="s">
        <v>3751</v>
      </c>
      <c r="D1461" s="3">
        <v>209</v>
      </c>
      <c r="E1461" s="8">
        <v>44694</v>
      </c>
      <c r="F1461" s="3">
        <v>209</v>
      </c>
      <c r="G1461" s="5">
        <f>Tabla1[[#This Row],[Importe]]-Tabla1[[#This Row],[Pagado]]</f>
        <v>0</v>
      </c>
      <c r="H1461" s="4" t="s">
        <v>3890</v>
      </c>
    </row>
    <row r="1462" spans="1:8" x14ac:dyDescent="0.25">
      <c r="A1462" s="7">
        <v>44694</v>
      </c>
      <c r="B1462" s="4" t="s">
        <v>1502</v>
      </c>
      <c r="C1462" s="4" t="s">
        <v>3614</v>
      </c>
      <c r="D1462" s="3">
        <v>1449.2</v>
      </c>
      <c r="E1462" s="8">
        <v>44694</v>
      </c>
      <c r="F1462" s="3">
        <v>1449.2</v>
      </c>
      <c r="G1462" s="5">
        <f>Tabla1[[#This Row],[Importe]]-Tabla1[[#This Row],[Pagado]]</f>
        <v>0</v>
      </c>
      <c r="H1462" s="4" t="s">
        <v>3890</v>
      </c>
    </row>
    <row r="1463" spans="1:8" x14ac:dyDescent="0.25">
      <c r="A1463" s="7">
        <v>44694</v>
      </c>
      <c r="B1463" s="4" t="s">
        <v>1503</v>
      </c>
      <c r="C1463" s="4" t="s">
        <v>3801</v>
      </c>
      <c r="D1463" s="3">
        <v>2849.2</v>
      </c>
      <c r="E1463" s="8">
        <v>44694</v>
      </c>
      <c r="F1463" s="3">
        <v>2849.2</v>
      </c>
      <c r="G1463" s="5">
        <f>Tabla1[[#This Row],[Importe]]-Tabla1[[#This Row],[Pagado]]</f>
        <v>0</v>
      </c>
      <c r="H1463" s="4" t="s">
        <v>3890</v>
      </c>
    </row>
    <row r="1464" spans="1:8" x14ac:dyDescent="0.25">
      <c r="A1464" s="7">
        <v>44694</v>
      </c>
      <c r="B1464" s="4" t="s">
        <v>1504</v>
      </c>
      <c r="C1464" s="4" t="s">
        <v>3602</v>
      </c>
      <c r="D1464" s="3">
        <v>1619.1</v>
      </c>
      <c r="E1464" s="8">
        <v>44694</v>
      </c>
      <c r="F1464" s="3">
        <v>1619.1</v>
      </c>
      <c r="G1464" s="5">
        <f>Tabla1[[#This Row],[Importe]]-Tabla1[[#This Row],[Pagado]]</f>
        <v>0</v>
      </c>
      <c r="H1464" s="4" t="s">
        <v>3890</v>
      </c>
    </row>
    <row r="1465" spans="1:8" x14ac:dyDescent="0.25">
      <c r="A1465" s="7">
        <v>44694</v>
      </c>
      <c r="B1465" s="4" t="s">
        <v>1505</v>
      </c>
      <c r="C1465" s="4" t="s">
        <v>3614</v>
      </c>
      <c r="D1465" s="3">
        <v>67.2</v>
      </c>
      <c r="E1465" s="8">
        <v>44694</v>
      </c>
      <c r="F1465" s="3">
        <v>67.2</v>
      </c>
      <c r="G1465" s="5">
        <f>Tabla1[[#This Row],[Importe]]-Tabla1[[#This Row],[Pagado]]</f>
        <v>0</v>
      </c>
      <c r="H1465" s="4" t="s">
        <v>3890</v>
      </c>
    </row>
    <row r="1466" spans="1:8" x14ac:dyDescent="0.25">
      <c r="A1466" s="7">
        <v>44694</v>
      </c>
      <c r="B1466" s="4" t="s">
        <v>1506</v>
      </c>
      <c r="C1466" s="4" t="s">
        <v>3757</v>
      </c>
      <c r="D1466" s="3">
        <v>8364</v>
      </c>
      <c r="E1466" s="8">
        <v>44708</v>
      </c>
      <c r="F1466" s="3">
        <v>8364</v>
      </c>
      <c r="G1466" s="5">
        <f>Tabla1[[#This Row],[Importe]]-Tabla1[[#This Row],[Pagado]]</f>
        <v>0</v>
      </c>
      <c r="H1466" s="4" t="s">
        <v>3890</v>
      </c>
    </row>
    <row r="1467" spans="1:8" x14ac:dyDescent="0.25">
      <c r="A1467" s="7">
        <v>44694</v>
      </c>
      <c r="B1467" s="4" t="s">
        <v>1507</v>
      </c>
      <c r="C1467" s="4" t="s">
        <v>3690</v>
      </c>
      <c r="D1467" s="3">
        <v>110870.6</v>
      </c>
      <c r="E1467" s="8">
        <v>44701</v>
      </c>
      <c r="F1467" s="3">
        <v>110870.6</v>
      </c>
      <c r="G1467" s="5">
        <f>Tabla1[[#This Row],[Importe]]-Tabla1[[#This Row],[Pagado]]</f>
        <v>0</v>
      </c>
      <c r="H1467" s="4" t="s">
        <v>3890</v>
      </c>
    </row>
    <row r="1468" spans="1:8" x14ac:dyDescent="0.25">
      <c r="A1468" s="7">
        <v>44695</v>
      </c>
      <c r="B1468" s="4" t="s">
        <v>1508</v>
      </c>
      <c r="C1468" s="4" t="s">
        <v>3924</v>
      </c>
      <c r="D1468" s="3">
        <v>0</v>
      </c>
      <c r="E1468" s="9" t="s">
        <v>3891</v>
      </c>
      <c r="F1468" s="3">
        <v>0</v>
      </c>
      <c r="G1468" s="5">
        <f>Tabla1[[#This Row],[Importe]]-Tabla1[[#This Row],[Pagado]]</f>
        <v>0</v>
      </c>
      <c r="H1468" s="4" t="s">
        <v>3891</v>
      </c>
    </row>
    <row r="1469" spans="1:8" x14ac:dyDescent="0.25">
      <c r="A1469" s="7">
        <v>44695</v>
      </c>
      <c r="B1469" s="4" t="s">
        <v>1509</v>
      </c>
      <c r="C1469" s="4" t="s">
        <v>3598</v>
      </c>
      <c r="D1469" s="3">
        <v>66490.600000000006</v>
      </c>
      <c r="E1469" s="8">
        <v>44696</v>
      </c>
      <c r="F1469" s="3">
        <v>66490.600000000006</v>
      </c>
      <c r="G1469" s="5">
        <f>Tabla1[[#This Row],[Importe]]-Tabla1[[#This Row],[Pagado]]</f>
        <v>0</v>
      </c>
      <c r="H1469" s="4" t="s">
        <v>3890</v>
      </c>
    </row>
    <row r="1470" spans="1:8" x14ac:dyDescent="0.25">
      <c r="A1470" s="7">
        <v>44695</v>
      </c>
      <c r="B1470" s="4" t="s">
        <v>1510</v>
      </c>
      <c r="C1470" s="4" t="s">
        <v>3597</v>
      </c>
      <c r="D1470" s="3">
        <v>72852.2</v>
      </c>
      <c r="E1470" s="8">
        <v>44695</v>
      </c>
      <c r="F1470" s="3">
        <v>72852.2</v>
      </c>
      <c r="G1470" s="5">
        <f>Tabla1[[#This Row],[Importe]]-Tabla1[[#This Row],[Pagado]]</f>
        <v>0</v>
      </c>
      <c r="H1470" s="4" t="s">
        <v>3890</v>
      </c>
    </row>
    <row r="1471" spans="1:8" x14ac:dyDescent="0.25">
      <c r="A1471" s="7">
        <v>44695</v>
      </c>
      <c r="B1471" s="4" t="s">
        <v>1511</v>
      </c>
      <c r="C1471" s="4" t="s">
        <v>3731</v>
      </c>
      <c r="D1471" s="3">
        <v>20944</v>
      </c>
      <c r="E1471" s="8">
        <v>44696</v>
      </c>
      <c r="F1471" s="3">
        <v>20944</v>
      </c>
      <c r="G1471" s="5">
        <f>Tabla1[[#This Row],[Importe]]-Tabla1[[#This Row],[Pagado]]</f>
        <v>0</v>
      </c>
      <c r="H1471" s="4" t="s">
        <v>3890</v>
      </c>
    </row>
    <row r="1472" spans="1:8" x14ac:dyDescent="0.25">
      <c r="A1472" s="7">
        <v>44695</v>
      </c>
      <c r="B1472" s="4" t="s">
        <v>1512</v>
      </c>
      <c r="C1472" s="4" t="s">
        <v>3649</v>
      </c>
      <c r="D1472" s="3">
        <v>13759.1</v>
      </c>
      <c r="E1472" s="8">
        <v>44697</v>
      </c>
      <c r="F1472" s="3">
        <v>13759.1</v>
      </c>
      <c r="G1472" s="5">
        <f>Tabla1[[#This Row],[Importe]]-Tabla1[[#This Row],[Pagado]]</f>
        <v>0</v>
      </c>
      <c r="H1472" s="4" t="s">
        <v>3890</v>
      </c>
    </row>
    <row r="1473" spans="1:8" x14ac:dyDescent="0.25">
      <c r="A1473" s="7">
        <v>44695</v>
      </c>
      <c r="B1473" s="4" t="s">
        <v>1513</v>
      </c>
      <c r="C1473" s="4" t="s">
        <v>3654</v>
      </c>
      <c r="D1473" s="3">
        <v>5220.8</v>
      </c>
      <c r="E1473" s="8">
        <v>44697</v>
      </c>
      <c r="F1473" s="3">
        <v>5220.8</v>
      </c>
      <c r="G1473" s="5">
        <f>Tabla1[[#This Row],[Importe]]-Tabla1[[#This Row],[Pagado]]</f>
        <v>0</v>
      </c>
      <c r="H1473" s="4" t="s">
        <v>3890</v>
      </c>
    </row>
    <row r="1474" spans="1:8" x14ac:dyDescent="0.25">
      <c r="A1474" s="7">
        <v>44695</v>
      </c>
      <c r="B1474" s="4" t="s">
        <v>1514</v>
      </c>
      <c r="C1474" s="4" t="s">
        <v>3640</v>
      </c>
      <c r="D1474" s="3">
        <v>44808.6</v>
      </c>
      <c r="E1474" s="8">
        <v>44695</v>
      </c>
      <c r="F1474" s="3">
        <v>44808.6</v>
      </c>
      <c r="G1474" s="5">
        <f>Tabla1[[#This Row],[Importe]]-Tabla1[[#This Row],[Pagado]]</f>
        <v>0</v>
      </c>
      <c r="H1474" s="4" t="s">
        <v>3890</v>
      </c>
    </row>
    <row r="1475" spans="1:8" x14ac:dyDescent="0.25">
      <c r="A1475" s="7">
        <v>44695</v>
      </c>
      <c r="B1475" s="4" t="s">
        <v>1515</v>
      </c>
      <c r="C1475" s="4" t="s">
        <v>3737</v>
      </c>
      <c r="D1475" s="3">
        <v>14116.8</v>
      </c>
      <c r="E1475" s="8">
        <v>44698</v>
      </c>
      <c r="F1475" s="3">
        <v>14116.8</v>
      </c>
      <c r="G1475" s="5">
        <f>Tabla1[[#This Row],[Importe]]-Tabla1[[#This Row],[Pagado]]</f>
        <v>0</v>
      </c>
      <c r="H1475" s="4" t="s">
        <v>3890</v>
      </c>
    </row>
    <row r="1476" spans="1:8" x14ac:dyDescent="0.25">
      <c r="A1476" s="7">
        <v>44695</v>
      </c>
      <c r="B1476" s="4" t="s">
        <v>1516</v>
      </c>
      <c r="C1476" s="4" t="s">
        <v>3609</v>
      </c>
      <c r="D1476" s="3">
        <v>1394.8</v>
      </c>
      <c r="E1476" s="8">
        <v>44695</v>
      </c>
      <c r="F1476" s="3">
        <v>1394.8</v>
      </c>
      <c r="G1476" s="5">
        <f>Tabla1[[#This Row],[Importe]]-Tabla1[[#This Row],[Pagado]]</f>
        <v>0</v>
      </c>
      <c r="H1476" s="4" t="s">
        <v>3890</v>
      </c>
    </row>
    <row r="1477" spans="1:8" x14ac:dyDescent="0.25">
      <c r="A1477" s="7">
        <v>44695</v>
      </c>
      <c r="B1477" s="4" t="s">
        <v>1517</v>
      </c>
      <c r="C1477" s="4" t="s">
        <v>3655</v>
      </c>
      <c r="D1477" s="3">
        <v>6063.9</v>
      </c>
      <c r="E1477" s="8">
        <v>44695</v>
      </c>
      <c r="F1477" s="3">
        <v>6063.9</v>
      </c>
      <c r="G1477" s="5">
        <f>Tabla1[[#This Row],[Importe]]-Tabla1[[#This Row],[Pagado]]</f>
        <v>0</v>
      </c>
      <c r="H1477" s="4" t="s">
        <v>3890</v>
      </c>
    </row>
    <row r="1478" spans="1:8" x14ac:dyDescent="0.25">
      <c r="A1478" s="7">
        <v>44695</v>
      </c>
      <c r="B1478" s="4" t="s">
        <v>1518</v>
      </c>
      <c r="C1478" s="4" t="s">
        <v>3654</v>
      </c>
      <c r="D1478" s="3">
        <v>675</v>
      </c>
      <c r="E1478" s="8">
        <v>44698</v>
      </c>
      <c r="F1478" s="3">
        <v>675</v>
      </c>
      <c r="G1478" s="5">
        <f>Tabla1[[#This Row],[Importe]]-Tabla1[[#This Row],[Pagado]]</f>
        <v>0</v>
      </c>
      <c r="H1478" s="4" t="s">
        <v>3890</v>
      </c>
    </row>
    <row r="1479" spans="1:8" x14ac:dyDescent="0.25">
      <c r="A1479" s="7">
        <v>44695</v>
      </c>
      <c r="B1479" s="4" t="s">
        <v>1519</v>
      </c>
      <c r="C1479" s="4" t="s">
        <v>3614</v>
      </c>
      <c r="D1479" s="3">
        <v>4059.8</v>
      </c>
      <c r="E1479" s="8">
        <v>44695</v>
      </c>
      <c r="F1479" s="3">
        <v>4059.8</v>
      </c>
      <c r="G1479" s="5">
        <f>Tabla1[[#This Row],[Importe]]-Tabla1[[#This Row],[Pagado]]</f>
        <v>0</v>
      </c>
      <c r="H1479" s="4" t="s">
        <v>3890</v>
      </c>
    </row>
    <row r="1480" spans="1:8" x14ac:dyDescent="0.25">
      <c r="A1480" s="7">
        <v>44695</v>
      </c>
      <c r="B1480" s="4" t="s">
        <v>1520</v>
      </c>
      <c r="C1480" s="4" t="s">
        <v>3648</v>
      </c>
      <c r="D1480" s="3">
        <v>9236.1</v>
      </c>
      <c r="E1480" s="8">
        <v>44697</v>
      </c>
      <c r="F1480" s="3">
        <v>9236.1</v>
      </c>
      <c r="G1480" s="5">
        <f>Tabla1[[#This Row],[Importe]]-Tabla1[[#This Row],[Pagado]]</f>
        <v>0</v>
      </c>
      <c r="H1480" s="4" t="s">
        <v>3890</v>
      </c>
    </row>
    <row r="1481" spans="1:8" x14ac:dyDescent="0.25">
      <c r="A1481" s="7">
        <v>44695</v>
      </c>
      <c r="B1481" s="4" t="s">
        <v>1521</v>
      </c>
      <c r="C1481" s="4" t="s">
        <v>3650</v>
      </c>
      <c r="D1481" s="3">
        <v>4542.1000000000004</v>
      </c>
      <c r="E1481" s="8">
        <v>44697</v>
      </c>
      <c r="F1481" s="3">
        <v>4542.1000000000004</v>
      </c>
      <c r="G1481" s="5">
        <f>Tabla1[[#This Row],[Importe]]-Tabla1[[#This Row],[Pagado]]</f>
        <v>0</v>
      </c>
      <c r="H1481" s="4" t="s">
        <v>3890</v>
      </c>
    </row>
    <row r="1482" spans="1:8" x14ac:dyDescent="0.25">
      <c r="A1482" s="7">
        <v>44695</v>
      </c>
      <c r="B1482" s="4" t="s">
        <v>1522</v>
      </c>
      <c r="C1482" s="4" t="s">
        <v>3780</v>
      </c>
      <c r="D1482" s="3">
        <v>9057.7000000000007</v>
      </c>
      <c r="E1482" s="8">
        <v>44698</v>
      </c>
      <c r="F1482" s="3">
        <v>9057.7000000000007</v>
      </c>
      <c r="G1482" s="5">
        <f>Tabla1[[#This Row],[Importe]]-Tabla1[[#This Row],[Pagado]]</f>
        <v>0</v>
      </c>
      <c r="H1482" s="4" t="s">
        <v>3890</v>
      </c>
    </row>
    <row r="1483" spans="1:8" x14ac:dyDescent="0.25">
      <c r="A1483" s="7">
        <v>44695</v>
      </c>
      <c r="B1483" s="4" t="s">
        <v>1523</v>
      </c>
      <c r="C1483" s="4" t="s">
        <v>3643</v>
      </c>
      <c r="D1483" s="3">
        <v>9026.1</v>
      </c>
      <c r="E1483" s="8">
        <v>44701</v>
      </c>
      <c r="F1483" s="3">
        <v>9026.1</v>
      </c>
      <c r="G1483" s="5">
        <f>Tabla1[[#This Row],[Importe]]-Tabla1[[#This Row],[Pagado]]</f>
        <v>0</v>
      </c>
      <c r="H1483" s="4" t="s">
        <v>3890</v>
      </c>
    </row>
    <row r="1484" spans="1:8" x14ac:dyDescent="0.25">
      <c r="A1484" s="7">
        <v>44695</v>
      </c>
      <c r="B1484" s="4" t="s">
        <v>1524</v>
      </c>
      <c r="C1484" s="4" t="s">
        <v>3645</v>
      </c>
      <c r="D1484" s="3">
        <v>4493.1000000000004</v>
      </c>
      <c r="E1484" s="8">
        <v>44697</v>
      </c>
      <c r="F1484" s="3">
        <v>4493.1000000000004</v>
      </c>
      <c r="G1484" s="5">
        <f>Tabla1[[#This Row],[Importe]]-Tabla1[[#This Row],[Pagado]]</f>
        <v>0</v>
      </c>
      <c r="H1484" s="4" t="s">
        <v>3890</v>
      </c>
    </row>
    <row r="1485" spans="1:8" x14ac:dyDescent="0.25">
      <c r="A1485" s="7">
        <v>44695</v>
      </c>
      <c r="B1485" s="4" t="s">
        <v>1525</v>
      </c>
      <c r="C1485" s="4" t="s">
        <v>3810</v>
      </c>
      <c r="D1485" s="3">
        <v>3379.2</v>
      </c>
      <c r="E1485" s="8">
        <v>44695</v>
      </c>
      <c r="F1485" s="3">
        <v>3379.2</v>
      </c>
      <c r="G1485" s="5">
        <f>Tabla1[[#This Row],[Importe]]-Tabla1[[#This Row],[Pagado]]</f>
        <v>0</v>
      </c>
      <c r="H1485" s="4" t="s">
        <v>3890</v>
      </c>
    </row>
    <row r="1486" spans="1:8" x14ac:dyDescent="0.25">
      <c r="A1486" s="7">
        <v>44695</v>
      </c>
      <c r="B1486" s="4" t="s">
        <v>1526</v>
      </c>
      <c r="C1486" s="4" t="s">
        <v>3644</v>
      </c>
      <c r="D1486" s="3">
        <v>4685.2</v>
      </c>
      <c r="E1486" s="8">
        <v>44697</v>
      </c>
      <c r="F1486" s="3">
        <v>4685.2</v>
      </c>
      <c r="G1486" s="5">
        <f>Tabla1[[#This Row],[Importe]]-Tabla1[[#This Row],[Pagado]]</f>
        <v>0</v>
      </c>
      <c r="H1486" s="4" t="s">
        <v>3890</v>
      </c>
    </row>
    <row r="1487" spans="1:8" x14ac:dyDescent="0.25">
      <c r="A1487" s="7">
        <v>44695</v>
      </c>
      <c r="B1487" s="4" t="s">
        <v>1527</v>
      </c>
      <c r="C1487" s="4" t="s">
        <v>3667</v>
      </c>
      <c r="D1487" s="3">
        <v>12704.1</v>
      </c>
      <c r="E1487" s="8">
        <v>44697</v>
      </c>
      <c r="F1487" s="3">
        <v>12704.1</v>
      </c>
      <c r="G1487" s="5">
        <f>Tabla1[[#This Row],[Importe]]-Tabla1[[#This Row],[Pagado]]</f>
        <v>0</v>
      </c>
      <c r="H1487" s="4" t="s">
        <v>3890</v>
      </c>
    </row>
    <row r="1488" spans="1:8" x14ac:dyDescent="0.25">
      <c r="A1488" s="7">
        <v>44695</v>
      </c>
      <c r="B1488" s="4" t="s">
        <v>1528</v>
      </c>
      <c r="C1488" s="4" t="s">
        <v>3597</v>
      </c>
      <c r="D1488" s="3">
        <v>1204</v>
      </c>
      <c r="E1488" s="8">
        <v>44696</v>
      </c>
      <c r="F1488" s="3">
        <v>1204</v>
      </c>
      <c r="G1488" s="5">
        <f>Tabla1[[#This Row],[Importe]]-Tabla1[[#This Row],[Pagado]]</f>
        <v>0</v>
      </c>
      <c r="H1488" s="4" t="s">
        <v>3890</v>
      </c>
    </row>
    <row r="1489" spans="1:8" x14ac:dyDescent="0.25">
      <c r="A1489" s="7">
        <v>44695</v>
      </c>
      <c r="B1489" s="4" t="s">
        <v>1529</v>
      </c>
      <c r="C1489" s="4" t="s">
        <v>3653</v>
      </c>
      <c r="D1489" s="3">
        <v>13509.9</v>
      </c>
      <c r="E1489" s="8">
        <v>44697</v>
      </c>
      <c r="F1489" s="3">
        <v>13509.9</v>
      </c>
      <c r="G1489" s="5">
        <f>Tabla1[[#This Row],[Importe]]-Tabla1[[#This Row],[Pagado]]</f>
        <v>0</v>
      </c>
      <c r="H1489" s="4" t="s">
        <v>3890</v>
      </c>
    </row>
    <row r="1490" spans="1:8" x14ac:dyDescent="0.25">
      <c r="A1490" s="7">
        <v>44695</v>
      </c>
      <c r="B1490" s="4" t="s">
        <v>1530</v>
      </c>
      <c r="C1490" s="4" t="s">
        <v>3647</v>
      </c>
      <c r="D1490" s="3">
        <v>4579.8</v>
      </c>
      <c r="E1490" s="8">
        <v>44697</v>
      </c>
      <c r="F1490" s="3">
        <v>4579.8</v>
      </c>
      <c r="G1490" s="5">
        <f>Tabla1[[#This Row],[Importe]]-Tabla1[[#This Row],[Pagado]]</f>
        <v>0</v>
      </c>
      <c r="H1490" s="4" t="s">
        <v>3890</v>
      </c>
    </row>
    <row r="1491" spans="1:8" ht="31.5" x14ac:dyDescent="0.25">
      <c r="A1491" s="7">
        <v>44695</v>
      </c>
      <c r="B1491" s="4" t="s">
        <v>1531</v>
      </c>
      <c r="C1491" s="4" t="s">
        <v>3735</v>
      </c>
      <c r="D1491" s="3">
        <v>12581.1</v>
      </c>
      <c r="E1491" s="8" t="s">
        <v>3972</v>
      </c>
      <c r="F1491" s="3">
        <f>1300+8000+3281.1</f>
        <v>12581.1</v>
      </c>
      <c r="G1491" s="5">
        <f>Tabla1[[#This Row],[Importe]]-Tabla1[[#This Row],[Pagado]]</f>
        <v>0</v>
      </c>
      <c r="H1491" s="4" t="s">
        <v>3890</v>
      </c>
    </row>
    <row r="1492" spans="1:8" x14ac:dyDescent="0.25">
      <c r="A1492" s="7">
        <v>44695</v>
      </c>
      <c r="B1492" s="4" t="s">
        <v>1532</v>
      </c>
      <c r="C1492" s="4" t="s">
        <v>3641</v>
      </c>
      <c r="D1492" s="3">
        <v>20874.7</v>
      </c>
      <c r="E1492" s="8">
        <v>44697</v>
      </c>
      <c r="F1492" s="3">
        <v>20874.7</v>
      </c>
      <c r="G1492" s="5">
        <f>Tabla1[[#This Row],[Importe]]-Tabla1[[#This Row],[Pagado]]</f>
        <v>0</v>
      </c>
      <c r="H1492" s="4" t="s">
        <v>3890</v>
      </c>
    </row>
    <row r="1493" spans="1:8" x14ac:dyDescent="0.25">
      <c r="A1493" s="7">
        <v>44695</v>
      </c>
      <c r="B1493" s="4" t="s">
        <v>1533</v>
      </c>
      <c r="C1493" s="4" t="s">
        <v>3608</v>
      </c>
      <c r="D1493" s="3">
        <v>5112.1000000000004</v>
      </c>
      <c r="E1493" s="8">
        <v>44695</v>
      </c>
      <c r="F1493" s="3">
        <v>5112.1000000000004</v>
      </c>
      <c r="G1493" s="5">
        <f>Tabla1[[#This Row],[Importe]]-Tabla1[[#This Row],[Pagado]]</f>
        <v>0</v>
      </c>
      <c r="H1493" s="4" t="s">
        <v>3890</v>
      </c>
    </row>
    <row r="1494" spans="1:8" x14ac:dyDescent="0.25">
      <c r="A1494" s="7">
        <v>44695</v>
      </c>
      <c r="B1494" s="4" t="s">
        <v>1534</v>
      </c>
      <c r="C1494" s="4" t="s">
        <v>3639</v>
      </c>
      <c r="D1494" s="3">
        <v>9312.6</v>
      </c>
      <c r="E1494" s="8">
        <v>44697</v>
      </c>
      <c r="F1494" s="3">
        <v>9312.6</v>
      </c>
      <c r="G1494" s="5">
        <f>Tabla1[[#This Row],[Importe]]-Tabla1[[#This Row],[Pagado]]</f>
        <v>0</v>
      </c>
      <c r="H1494" s="4" t="s">
        <v>3890</v>
      </c>
    </row>
    <row r="1495" spans="1:8" x14ac:dyDescent="0.25">
      <c r="A1495" s="7">
        <v>44695</v>
      </c>
      <c r="B1495" s="4" t="s">
        <v>1535</v>
      </c>
      <c r="C1495" s="4" t="s">
        <v>3804</v>
      </c>
      <c r="D1495" s="3">
        <v>4845</v>
      </c>
      <c r="E1495" s="8">
        <v>44697</v>
      </c>
      <c r="F1495" s="3">
        <v>4845</v>
      </c>
      <c r="G1495" s="5">
        <f>Tabla1[[#This Row],[Importe]]-Tabla1[[#This Row],[Pagado]]</f>
        <v>0</v>
      </c>
      <c r="H1495" s="4" t="s">
        <v>3890</v>
      </c>
    </row>
    <row r="1496" spans="1:8" x14ac:dyDescent="0.25">
      <c r="A1496" s="7">
        <v>44695</v>
      </c>
      <c r="B1496" s="4" t="s">
        <v>1536</v>
      </c>
      <c r="C1496" s="4" t="s">
        <v>3595</v>
      </c>
      <c r="D1496" s="3">
        <v>5151.5</v>
      </c>
      <c r="E1496" s="8">
        <v>44695</v>
      </c>
      <c r="F1496" s="3">
        <v>5151.5</v>
      </c>
      <c r="G1496" s="5">
        <f>Tabla1[[#This Row],[Importe]]-Tabla1[[#This Row],[Pagado]]</f>
        <v>0</v>
      </c>
      <c r="H1496" s="4" t="s">
        <v>3890</v>
      </c>
    </row>
    <row r="1497" spans="1:8" x14ac:dyDescent="0.25">
      <c r="A1497" s="7">
        <v>44695</v>
      </c>
      <c r="B1497" s="4" t="s">
        <v>1537</v>
      </c>
      <c r="C1497" s="4" t="s">
        <v>3651</v>
      </c>
      <c r="D1497" s="3">
        <v>3852.9</v>
      </c>
      <c r="E1497" s="8">
        <v>44697</v>
      </c>
      <c r="F1497" s="3">
        <v>3852.9</v>
      </c>
      <c r="G1497" s="5">
        <f>Tabla1[[#This Row],[Importe]]-Tabla1[[#This Row],[Pagado]]</f>
        <v>0</v>
      </c>
      <c r="H1497" s="4" t="s">
        <v>3890</v>
      </c>
    </row>
    <row r="1498" spans="1:8" ht="31.5" x14ac:dyDescent="0.25">
      <c r="A1498" s="7">
        <v>44695</v>
      </c>
      <c r="B1498" s="4" t="s">
        <v>1538</v>
      </c>
      <c r="C1498" s="4" t="s">
        <v>3599</v>
      </c>
      <c r="D1498" s="3">
        <v>60153.3</v>
      </c>
      <c r="E1498" s="8" t="s">
        <v>3964</v>
      </c>
      <c r="F1498" s="3">
        <f>45000+15153.3</f>
        <v>60153.3</v>
      </c>
      <c r="G1498" s="5">
        <f>Tabla1[[#This Row],[Importe]]-Tabla1[[#This Row],[Pagado]]</f>
        <v>0</v>
      </c>
      <c r="H1498" s="4" t="s">
        <v>3890</v>
      </c>
    </row>
    <row r="1499" spans="1:8" ht="31.5" x14ac:dyDescent="0.25">
      <c r="A1499" s="7">
        <v>44695</v>
      </c>
      <c r="B1499" s="4" t="s">
        <v>1539</v>
      </c>
      <c r="C1499" s="4" t="s">
        <v>3651</v>
      </c>
      <c r="D1499" s="3">
        <v>30570.400000000001</v>
      </c>
      <c r="E1499" s="8" t="s">
        <v>3999</v>
      </c>
      <c r="F1499" s="3">
        <f>7000+4000+19570.4</f>
        <v>30570.400000000001</v>
      </c>
      <c r="G1499" s="5">
        <f>Tabla1[[#This Row],[Importe]]-Tabla1[[#This Row],[Pagado]]</f>
        <v>0</v>
      </c>
      <c r="H1499" s="4" t="s">
        <v>3890</v>
      </c>
    </row>
    <row r="1500" spans="1:8" x14ac:dyDescent="0.25">
      <c r="A1500" s="7">
        <v>44695</v>
      </c>
      <c r="B1500" s="4" t="s">
        <v>1540</v>
      </c>
      <c r="C1500" s="4" t="s">
        <v>3634</v>
      </c>
      <c r="D1500" s="3">
        <v>5479.6</v>
      </c>
      <c r="E1500" s="8">
        <v>44695</v>
      </c>
      <c r="F1500" s="3">
        <v>5479.6</v>
      </c>
      <c r="G1500" s="5">
        <f>Tabla1[[#This Row],[Importe]]-Tabla1[[#This Row],[Pagado]]</f>
        <v>0</v>
      </c>
      <c r="H1500" s="4" t="s">
        <v>3890</v>
      </c>
    </row>
    <row r="1501" spans="1:8" x14ac:dyDescent="0.25">
      <c r="A1501" s="7">
        <v>44695</v>
      </c>
      <c r="B1501" s="4" t="s">
        <v>1541</v>
      </c>
      <c r="C1501" s="4" t="s">
        <v>3630</v>
      </c>
      <c r="D1501" s="3">
        <v>12183.6</v>
      </c>
      <c r="E1501" s="8">
        <v>44696</v>
      </c>
      <c r="F1501" s="3">
        <v>12183.6</v>
      </c>
      <c r="G1501" s="5">
        <f>Tabla1[[#This Row],[Importe]]-Tabla1[[#This Row],[Pagado]]</f>
        <v>0</v>
      </c>
      <c r="H1501" s="4" t="s">
        <v>3890</v>
      </c>
    </row>
    <row r="1502" spans="1:8" x14ac:dyDescent="0.25">
      <c r="A1502" s="7">
        <v>44695</v>
      </c>
      <c r="B1502" s="4" t="s">
        <v>1542</v>
      </c>
      <c r="C1502" s="4" t="s">
        <v>3758</v>
      </c>
      <c r="D1502" s="3">
        <v>8451.6</v>
      </c>
      <c r="E1502" s="8">
        <v>44695</v>
      </c>
      <c r="F1502" s="3">
        <v>8451.6</v>
      </c>
      <c r="G1502" s="5">
        <f>Tabla1[[#This Row],[Importe]]-Tabla1[[#This Row],[Pagado]]</f>
        <v>0</v>
      </c>
      <c r="H1502" s="4" t="s">
        <v>3890</v>
      </c>
    </row>
    <row r="1503" spans="1:8" x14ac:dyDescent="0.25">
      <c r="A1503" s="7">
        <v>44695</v>
      </c>
      <c r="B1503" s="4" t="s">
        <v>1543</v>
      </c>
      <c r="C1503" s="4" t="s">
        <v>3630</v>
      </c>
      <c r="D1503" s="3">
        <v>9985.7999999999993</v>
      </c>
      <c r="E1503" s="8">
        <v>44695</v>
      </c>
      <c r="F1503" s="3">
        <v>9985.7999999999993</v>
      </c>
      <c r="G1503" s="5">
        <f>Tabla1[[#This Row],[Importe]]-Tabla1[[#This Row],[Pagado]]</f>
        <v>0</v>
      </c>
      <c r="H1503" s="4" t="s">
        <v>3890</v>
      </c>
    </row>
    <row r="1504" spans="1:8" x14ac:dyDescent="0.25">
      <c r="A1504" s="7">
        <v>44695</v>
      </c>
      <c r="B1504" s="4" t="s">
        <v>1544</v>
      </c>
      <c r="C1504" s="4" t="s">
        <v>3614</v>
      </c>
      <c r="D1504" s="3">
        <v>2171.4</v>
      </c>
      <c r="E1504" s="8">
        <v>44695</v>
      </c>
      <c r="F1504" s="3">
        <v>2171.4</v>
      </c>
      <c r="G1504" s="5">
        <f>Tabla1[[#This Row],[Importe]]-Tabla1[[#This Row],[Pagado]]</f>
        <v>0</v>
      </c>
      <c r="H1504" s="4" t="s">
        <v>3890</v>
      </c>
    </row>
    <row r="1505" spans="1:8" x14ac:dyDescent="0.25">
      <c r="A1505" s="7">
        <v>44695</v>
      </c>
      <c r="B1505" s="4" t="s">
        <v>1545</v>
      </c>
      <c r="C1505" s="4" t="s">
        <v>3614</v>
      </c>
      <c r="D1505" s="3">
        <v>1607.7</v>
      </c>
      <c r="E1505" s="8">
        <v>44695</v>
      </c>
      <c r="F1505" s="3">
        <v>1607.7</v>
      </c>
      <c r="G1505" s="5">
        <f>Tabla1[[#This Row],[Importe]]-Tabla1[[#This Row],[Pagado]]</f>
        <v>0</v>
      </c>
      <c r="H1505" s="4" t="s">
        <v>3890</v>
      </c>
    </row>
    <row r="1506" spans="1:8" x14ac:dyDescent="0.25">
      <c r="A1506" s="7">
        <v>44695</v>
      </c>
      <c r="B1506" s="4" t="s">
        <v>1546</v>
      </c>
      <c r="C1506" s="4" t="s">
        <v>3685</v>
      </c>
      <c r="D1506" s="3">
        <v>6558.1</v>
      </c>
      <c r="E1506" s="8">
        <v>44695</v>
      </c>
      <c r="F1506" s="3">
        <v>6558.1</v>
      </c>
      <c r="G1506" s="5">
        <f>Tabla1[[#This Row],[Importe]]-Tabla1[[#This Row],[Pagado]]</f>
        <v>0</v>
      </c>
      <c r="H1506" s="4" t="s">
        <v>3890</v>
      </c>
    </row>
    <row r="1507" spans="1:8" x14ac:dyDescent="0.25">
      <c r="A1507" s="7">
        <v>44695</v>
      </c>
      <c r="B1507" s="4" t="s">
        <v>1547</v>
      </c>
      <c r="C1507" s="4" t="s">
        <v>3760</v>
      </c>
      <c r="D1507" s="3">
        <v>1174.8</v>
      </c>
      <c r="E1507" s="8">
        <v>44695</v>
      </c>
      <c r="F1507" s="3">
        <v>1174.8</v>
      </c>
      <c r="G1507" s="5">
        <f>Tabla1[[#This Row],[Importe]]-Tabla1[[#This Row],[Pagado]]</f>
        <v>0</v>
      </c>
      <c r="H1507" s="4" t="s">
        <v>3890</v>
      </c>
    </row>
    <row r="1508" spans="1:8" x14ac:dyDescent="0.25">
      <c r="A1508" s="7">
        <v>44695</v>
      </c>
      <c r="B1508" s="4" t="s">
        <v>1548</v>
      </c>
      <c r="C1508" s="4" t="s">
        <v>3761</v>
      </c>
      <c r="D1508" s="3">
        <v>1107.2</v>
      </c>
      <c r="E1508" s="8">
        <v>44695</v>
      </c>
      <c r="F1508" s="3">
        <v>1107.2</v>
      </c>
      <c r="G1508" s="5">
        <f>Tabla1[[#This Row],[Importe]]-Tabla1[[#This Row],[Pagado]]</f>
        <v>0</v>
      </c>
      <c r="H1508" s="4" t="s">
        <v>3890</v>
      </c>
    </row>
    <row r="1509" spans="1:8" x14ac:dyDescent="0.25">
      <c r="A1509" s="7">
        <v>44695</v>
      </c>
      <c r="B1509" s="4" t="s">
        <v>1549</v>
      </c>
      <c r="C1509" s="4" t="s">
        <v>3682</v>
      </c>
      <c r="D1509" s="3">
        <v>15813.4</v>
      </c>
      <c r="E1509" s="8">
        <v>44695</v>
      </c>
      <c r="F1509" s="3">
        <v>15813.4</v>
      </c>
      <c r="G1509" s="5">
        <f>Tabla1[[#This Row],[Importe]]-Tabla1[[#This Row],[Pagado]]</f>
        <v>0</v>
      </c>
      <c r="H1509" s="4" t="s">
        <v>3890</v>
      </c>
    </row>
    <row r="1510" spans="1:8" x14ac:dyDescent="0.25">
      <c r="A1510" s="7">
        <v>44695</v>
      </c>
      <c r="B1510" s="4" t="s">
        <v>1550</v>
      </c>
      <c r="C1510" s="4" t="s">
        <v>3614</v>
      </c>
      <c r="D1510" s="3">
        <v>109.2</v>
      </c>
      <c r="E1510" s="8">
        <v>44695</v>
      </c>
      <c r="F1510" s="3">
        <v>109.2</v>
      </c>
      <c r="G1510" s="5">
        <f>Tabla1[[#This Row],[Importe]]-Tabla1[[#This Row],[Pagado]]</f>
        <v>0</v>
      </c>
      <c r="H1510" s="4" t="s">
        <v>3890</v>
      </c>
    </row>
    <row r="1511" spans="1:8" x14ac:dyDescent="0.25">
      <c r="A1511" s="7">
        <v>44695</v>
      </c>
      <c r="B1511" s="4" t="s">
        <v>1551</v>
      </c>
      <c r="C1511" s="4" t="s">
        <v>3614</v>
      </c>
      <c r="D1511" s="3">
        <v>1156.5</v>
      </c>
      <c r="E1511" s="8">
        <v>44695</v>
      </c>
      <c r="F1511" s="3">
        <v>1156.5</v>
      </c>
      <c r="G1511" s="5">
        <f>Tabla1[[#This Row],[Importe]]-Tabla1[[#This Row],[Pagado]]</f>
        <v>0</v>
      </c>
      <c r="H1511" s="4" t="s">
        <v>3890</v>
      </c>
    </row>
    <row r="1512" spans="1:8" x14ac:dyDescent="0.25">
      <c r="A1512" s="7">
        <v>44695</v>
      </c>
      <c r="B1512" s="4" t="s">
        <v>1552</v>
      </c>
      <c r="C1512" s="4" t="s">
        <v>3733</v>
      </c>
      <c r="D1512" s="3">
        <v>7200</v>
      </c>
      <c r="E1512" s="8">
        <v>44695</v>
      </c>
      <c r="F1512" s="3">
        <v>7200</v>
      </c>
      <c r="G1512" s="5">
        <f>Tabla1[[#This Row],[Importe]]-Tabla1[[#This Row],[Pagado]]</f>
        <v>0</v>
      </c>
      <c r="H1512" s="4" t="s">
        <v>3890</v>
      </c>
    </row>
    <row r="1513" spans="1:8" x14ac:dyDescent="0.25">
      <c r="A1513" s="7">
        <v>44695</v>
      </c>
      <c r="B1513" s="4" t="s">
        <v>1553</v>
      </c>
      <c r="C1513" s="4" t="s">
        <v>3685</v>
      </c>
      <c r="D1513" s="3">
        <v>600</v>
      </c>
      <c r="E1513" s="8">
        <v>44695</v>
      </c>
      <c r="F1513" s="3">
        <v>600</v>
      </c>
      <c r="G1513" s="5">
        <f>Tabla1[[#This Row],[Importe]]-Tabla1[[#This Row],[Pagado]]</f>
        <v>0</v>
      </c>
      <c r="H1513" s="4" t="s">
        <v>3890</v>
      </c>
    </row>
    <row r="1514" spans="1:8" x14ac:dyDescent="0.25">
      <c r="A1514" s="7">
        <v>44695</v>
      </c>
      <c r="B1514" s="4" t="s">
        <v>1554</v>
      </c>
      <c r="C1514" s="4" t="s">
        <v>3626</v>
      </c>
      <c r="D1514" s="3">
        <v>15556.5</v>
      </c>
      <c r="E1514" s="8">
        <v>44695</v>
      </c>
      <c r="F1514" s="3">
        <v>15556.5</v>
      </c>
      <c r="G1514" s="5">
        <f>Tabla1[[#This Row],[Importe]]-Tabla1[[#This Row],[Pagado]]</f>
        <v>0</v>
      </c>
      <c r="H1514" s="4" t="s">
        <v>3890</v>
      </c>
    </row>
    <row r="1515" spans="1:8" x14ac:dyDescent="0.25">
      <c r="A1515" s="7">
        <v>44695</v>
      </c>
      <c r="B1515" s="4" t="s">
        <v>1555</v>
      </c>
      <c r="C1515" s="4" t="s">
        <v>3657</v>
      </c>
      <c r="D1515" s="3">
        <v>1279.8</v>
      </c>
      <c r="E1515" s="8">
        <v>44695</v>
      </c>
      <c r="F1515" s="3">
        <v>1279.8</v>
      </c>
      <c r="G1515" s="5">
        <f>Tabla1[[#This Row],[Importe]]-Tabla1[[#This Row],[Pagado]]</f>
        <v>0</v>
      </c>
      <c r="H1515" s="4" t="s">
        <v>3890</v>
      </c>
    </row>
    <row r="1516" spans="1:8" x14ac:dyDescent="0.25">
      <c r="A1516" s="7">
        <v>44695</v>
      </c>
      <c r="B1516" s="4" t="s">
        <v>1556</v>
      </c>
      <c r="C1516" s="4" t="s">
        <v>3626</v>
      </c>
      <c r="D1516" s="3">
        <v>1173</v>
      </c>
      <c r="E1516" s="8">
        <v>44695</v>
      </c>
      <c r="F1516" s="3">
        <v>1173</v>
      </c>
      <c r="G1516" s="5">
        <f>Tabla1[[#This Row],[Importe]]-Tabla1[[#This Row],[Pagado]]</f>
        <v>0</v>
      </c>
      <c r="H1516" s="4" t="s">
        <v>3890</v>
      </c>
    </row>
    <row r="1517" spans="1:8" x14ac:dyDescent="0.25">
      <c r="A1517" s="7">
        <v>44695</v>
      </c>
      <c r="B1517" s="4" t="s">
        <v>1557</v>
      </c>
      <c r="C1517" s="4" t="s">
        <v>3734</v>
      </c>
      <c r="D1517" s="3">
        <v>3776</v>
      </c>
      <c r="E1517" s="8">
        <v>44695</v>
      </c>
      <c r="F1517" s="3">
        <v>3776</v>
      </c>
      <c r="G1517" s="5">
        <f>Tabla1[[#This Row],[Importe]]-Tabla1[[#This Row],[Pagado]]</f>
        <v>0</v>
      </c>
      <c r="H1517" s="4" t="s">
        <v>3890</v>
      </c>
    </row>
    <row r="1518" spans="1:8" x14ac:dyDescent="0.25">
      <c r="A1518" s="7">
        <v>44695</v>
      </c>
      <c r="B1518" s="4" t="s">
        <v>1558</v>
      </c>
      <c r="C1518" s="4" t="s">
        <v>3636</v>
      </c>
      <c r="D1518" s="3">
        <v>4204.2</v>
      </c>
      <c r="E1518" s="8">
        <v>44695</v>
      </c>
      <c r="F1518" s="3">
        <v>4204.2</v>
      </c>
      <c r="G1518" s="5">
        <f>Tabla1[[#This Row],[Importe]]-Tabla1[[#This Row],[Pagado]]</f>
        <v>0</v>
      </c>
      <c r="H1518" s="4" t="s">
        <v>3890</v>
      </c>
    </row>
    <row r="1519" spans="1:8" x14ac:dyDescent="0.25">
      <c r="A1519" s="7">
        <v>44695</v>
      </c>
      <c r="B1519" s="4" t="s">
        <v>1559</v>
      </c>
      <c r="C1519" s="4" t="s">
        <v>3822</v>
      </c>
      <c r="D1519" s="3">
        <v>10766.5</v>
      </c>
      <c r="E1519" s="8">
        <v>44695</v>
      </c>
      <c r="F1519" s="3">
        <v>10766.5</v>
      </c>
      <c r="G1519" s="5">
        <f>Tabla1[[#This Row],[Importe]]-Tabla1[[#This Row],[Pagado]]</f>
        <v>0</v>
      </c>
      <c r="H1519" s="4" t="s">
        <v>3890</v>
      </c>
    </row>
    <row r="1520" spans="1:8" x14ac:dyDescent="0.25">
      <c r="A1520" s="7">
        <v>44695</v>
      </c>
      <c r="B1520" s="4" t="s">
        <v>1560</v>
      </c>
      <c r="C1520" s="4" t="s">
        <v>3601</v>
      </c>
      <c r="D1520" s="3">
        <v>7959.6</v>
      </c>
      <c r="E1520" s="8">
        <v>44695</v>
      </c>
      <c r="F1520" s="3">
        <v>7959.6</v>
      </c>
      <c r="G1520" s="5">
        <f>Tabla1[[#This Row],[Importe]]-Tabla1[[#This Row],[Pagado]]</f>
        <v>0</v>
      </c>
      <c r="H1520" s="4" t="s">
        <v>3890</v>
      </c>
    </row>
    <row r="1521" spans="1:8" x14ac:dyDescent="0.25">
      <c r="A1521" s="7">
        <v>44695</v>
      </c>
      <c r="B1521" s="4" t="s">
        <v>1561</v>
      </c>
      <c r="C1521" s="4" t="s">
        <v>3606</v>
      </c>
      <c r="D1521" s="3">
        <v>7112.6</v>
      </c>
      <c r="E1521" s="8">
        <v>44695</v>
      </c>
      <c r="F1521" s="3">
        <v>7112.6</v>
      </c>
      <c r="G1521" s="5">
        <f>Tabla1[[#This Row],[Importe]]-Tabla1[[#This Row],[Pagado]]</f>
        <v>0</v>
      </c>
      <c r="H1521" s="4" t="s">
        <v>3890</v>
      </c>
    </row>
    <row r="1522" spans="1:8" x14ac:dyDescent="0.25">
      <c r="A1522" s="7">
        <v>44695</v>
      </c>
      <c r="B1522" s="4" t="s">
        <v>1562</v>
      </c>
      <c r="C1522" s="4" t="s">
        <v>3638</v>
      </c>
      <c r="D1522" s="3">
        <v>3395.7</v>
      </c>
      <c r="E1522" s="8">
        <v>44695</v>
      </c>
      <c r="F1522" s="3">
        <v>3395.7</v>
      </c>
      <c r="G1522" s="5">
        <f>Tabla1[[#This Row],[Importe]]-Tabla1[[#This Row],[Pagado]]</f>
        <v>0</v>
      </c>
      <c r="H1522" s="4" t="s">
        <v>3890</v>
      </c>
    </row>
    <row r="1523" spans="1:8" x14ac:dyDescent="0.25">
      <c r="A1523" s="7">
        <v>44695</v>
      </c>
      <c r="B1523" s="4" t="s">
        <v>1563</v>
      </c>
      <c r="C1523" s="4" t="s">
        <v>3604</v>
      </c>
      <c r="D1523" s="3">
        <v>1901.5</v>
      </c>
      <c r="E1523" s="8">
        <v>44695</v>
      </c>
      <c r="F1523" s="3">
        <v>1901.5</v>
      </c>
      <c r="G1523" s="5">
        <f>Tabla1[[#This Row],[Importe]]-Tabla1[[#This Row],[Pagado]]</f>
        <v>0</v>
      </c>
      <c r="H1523" s="4" t="s">
        <v>3890</v>
      </c>
    </row>
    <row r="1524" spans="1:8" x14ac:dyDescent="0.25">
      <c r="A1524" s="7">
        <v>44695</v>
      </c>
      <c r="B1524" s="4" t="s">
        <v>1564</v>
      </c>
      <c r="C1524" s="4" t="s">
        <v>3845</v>
      </c>
      <c r="D1524" s="3">
        <v>52768.5</v>
      </c>
      <c r="E1524" s="8">
        <v>44705</v>
      </c>
      <c r="F1524" s="3">
        <v>52768.5</v>
      </c>
      <c r="G1524" s="5">
        <f>Tabla1[[#This Row],[Importe]]-Tabla1[[#This Row],[Pagado]]</f>
        <v>0</v>
      </c>
      <c r="H1524" s="4" t="s">
        <v>3890</v>
      </c>
    </row>
    <row r="1525" spans="1:8" x14ac:dyDescent="0.25">
      <c r="A1525" s="7">
        <v>44695</v>
      </c>
      <c r="B1525" s="4" t="s">
        <v>1565</v>
      </c>
      <c r="C1525" s="4" t="s">
        <v>3825</v>
      </c>
      <c r="D1525" s="3">
        <v>6784</v>
      </c>
      <c r="E1525" s="8">
        <v>44695</v>
      </c>
      <c r="F1525" s="3">
        <v>6784</v>
      </c>
      <c r="G1525" s="5">
        <f>Tabla1[[#This Row],[Importe]]-Tabla1[[#This Row],[Pagado]]</f>
        <v>0</v>
      </c>
      <c r="H1525" s="4" t="s">
        <v>3890</v>
      </c>
    </row>
    <row r="1526" spans="1:8" x14ac:dyDescent="0.25">
      <c r="A1526" s="7">
        <v>44695</v>
      </c>
      <c r="B1526" s="4" t="s">
        <v>1566</v>
      </c>
      <c r="C1526" s="4" t="s">
        <v>3746</v>
      </c>
      <c r="D1526" s="3">
        <v>7681.2</v>
      </c>
      <c r="E1526" s="8">
        <v>44695</v>
      </c>
      <c r="F1526" s="3">
        <v>7681.2</v>
      </c>
      <c r="G1526" s="5">
        <f>Tabla1[[#This Row],[Importe]]-Tabla1[[#This Row],[Pagado]]</f>
        <v>0</v>
      </c>
      <c r="H1526" s="4" t="s">
        <v>3890</v>
      </c>
    </row>
    <row r="1527" spans="1:8" x14ac:dyDescent="0.25">
      <c r="A1527" s="7">
        <v>44695</v>
      </c>
      <c r="B1527" s="4" t="s">
        <v>1567</v>
      </c>
      <c r="C1527" s="4" t="s">
        <v>3747</v>
      </c>
      <c r="D1527" s="3">
        <v>957.6</v>
      </c>
      <c r="E1527" s="8">
        <v>44695</v>
      </c>
      <c r="F1527" s="3">
        <v>957.6</v>
      </c>
      <c r="G1527" s="5">
        <f>Tabla1[[#This Row],[Importe]]-Tabla1[[#This Row],[Pagado]]</f>
        <v>0</v>
      </c>
      <c r="H1527" s="4" t="s">
        <v>3890</v>
      </c>
    </row>
    <row r="1528" spans="1:8" x14ac:dyDescent="0.25">
      <c r="A1528" s="7">
        <v>44695</v>
      </c>
      <c r="B1528" s="4" t="s">
        <v>1568</v>
      </c>
      <c r="C1528" s="4" t="s">
        <v>3736</v>
      </c>
      <c r="D1528" s="3">
        <v>1676.4</v>
      </c>
      <c r="E1528" s="8">
        <v>44695</v>
      </c>
      <c r="F1528" s="3">
        <v>1676.4</v>
      </c>
      <c r="G1528" s="5">
        <f>Tabla1[[#This Row],[Importe]]-Tabla1[[#This Row],[Pagado]]</f>
        <v>0</v>
      </c>
      <c r="H1528" s="4" t="s">
        <v>3890</v>
      </c>
    </row>
    <row r="1529" spans="1:8" x14ac:dyDescent="0.25">
      <c r="A1529" s="7">
        <v>44695</v>
      </c>
      <c r="B1529" s="4" t="s">
        <v>1569</v>
      </c>
      <c r="C1529" s="4" t="s">
        <v>3669</v>
      </c>
      <c r="D1529" s="3">
        <v>4804.1000000000004</v>
      </c>
      <c r="E1529" s="8">
        <v>44695</v>
      </c>
      <c r="F1529" s="3">
        <v>4804.1000000000004</v>
      </c>
      <c r="G1529" s="5">
        <f>Tabla1[[#This Row],[Importe]]-Tabla1[[#This Row],[Pagado]]</f>
        <v>0</v>
      </c>
      <c r="H1529" s="4" t="s">
        <v>3890</v>
      </c>
    </row>
    <row r="1530" spans="1:8" x14ac:dyDescent="0.25">
      <c r="A1530" s="7">
        <v>44695</v>
      </c>
      <c r="B1530" s="4" t="s">
        <v>1570</v>
      </c>
      <c r="C1530" s="4" t="s">
        <v>3669</v>
      </c>
      <c r="D1530" s="3">
        <v>308</v>
      </c>
      <c r="E1530" s="8">
        <v>44695</v>
      </c>
      <c r="F1530" s="3">
        <v>308</v>
      </c>
      <c r="G1530" s="5">
        <f>Tabla1[[#This Row],[Importe]]-Tabla1[[#This Row],[Pagado]]</f>
        <v>0</v>
      </c>
      <c r="H1530" s="4" t="s">
        <v>3890</v>
      </c>
    </row>
    <row r="1531" spans="1:8" x14ac:dyDescent="0.25">
      <c r="A1531" s="7">
        <v>44695</v>
      </c>
      <c r="B1531" s="4" t="s">
        <v>1571</v>
      </c>
      <c r="C1531" s="4" t="s">
        <v>3611</v>
      </c>
      <c r="D1531" s="3">
        <v>3078.4</v>
      </c>
      <c r="E1531" s="8">
        <v>44695</v>
      </c>
      <c r="F1531" s="3">
        <v>3078.4</v>
      </c>
      <c r="G1531" s="5">
        <f>Tabla1[[#This Row],[Importe]]-Tabla1[[#This Row],[Pagado]]</f>
        <v>0</v>
      </c>
      <c r="H1531" s="4" t="s">
        <v>3890</v>
      </c>
    </row>
    <row r="1532" spans="1:8" x14ac:dyDescent="0.25">
      <c r="A1532" s="7">
        <v>44695</v>
      </c>
      <c r="B1532" s="4" t="s">
        <v>1572</v>
      </c>
      <c r="C1532" s="4" t="s">
        <v>3670</v>
      </c>
      <c r="D1532" s="3">
        <v>2891.1</v>
      </c>
      <c r="E1532" s="8">
        <v>44695</v>
      </c>
      <c r="F1532" s="3">
        <v>2891.1</v>
      </c>
      <c r="G1532" s="5">
        <f>Tabla1[[#This Row],[Importe]]-Tabla1[[#This Row],[Pagado]]</f>
        <v>0</v>
      </c>
      <c r="H1532" s="4" t="s">
        <v>3890</v>
      </c>
    </row>
    <row r="1533" spans="1:8" x14ac:dyDescent="0.25">
      <c r="A1533" s="7">
        <v>44695</v>
      </c>
      <c r="B1533" s="4" t="s">
        <v>1573</v>
      </c>
      <c r="C1533" s="4" t="s">
        <v>3671</v>
      </c>
      <c r="D1533" s="3">
        <v>5441.2</v>
      </c>
      <c r="E1533" s="8">
        <v>44695</v>
      </c>
      <c r="F1533" s="3">
        <v>5441.2</v>
      </c>
      <c r="G1533" s="5">
        <f>Tabla1[[#This Row],[Importe]]-Tabla1[[#This Row],[Pagado]]</f>
        <v>0</v>
      </c>
      <c r="H1533" s="4" t="s">
        <v>3890</v>
      </c>
    </row>
    <row r="1534" spans="1:8" x14ac:dyDescent="0.25">
      <c r="A1534" s="7">
        <v>44695</v>
      </c>
      <c r="B1534" s="4" t="s">
        <v>1574</v>
      </c>
      <c r="C1534" s="4" t="s">
        <v>3676</v>
      </c>
      <c r="D1534" s="3">
        <v>586.5</v>
      </c>
      <c r="E1534" s="8">
        <v>44695</v>
      </c>
      <c r="F1534" s="3">
        <v>586.5</v>
      </c>
      <c r="G1534" s="5">
        <f>Tabla1[[#This Row],[Importe]]-Tabla1[[#This Row],[Pagado]]</f>
        <v>0</v>
      </c>
      <c r="H1534" s="4" t="s">
        <v>3890</v>
      </c>
    </row>
    <row r="1535" spans="1:8" x14ac:dyDescent="0.25">
      <c r="A1535" s="7">
        <v>44695</v>
      </c>
      <c r="B1535" s="4" t="s">
        <v>1575</v>
      </c>
      <c r="C1535" s="4" t="s">
        <v>3679</v>
      </c>
      <c r="D1535" s="3">
        <v>10907.2</v>
      </c>
      <c r="E1535" s="8">
        <v>44695</v>
      </c>
      <c r="F1535" s="3">
        <v>10907.2</v>
      </c>
      <c r="G1535" s="5">
        <f>Tabla1[[#This Row],[Importe]]-Tabla1[[#This Row],[Pagado]]</f>
        <v>0</v>
      </c>
      <c r="H1535" s="4" t="s">
        <v>3890</v>
      </c>
    </row>
    <row r="1536" spans="1:8" x14ac:dyDescent="0.25">
      <c r="A1536" s="7">
        <v>44695</v>
      </c>
      <c r="B1536" s="4" t="s">
        <v>1576</v>
      </c>
      <c r="C1536" s="4" t="s">
        <v>3605</v>
      </c>
      <c r="D1536" s="3">
        <v>2070.8000000000002</v>
      </c>
      <c r="E1536" s="8">
        <v>44695</v>
      </c>
      <c r="F1536" s="3">
        <v>2070.8000000000002</v>
      </c>
      <c r="G1536" s="5">
        <f>Tabla1[[#This Row],[Importe]]-Tabla1[[#This Row],[Pagado]]</f>
        <v>0</v>
      </c>
      <c r="H1536" s="4" t="s">
        <v>3890</v>
      </c>
    </row>
    <row r="1537" spans="1:8" x14ac:dyDescent="0.25">
      <c r="A1537" s="7">
        <v>44695</v>
      </c>
      <c r="B1537" s="4" t="s">
        <v>1577</v>
      </c>
      <c r="C1537" s="4" t="s">
        <v>3612</v>
      </c>
      <c r="D1537" s="3">
        <v>4366</v>
      </c>
      <c r="E1537" s="8">
        <v>44695</v>
      </c>
      <c r="F1537" s="3">
        <v>4366</v>
      </c>
      <c r="G1537" s="5">
        <f>Tabla1[[#This Row],[Importe]]-Tabla1[[#This Row],[Pagado]]</f>
        <v>0</v>
      </c>
      <c r="H1537" s="4" t="s">
        <v>3890</v>
      </c>
    </row>
    <row r="1538" spans="1:8" x14ac:dyDescent="0.25">
      <c r="A1538" s="7">
        <v>44695</v>
      </c>
      <c r="B1538" s="4" t="s">
        <v>1578</v>
      </c>
      <c r="C1538" s="4" t="s">
        <v>3667</v>
      </c>
      <c r="D1538" s="3">
        <v>4164.5</v>
      </c>
      <c r="E1538" s="8">
        <v>44695</v>
      </c>
      <c r="F1538" s="3">
        <v>4164.5</v>
      </c>
      <c r="G1538" s="5">
        <f>Tabla1[[#This Row],[Importe]]-Tabla1[[#This Row],[Pagado]]</f>
        <v>0</v>
      </c>
      <c r="H1538" s="4" t="s">
        <v>3890</v>
      </c>
    </row>
    <row r="1539" spans="1:8" x14ac:dyDescent="0.25">
      <c r="A1539" s="7">
        <v>44695</v>
      </c>
      <c r="B1539" s="4" t="s">
        <v>1579</v>
      </c>
      <c r="C1539" s="4" t="s">
        <v>3616</v>
      </c>
      <c r="D1539" s="3">
        <v>11570.1</v>
      </c>
      <c r="E1539" s="8">
        <v>44695</v>
      </c>
      <c r="F1539" s="3">
        <v>11570.1</v>
      </c>
      <c r="G1539" s="5">
        <f>Tabla1[[#This Row],[Importe]]-Tabla1[[#This Row],[Pagado]]</f>
        <v>0</v>
      </c>
      <c r="H1539" s="4" t="s">
        <v>3890</v>
      </c>
    </row>
    <row r="1540" spans="1:8" x14ac:dyDescent="0.25">
      <c r="A1540" s="7">
        <v>44695</v>
      </c>
      <c r="B1540" s="4" t="s">
        <v>1580</v>
      </c>
      <c r="C1540" s="4" t="s">
        <v>3774</v>
      </c>
      <c r="D1540" s="3">
        <v>11356.4</v>
      </c>
      <c r="E1540" s="8">
        <v>44695</v>
      </c>
      <c r="F1540" s="3">
        <v>11356.4</v>
      </c>
      <c r="G1540" s="5">
        <f>Tabla1[[#This Row],[Importe]]-Tabla1[[#This Row],[Pagado]]</f>
        <v>0</v>
      </c>
      <c r="H1540" s="4" t="s">
        <v>3890</v>
      </c>
    </row>
    <row r="1541" spans="1:8" x14ac:dyDescent="0.25">
      <c r="A1541" s="7">
        <v>44695</v>
      </c>
      <c r="B1541" s="4" t="s">
        <v>1581</v>
      </c>
      <c r="C1541" s="4" t="s">
        <v>3667</v>
      </c>
      <c r="D1541" s="3">
        <v>432</v>
      </c>
      <c r="E1541" s="8">
        <v>44695</v>
      </c>
      <c r="F1541" s="3">
        <v>432</v>
      </c>
      <c r="G1541" s="5">
        <f>Tabla1[[#This Row],[Importe]]-Tabla1[[#This Row],[Pagado]]</f>
        <v>0</v>
      </c>
      <c r="H1541" s="4" t="s">
        <v>3890</v>
      </c>
    </row>
    <row r="1542" spans="1:8" x14ac:dyDescent="0.25">
      <c r="A1542" s="7">
        <v>44695</v>
      </c>
      <c r="B1542" s="4" t="s">
        <v>1582</v>
      </c>
      <c r="C1542" s="4" t="s">
        <v>3681</v>
      </c>
      <c r="D1542" s="3">
        <v>23800.3</v>
      </c>
      <c r="E1542" s="8">
        <v>44695</v>
      </c>
      <c r="F1542" s="3">
        <v>23800.3</v>
      </c>
      <c r="G1542" s="5">
        <f>Tabla1[[#This Row],[Importe]]-Tabla1[[#This Row],[Pagado]]</f>
        <v>0</v>
      </c>
      <c r="H1542" s="4" t="s">
        <v>3890</v>
      </c>
    </row>
    <row r="1543" spans="1:8" x14ac:dyDescent="0.25">
      <c r="A1543" s="7">
        <v>44695</v>
      </c>
      <c r="B1543" s="4" t="s">
        <v>1583</v>
      </c>
      <c r="C1543" s="4" t="s">
        <v>3813</v>
      </c>
      <c r="D1543" s="3">
        <v>550</v>
      </c>
      <c r="E1543" s="8">
        <v>44697</v>
      </c>
      <c r="F1543" s="3">
        <v>550</v>
      </c>
      <c r="G1543" s="5">
        <f>Tabla1[[#This Row],[Importe]]-Tabla1[[#This Row],[Pagado]]</f>
        <v>0</v>
      </c>
      <c r="H1543" s="4" t="s">
        <v>3890</v>
      </c>
    </row>
    <row r="1544" spans="1:8" x14ac:dyDescent="0.25">
      <c r="A1544" s="7">
        <v>44695</v>
      </c>
      <c r="B1544" s="4" t="s">
        <v>1584</v>
      </c>
      <c r="C1544" s="4" t="s">
        <v>3727</v>
      </c>
      <c r="D1544" s="3">
        <v>394</v>
      </c>
      <c r="E1544" s="8">
        <v>44696</v>
      </c>
      <c r="F1544" s="3">
        <v>394</v>
      </c>
      <c r="G1544" s="5">
        <f>Tabla1[[#This Row],[Importe]]-Tabla1[[#This Row],[Pagado]]</f>
        <v>0</v>
      </c>
      <c r="H1544" s="4" t="s">
        <v>3890</v>
      </c>
    </row>
    <row r="1545" spans="1:8" x14ac:dyDescent="0.25">
      <c r="A1545" s="7">
        <v>44695</v>
      </c>
      <c r="B1545" s="4" t="s">
        <v>1585</v>
      </c>
      <c r="C1545" s="4" t="s">
        <v>3815</v>
      </c>
      <c r="D1545" s="3">
        <v>213</v>
      </c>
      <c r="E1545" s="8">
        <v>44696</v>
      </c>
      <c r="F1545" s="3">
        <v>213</v>
      </c>
      <c r="G1545" s="5">
        <f>Tabla1[[#This Row],[Importe]]-Tabla1[[#This Row],[Pagado]]</f>
        <v>0</v>
      </c>
      <c r="H1545" s="4" t="s">
        <v>3890</v>
      </c>
    </row>
    <row r="1546" spans="1:8" x14ac:dyDescent="0.25">
      <c r="A1546" s="7">
        <v>44695</v>
      </c>
      <c r="B1546" s="4" t="s">
        <v>1586</v>
      </c>
      <c r="C1546" s="4" t="s">
        <v>3814</v>
      </c>
      <c r="D1546" s="3">
        <v>198</v>
      </c>
      <c r="E1546" s="8">
        <v>44696</v>
      </c>
      <c r="F1546" s="3">
        <v>198</v>
      </c>
      <c r="G1546" s="5">
        <f>Tabla1[[#This Row],[Importe]]-Tabla1[[#This Row],[Pagado]]</f>
        <v>0</v>
      </c>
      <c r="H1546" s="4" t="s">
        <v>3890</v>
      </c>
    </row>
    <row r="1547" spans="1:8" x14ac:dyDescent="0.25">
      <c r="A1547" s="7">
        <v>44695</v>
      </c>
      <c r="B1547" s="4" t="s">
        <v>1587</v>
      </c>
      <c r="C1547" s="4" t="s">
        <v>3703</v>
      </c>
      <c r="D1547" s="3">
        <v>6848.7</v>
      </c>
      <c r="E1547" s="8">
        <v>44695</v>
      </c>
      <c r="F1547" s="3">
        <v>6848.7</v>
      </c>
      <c r="G1547" s="5">
        <f>Tabla1[[#This Row],[Importe]]-Tabla1[[#This Row],[Pagado]]</f>
        <v>0</v>
      </c>
      <c r="H1547" s="4" t="s">
        <v>3890</v>
      </c>
    </row>
    <row r="1548" spans="1:8" x14ac:dyDescent="0.25">
      <c r="A1548" s="7">
        <v>44695</v>
      </c>
      <c r="B1548" s="4" t="s">
        <v>1588</v>
      </c>
      <c r="C1548" s="4" t="s">
        <v>3687</v>
      </c>
      <c r="D1548" s="3">
        <v>1574.4</v>
      </c>
      <c r="E1548" s="8">
        <v>44695</v>
      </c>
      <c r="F1548" s="3">
        <v>1574.4</v>
      </c>
      <c r="G1548" s="5">
        <f>Tabla1[[#This Row],[Importe]]-Tabla1[[#This Row],[Pagado]]</f>
        <v>0</v>
      </c>
      <c r="H1548" s="4" t="s">
        <v>3890</v>
      </c>
    </row>
    <row r="1549" spans="1:8" x14ac:dyDescent="0.25">
      <c r="A1549" s="7">
        <v>44695</v>
      </c>
      <c r="B1549" s="4" t="s">
        <v>1589</v>
      </c>
      <c r="C1549" s="4" t="s">
        <v>3763</v>
      </c>
      <c r="D1549" s="3">
        <v>7282.8</v>
      </c>
      <c r="E1549" s="8">
        <v>44695</v>
      </c>
      <c r="F1549" s="3">
        <v>7282.8</v>
      </c>
      <c r="G1549" s="5">
        <f>Tabla1[[#This Row],[Importe]]-Tabla1[[#This Row],[Pagado]]</f>
        <v>0</v>
      </c>
      <c r="H1549" s="4" t="s">
        <v>3890</v>
      </c>
    </row>
    <row r="1550" spans="1:8" x14ac:dyDescent="0.25">
      <c r="A1550" s="7">
        <v>44695</v>
      </c>
      <c r="B1550" s="4" t="s">
        <v>1590</v>
      </c>
      <c r="C1550" s="4" t="s">
        <v>3763</v>
      </c>
      <c r="D1550" s="3">
        <v>706.2</v>
      </c>
      <c r="E1550" s="8">
        <v>44695</v>
      </c>
      <c r="F1550" s="3">
        <v>706.2</v>
      </c>
      <c r="G1550" s="5">
        <f>Tabla1[[#This Row],[Importe]]-Tabla1[[#This Row],[Pagado]]</f>
        <v>0</v>
      </c>
      <c r="H1550" s="4" t="s">
        <v>3890</v>
      </c>
    </row>
    <row r="1551" spans="1:8" x14ac:dyDescent="0.25">
      <c r="A1551" s="7">
        <v>44695</v>
      </c>
      <c r="B1551" s="4" t="s">
        <v>1591</v>
      </c>
      <c r="C1551" s="4" t="s">
        <v>3703</v>
      </c>
      <c r="D1551" s="3">
        <v>182.7</v>
      </c>
      <c r="E1551" s="8">
        <v>44695</v>
      </c>
      <c r="F1551" s="3">
        <v>182.7</v>
      </c>
      <c r="G1551" s="5">
        <f>Tabla1[[#This Row],[Importe]]-Tabla1[[#This Row],[Pagado]]</f>
        <v>0</v>
      </c>
      <c r="H1551" s="4" t="s">
        <v>3890</v>
      </c>
    </row>
    <row r="1552" spans="1:8" x14ac:dyDescent="0.25">
      <c r="A1552" s="7">
        <v>44695</v>
      </c>
      <c r="B1552" s="4" t="s">
        <v>1592</v>
      </c>
      <c r="C1552" s="4" t="s">
        <v>3690</v>
      </c>
      <c r="D1552" s="3">
        <v>130766.36</v>
      </c>
      <c r="E1552" s="8">
        <v>44701</v>
      </c>
      <c r="F1552" s="3">
        <v>130766.36</v>
      </c>
      <c r="G1552" s="5">
        <f>Tabla1[[#This Row],[Importe]]-Tabla1[[#This Row],[Pagado]]</f>
        <v>0</v>
      </c>
      <c r="H1552" s="4" t="s">
        <v>3890</v>
      </c>
    </row>
    <row r="1553" spans="1:8" ht="31.5" x14ac:dyDescent="0.25">
      <c r="A1553" s="7">
        <v>44695</v>
      </c>
      <c r="B1553" s="4" t="s">
        <v>1593</v>
      </c>
      <c r="C1553" s="4" t="s">
        <v>3621</v>
      </c>
      <c r="D1553" s="3">
        <v>24284</v>
      </c>
      <c r="E1553" s="8" t="s">
        <v>4000</v>
      </c>
      <c r="F1553" s="3">
        <f>4284+20000</f>
        <v>24284</v>
      </c>
      <c r="G1553" s="5">
        <f>Tabla1[[#This Row],[Importe]]-Tabla1[[#This Row],[Pagado]]</f>
        <v>0</v>
      </c>
      <c r="H1553" s="4" t="s">
        <v>3890</v>
      </c>
    </row>
    <row r="1554" spans="1:8" ht="31.5" x14ac:dyDescent="0.25">
      <c r="A1554" s="7">
        <v>44695</v>
      </c>
      <c r="B1554" s="4" t="s">
        <v>1594</v>
      </c>
      <c r="C1554" s="11" t="s">
        <v>3960</v>
      </c>
      <c r="D1554" s="3">
        <v>0</v>
      </c>
      <c r="E1554" s="9" t="s">
        <v>3891</v>
      </c>
      <c r="F1554" s="3">
        <v>0</v>
      </c>
      <c r="G1554" s="5">
        <f>Tabla1[[#This Row],[Importe]]-Tabla1[[#This Row],[Pagado]]</f>
        <v>0</v>
      </c>
      <c r="H1554" s="4" t="s">
        <v>3891</v>
      </c>
    </row>
    <row r="1555" spans="1:8" x14ac:dyDescent="0.25">
      <c r="A1555" s="7">
        <v>44695</v>
      </c>
      <c r="B1555" s="4" t="s">
        <v>1595</v>
      </c>
      <c r="C1555" s="4" t="s">
        <v>3614</v>
      </c>
      <c r="D1555" s="3">
        <v>1280.4000000000001</v>
      </c>
      <c r="E1555" s="8">
        <v>44695</v>
      </c>
      <c r="F1555" s="3">
        <v>1280.4000000000001</v>
      </c>
      <c r="G1555" s="5">
        <f>Tabla1[[#This Row],[Importe]]-Tabla1[[#This Row],[Pagado]]</f>
        <v>0</v>
      </c>
      <c r="H1555" s="4" t="s">
        <v>3890</v>
      </c>
    </row>
    <row r="1556" spans="1:8" x14ac:dyDescent="0.25">
      <c r="A1556" s="7">
        <v>44695</v>
      </c>
      <c r="B1556" s="4" t="s">
        <v>1596</v>
      </c>
      <c r="C1556" s="4" t="s">
        <v>3600</v>
      </c>
      <c r="D1556" s="3">
        <v>743.2</v>
      </c>
      <c r="E1556" s="8">
        <v>44695</v>
      </c>
      <c r="F1556" s="3">
        <v>743.2</v>
      </c>
      <c r="G1556" s="5">
        <f>Tabla1[[#This Row],[Importe]]-Tabla1[[#This Row],[Pagado]]</f>
        <v>0</v>
      </c>
      <c r="H1556" s="4" t="s">
        <v>3890</v>
      </c>
    </row>
    <row r="1557" spans="1:8" x14ac:dyDescent="0.25">
      <c r="A1557" s="7">
        <v>44695</v>
      </c>
      <c r="B1557" s="4" t="s">
        <v>1597</v>
      </c>
      <c r="C1557" s="4" t="s">
        <v>3597</v>
      </c>
      <c r="D1557" s="3">
        <v>7920.1</v>
      </c>
      <c r="E1557" s="8">
        <v>44696</v>
      </c>
      <c r="F1557" s="3">
        <v>7920.1</v>
      </c>
      <c r="G1557" s="5">
        <f>Tabla1[[#This Row],[Importe]]-Tabla1[[#This Row],[Pagado]]</f>
        <v>0</v>
      </c>
      <c r="H1557" s="4" t="s">
        <v>3890</v>
      </c>
    </row>
    <row r="1558" spans="1:8" x14ac:dyDescent="0.25">
      <c r="A1558" s="7">
        <v>44695</v>
      </c>
      <c r="B1558" s="4" t="s">
        <v>1598</v>
      </c>
      <c r="C1558" s="4" t="s">
        <v>3600</v>
      </c>
      <c r="D1558" s="3">
        <v>562.4</v>
      </c>
      <c r="E1558" s="8">
        <v>44695</v>
      </c>
      <c r="F1558" s="3">
        <v>562.4</v>
      </c>
      <c r="G1558" s="5">
        <f>Tabla1[[#This Row],[Importe]]-Tabla1[[#This Row],[Pagado]]</f>
        <v>0</v>
      </c>
      <c r="H1558" s="4" t="s">
        <v>3890</v>
      </c>
    </row>
    <row r="1559" spans="1:8" x14ac:dyDescent="0.25">
      <c r="A1559" s="7">
        <v>44695</v>
      </c>
      <c r="B1559" s="4" t="s">
        <v>1599</v>
      </c>
      <c r="C1559" s="4" t="s">
        <v>3738</v>
      </c>
      <c r="D1559" s="3">
        <v>28106.799999999999</v>
      </c>
      <c r="E1559" s="8">
        <v>44695</v>
      </c>
      <c r="F1559" s="3">
        <v>28106.799999999999</v>
      </c>
      <c r="G1559" s="5">
        <f>Tabla1[[#This Row],[Importe]]-Tabla1[[#This Row],[Pagado]]</f>
        <v>0</v>
      </c>
      <c r="H1559" s="4" t="s">
        <v>3890</v>
      </c>
    </row>
    <row r="1560" spans="1:8" x14ac:dyDescent="0.25">
      <c r="A1560" s="7">
        <v>44695</v>
      </c>
      <c r="B1560" s="4" t="s">
        <v>1600</v>
      </c>
      <c r="C1560" s="4" t="s">
        <v>3614</v>
      </c>
      <c r="D1560" s="3">
        <v>1188</v>
      </c>
      <c r="E1560" s="8">
        <v>44695</v>
      </c>
      <c r="F1560" s="3">
        <v>1188</v>
      </c>
      <c r="G1560" s="5">
        <f>Tabla1[[#This Row],[Importe]]-Tabla1[[#This Row],[Pagado]]</f>
        <v>0</v>
      </c>
      <c r="H1560" s="4" t="s">
        <v>3890</v>
      </c>
    </row>
    <row r="1561" spans="1:8" x14ac:dyDescent="0.25">
      <c r="A1561" s="7">
        <v>44695</v>
      </c>
      <c r="B1561" s="4" t="s">
        <v>1601</v>
      </c>
      <c r="C1561" s="4" t="s">
        <v>3724</v>
      </c>
      <c r="D1561" s="3">
        <v>19830.599999999999</v>
      </c>
      <c r="E1561" s="8">
        <v>44695</v>
      </c>
      <c r="F1561" s="3">
        <v>19830.599999999999</v>
      </c>
      <c r="G1561" s="5">
        <f>Tabla1[[#This Row],[Importe]]-Tabla1[[#This Row],[Pagado]]</f>
        <v>0</v>
      </c>
      <c r="H1561" s="4" t="s">
        <v>3890</v>
      </c>
    </row>
    <row r="1562" spans="1:8" x14ac:dyDescent="0.25">
      <c r="A1562" s="7">
        <v>44695</v>
      </c>
      <c r="B1562" s="4" t="s">
        <v>1602</v>
      </c>
      <c r="C1562" s="4" t="s">
        <v>3764</v>
      </c>
      <c r="D1562" s="3">
        <v>19779.5</v>
      </c>
      <c r="E1562" s="8">
        <v>44695</v>
      </c>
      <c r="F1562" s="3">
        <v>19779.5</v>
      </c>
      <c r="G1562" s="5">
        <f>Tabla1[[#This Row],[Importe]]-Tabla1[[#This Row],[Pagado]]</f>
        <v>0</v>
      </c>
      <c r="H1562" s="4" t="s">
        <v>3890</v>
      </c>
    </row>
    <row r="1563" spans="1:8" x14ac:dyDescent="0.25">
      <c r="A1563" s="7">
        <v>44695</v>
      </c>
      <c r="B1563" s="4" t="s">
        <v>1603</v>
      </c>
      <c r="C1563" s="4" t="s">
        <v>3620</v>
      </c>
      <c r="D1563" s="3">
        <v>2931.6</v>
      </c>
      <c r="E1563" s="8">
        <v>44695</v>
      </c>
      <c r="F1563" s="3">
        <v>2931.6</v>
      </c>
      <c r="G1563" s="5">
        <f>Tabla1[[#This Row],[Importe]]-Tabla1[[#This Row],[Pagado]]</f>
        <v>0</v>
      </c>
      <c r="H1563" s="4" t="s">
        <v>3890</v>
      </c>
    </row>
    <row r="1564" spans="1:8" x14ac:dyDescent="0.25">
      <c r="A1564" s="7">
        <v>44695</v>
      </c>
      <c r="B1564" s="4" t="s">
        <v>1604</v>
      </c>
      <c r="C1564" s="4" t="s">
        <v>3757</v>
      </c>
      <c r="D1564" s="3">
        <v>11400</v>
      </c>
      <c r="E1564" s="8">
        <v>44708</v>
      </c>
      <c r="F1564" s="3">
        <v>11400</v>
      </c>
      <c r="G1564" s="5">
        <f>Tabla1[[#This Row],[Importe]]-Tabla1[[#This Row],[Pagado]]</f>
        <v>0</v>
      </c>
      <c r="H1564" s="4" t="s">
        <v>3890</v>
      </c>
    </row>
    <row r="1565" spans="1:8" x14ac:dyDescent="0.25">
      <c r="A1565" s="7">
        <v>44695</v>
      </c>
      <c r="B1565" s="4" t="s">
        <v>1605</v>
      </c>
      <c r="C1565" s="4" t="s">
        <v>3692</v>
      </c>
      <c r="D1565" s="3">
        <v>7276</v>
      </c>
      <c r="E1565" s="8">
        <v>44695</v>
      </c>
      <c r="F1565" s="3">
        <v>7276</v>
      </c>
      <c r="G1565" s="5">
        <f>Tabla1[[#This Row],[Importe]]-Tabla1[[#This Row],[Pagado]]</f>
        <v>0</v>
      </c>
      <c r="H1565" s="4" t="s">
        <v>3890</v>
      </c>
    </row>
    <row r="1566" spans="1:8" x14ac:dyDescent="0.25">
      <c r="A1566" s="7">
        <v>44695</v>
      </c>
      <c r="B1566" s="4" t="s">
        <v>1606</v>
      </c>
      <c r="C1566" s="4" t="s">
        <v>3779</v>
      </c>
      <c r="D1566" s="3">
        <v>18971.400000000001</v>
      </c>
      <c r="E1566" s="8">
        <v>44701</v>
      </c>
      <c r="F1566" s="3">
        <v>18971.400000000001</v>
      </c>
      <c r="G1566" s="5">
        <f>Tabla1[[#This Row],[Importe]]-Tabla1[[#This Row],[Pagado]]</f>
        <v>0</v>
      </c>
      <c r="H1566" s="4" t="s">
        <v>3890</v>
      </c>
    </row>
    <row r="1567" spans="1:8" x14ac:dyDescent="0.25">
      <c r="A1567" s="7">
        <v>44695</v>
      </c>
      <c r="B1567" s="4" t="s">
        <v>1607</v>
      </c>
      <c r="C1567" s="4" t="s">
        <v>3614</v>
      </c>
      <c r="D1567" s="3">
        <v>1573.2</v>
      </c>
      <c r="E1567" s="8">
        <v>44695</v>
      </c>
      <c r="F1567" s="3">
        <v>1573.2</v>
      </c>
      <c r="G1567" s="5">
        <f>Tabla1[[#This Row],[Importe]]-Tabla1[[#This Row],[Pagado]]</f>
        <v>0</v>
      </c>
      <c r="H1567" s="4" t="s">
        <v>3890</v>
      </c>
    </row>
    <row r="1568" spans="1:8" x14ac:dyDescent="0.25">
      <c r="A1568" s="7">
        <v>44695</v>
      </c>
      <c r="B1568" s="4" t="s">
        <v>1608</v>
      </c>
      <c r="C1568" s="4" t="s">
        <v>3827</v>
      </c>
      <c r="D1568" s="3">
        <v>572</v>
      </c>
      <c r="E1568" s="8">
        <v>44695</v>
      </c>
      <c r="F1568" s="3">
        <v>572</v>
      </c>
      <c r="G1568" s="5">
        <f>Tabla1[[#This Row],[Importe]]-Tabla1[[#This Row],[Pagado]]</f>
        <v>0</v>
      </c>
      <c r="H1568" s="4" t="s">
        <v>3890</v>
      </c>
    </row>
    <row r="1569" spans="1:8" x14ac:dyDescent="0.25">
      <c r="A1569" s="7">
        <v>44695</v>
      </c>
      <c r="B1569" s="4" t="s">
        <v>1609</v>
      </c>
      <c r="C1569" s="4" t="s">
        <v>3628</v>
      </c>
      <c r="D1569" s="3">
        <v>4606.2</v>
      </c>
      <c r="E1569" s="8">
        <v>44701</v>
      </c>
      <c r="F1569" s="3">
        <v>4606.2</v>
      </c>
      <c r="G1569" s="5">
        <f>Tabla1[[#This Row],[Importe]]-Tabla1[[#This Row],[Pagado]]</f>
        <v>0</v>
      </c>
      <c r="H1569" s="4" t="s">
        <v>3890</v>
      </c>
    </row>
    <row r="1570" spans="1:8" x14ac:dyDescent="0.25">
      <c r="A1570" s="7">
        <v>44695</v>
      </c>
      <c r="B1570" s="4" t="s">
        <v>1610</v>
      </c>
      <c r="C1570" s="4" t="s">
        <v>3603</v>
      </c>
      <c r="D1570" s="3">
        <v>1240.8</v>
      </c>
      <c r="E1570" s="8">
        <v>44695</v>
      </c>
      <c r="F1570" s="3">
        <v>1240.8</v>
      </c>
      <c r="G1570" s="5">
        <f>Tabla1[[#This Row],[Importe]]-Tabla1[[#This Row],[Pagado]]</f>
        <v>0</v>
      </c>
      <c r="H1570" s="4" t="s">
        <v>3890</v>
      </c>
    </row>
    <row r="1571" spans="1:8" x14ac:dyDescent="0.25">
      <c r="A1571" s="7">
        <v>44695</v>
      </c>
      <c r="B1571" s="4" t="s">
        <v>1611</v>
      </c>
      <c r="C1571" s="4" t="s">
        <v>3961</v>
      </c>
      <c r="D1571" s="3">
        <v>0</v>
      </c>
      <c r="E1571" s="9" t="s">
        <v>3891</v>
      </c>
      <c r="F1571" s="3">
        <v>0</v>
      </c>
      <c r="G1571" s="5">
        <f>Tabla1[[#This Row],[Importe]]-Tabla1[[#This Row],[Pagado]]</f>
        <v>0</v>
      </c>
      <c r="H1571" s="4" t="s">
        <v>3891</v>
      </c>
    </row>
    <row r="1572" spans="1:8" x14ac:dyDescent="0.25">
      <c r="A1572" s="7">
        <v>44695</v>
      </c>
      <c r="B1572" s="4" t="s">
        <v>1612</v>
      </c>
      <c r="C1572" s="4" t="s">
        <v>3743</v>
      </c>
      <c r="D1572" s="3">
        <v>3141.6</v>
      </c>
      <c r="E1572" s="8">
        <v>44697</v>
      </c>
      <c r="F1572" s="3">
        <v>3141.6</v>
      </c>
      <c r="G1572" s="5">
        <f>Tabla1[[#This Row],[Importe]]-Tabla1[[#This Row],[Pagado]]</f>
        <v>0</v>
      </c>
      <c r="H1572" s="4" t="s">
        <v>3890</v>
      </c>
    </row>
    <row r="1573" spans="1:8" x14ac:dyDescent="0.25">
      <c r="A1573" s="7">
        <v>44695</v>
      </c>
      <c r="B1573" s="4" t="s">
        <v>1613</v>
      </c>
      <c r="C1573" s="4" t="s">
        <v>3812</v>
      </c>
      <c r="D1573" s="3">
        <v>24238.400000000001</v>
      </c>
      <c r="E1573" s="8">
        <v>44695</v>
      </c>
      <c r="F1573" s="3">
        <v>24238.400000000001</v>
      </c>
      <c r="G1573" s="5">
        <f>Tabla1[[#This Row],[Importe]]-Tabla1[[#This Row],[Pagado]]</f>
        <v>0</v>
      </c>
      <c r="H1573" s="4" t="s">
        <v>3890</v>
      </c>
    </row>
    <row r="1574" spans="1:8" x14ac:dyDescent="0.25">
      <c r="A1574" s="7">
        <v>44695</v>
      </c>
      <c r="B1574" s="4" t="s">
        <v>1614</v>
      </c>
      <c r="C1574" s="4" t="s">
        <v>3765</v>
      </c>
      <c r="D1574" s="3">
        <v>3220.8</v>
      </c>
      <c r="E1574" s="8">
        <v>44695</v>
      </c>
      <c r="F1574" s="3">
        <v>3220.8</v>
      </c>
      <c r="G1574" s="5">
        <f>Tabla1[[#This Row],[Importe]]-Tabla1[[#This Row],[Pagado]]</f>
        <v>0</v>
      </c>
      <c r="H1574" s="4" t="s">
        <v>3890</v>
      </c>
    </row>
    <row r="1575" spans="1:8" x14ac:dyDescent="0.25">
      <c r="A1575" s="7">
        <v>44695</v>
      </c>
      <c r="B1575" s="4" t="s">
        <v>1615</v>
      </c>
      <c r="C1575" s="4" t="s">
        <v>3809</v>
      </c>
      <c r="D1575" s="3">
        <v>8947.2999999999993</v>
      </c>
      <c r="E1575" s="8">
        <v>44697</v>
      </c>
      <c r="F1575" s="3">
        <v>8947.2999999999993</v>
      </c>
      <c r="G1575" s="5">
        <f>Tabla1[[#This Row],[Importe]]-Tabla1[[#This Row],[Pagado]]</f>
        <v>0</v>
      </c>
      <c r="H1575" s="4" t="s">
        <v>3890</v>
      </c>
    </row>
    <row r="1576" spans="1:8" x14ac:dyDescent="0.25">
      <c r="A1576" s="7">
        <v>44695</v>
      </c>
      <c r="B1576" s="4" t="s">
        <v>1616</v>
      </c>
      <c r="C1576" s="4" t="s">
        <v>3741</v>
      </c>
      <c r="D1576" s="3">
        <v>19692.400000000001</v>
      </c>
      <c r="E1576" s="8">
        <v>44697</v>
      </c>
      <c r="F1576" s="3">
        <v>19692.400000000001</v>
      </c>
      <c r="G1576" s="5">
        <f>Tabla1[[#This Row],[Importe]]-Tabla1[[#This Row],[Pagado]]</f>
        <v>0</v>
      </c>
      <c r="H1576" s="4" t="s">
        <v>3890</v>
      </c>
    </row>
    <row r="1577" spans="1:8" x14ac:dyDescent="0.25">
      <c r="A1577" s="7">
        <v>44695</v>
      </c>
      <c r="B1577" s="4" t="s">
        <v>1617</v>
      </c>
      <c r="C1577" s="4" t="s">
        <v>3846</v>
      </c>
      <c r="D1577" s="3">
        <v>2654.2</v>
      </c>
      <c r="E1577" s="8">
        <v>44697</v>
      </c>
      <c r="F1577" s="3">
        <v>2654.2</v>
      </c>
      <c r="G1577" s="5">
        <f>Tabla1[[#This Row],[Importe]]-Tabla1[[#This Row],[Pagado]]</f>
        <v>0</v>
      </c>
      <c r="H1577" s="4" t="s">
        <v>3890</v>
      </c>
    </row>
    <row r="1578" spans="1:8" x14ac:dyDescent="0.25">
      <c r="A1578" s="7">
        <v>44695</v>
      </c>
      <c r="B1578" s="4" t="s">
        <v>1618</v>
      </c>
      <c r="C1578" s="4" t="s">
        <v>3728</v>
      </c>
      <c r="D1578" s="3">
        <v>31156.82</v>
      </c>
      <c r="E1578" s="8">
        <v>44695</v>
      </c>
      <c r="F1578" s="3">
        <v>31156.82</v>
      </c>
      <c r="G1578" s="5">
        <f>Tabla1[[#This Row],[Importe]]-Tabla1[[#This Row],[Pagado]]</f>
        <v>0</v>
      </c>
      <c r="H1578" s="4" t="s">
        <v>3890</v>
      </c>
    </row>
    <row r="1579" spans="1:8" x14ac:dyDescent="0.25">
      <c r="A1579" s="7">
        <v>44695</v>
      </c>
      <c r="B1579" s="4" t="s">
        <v>1619</v>
      </c>
      <c r="C1579" s="4" t="s">
        <v>3744</v>
      </c>
      <c r="D1579" s="3">
        <v>6283.2</v>
      </c>
      <c r="E1579" s="8">
        <v>44697</v>
      </c>
      <c r="F1579" s="3">
        <v>6283.2</v>
      </c>
      <c r="G1579" s="5">
        <f>Tabla1[[#This Row],[Importe]]-Tabla1[[#This Row],[Pagado]]</f>
        <v>0</v>
      </c>
      <c r="H1579" s="4" t="s">
        <v>3890</v>
      </c>
    </row>
    <row r="1580" spans="1:8" x14ac:dyDescent="0.25">
      <c r="A1580" s="7">
        <v>44695</v>
      </c>
      <c r="B1580" s="4" t="s">
        <v>1620</v>
      </c>
      <c r="C1580" s="4" t="s">
        <v>3817</v>
      </c>
      <c r="D1580" s="3">
        <v>3620.9</v>
      </c>
      <c r="E1580" s="8">
        <v>44697</v>
      </c>
      <c r="F1580" s="3">
        <v>3620.9</v>
      </c>
      <c r="G1580" s="5">
        <f>Tabla1[[#This Row],[Importe]]-Tabla1[[#This Row],[Pagado]]</f>
        <v>0</v>
      </c>
      <c r="H1580" s="4" t="s">
        <v>3890</v>
      </c>
    </row>
    <row r="1581" spans="1:8" x14ac:dyDescent="0.25">
      <c r="A1581" s="7">
        <v>44695</v>
      </c>
      <c r="B1581" s="4" t="s">
        <v>1621</v>
      </c>
      <c r="C1581" s="4" t="s">
        <v>3810</v>
      </c>
      <c r="D1581" s="3">
        <v>1173</v>
      </c>
      <c r="E1581" s="8">
        <v>44695</v>
      </c>
      <c r="F1581" s="3">
        <v>1173</v>
      </c>
      <c r="G1581" s="5">
        <f>Tabla1[[#This Row],[Importe]]-Tabla1[[#This Row],[Pagado]]</f>
        <v>0</v>
      </c>
      <c r="H1581" s="4" t="s">
        <v>3890</v>
      </c>
    </row>
    <row r="1582" spans="1:8" x14ac:dyDescent="0.25">
      <c r="A1582" s="7">
        <v>44695</v>
      </c>
      <c r="B1582" s="4" t="s">
        <v>1622</v>
      </c>
      <c r="C1582" s="4" t="s">
        <v>3694</v>
      </c>
      <c r="D1582" s="3">
        <v>9421.9</v>
      </c>
      <c r="E1582" s="8">
        <v>44695</v>
      </c>
      <c r="F1582" s="3">
        <v>9421.9</v>
      </c>
      <c r="G1582" s="5">
        <f>Tabla1[[#This Row],[Importe]]-Tabla1[[#This Row],[Pagado]]</f>
        <v>0</v>
      </c>
      <c r="H1582" s="4" t="s">
        <v>3890</v>
      </c>
    </row>
    <row r="1583" spans="1:8" x14ac:dyDescent="0.25">
      <c r="A1583" s="7">
        <v>44695</v>
      </c>
      <c r="B1583" s="4" t="s">
        <v>1623</v>
      </c>
      <c r="C1583" s="4" t="s">
        <v>3767</v>
      </c>
      <c r="D1583" s="3">
        <v>1310.8</v>
      </c>
      <c r="E1583" s="8">
        <v>44695</v>
      </c>
      <c r="F1583" s="3">
        <v>1310.8</v>
      </c>
      <c r="G1583" s="5">
        <f>Tabla1[[#This Row],[Importe]]-Tabla1[[#This Row],[Pagado]]</f>
        <v>0</v>
      </c>
      <c r="H1583" s="4" t="s">
        <v>3890</v>
      </c>
    </row>
    <row r="1584" spans="1:8" x14ac:dyDescent="0.25">
      <c r="A1584" s="7">
        <v>44695</v>
      </c>
      <c r="B1584" s="4" t="s">
        <v>1624</v>
      </c>
      <c r="C1584" s="4" t="s">
        <v>3619</v>
      </c>
      <c r="D1584" s="3">
        <v>2233.1999999999998</v>
      </c>
      <c r="E1584" s="8">
        <v>44695</v>
      </c>
      <c r="F1584" s="3">
        <v>2233.1999999999998</v>
      </c>
      <c r="G1584" s="5">
        <f>Tabla1[[#This Row],[Importe]]-Tabla1[[#This Row],[Pagado]]</f>
        <v>0</v>
      </c>
      <c r="H1584" s="4" t="s">
        <v>3890</v>
      </c>
    </row>
    <row r="1585" spans="1:8" x14ac:dyDescent="0.25">
      <c r="A1585" s="7">
        <v>44695</v>
      </c>
      <c r="B1585" s="4" t="s">
        <v>1625</v>
      </c>
      <c r="C1585" s="4" t="s">
        <v>3686</v>
      </c>
      <c r="D1585" s="3">
        <v>77730.7</v>
      </c>
      <c r="E1585" s="8" t="s">
        <v>3879</v>
      </c>
      <c r="F1585" s="3">
        <v>0</v>
      </c>
      <c r="G1585" s="5">
        <f>Tabla1[[#This Row],[Importe]]-Tabla1[[#This Row],[Pagado]]</f>
        <v>77730.7</v>
      </c>
      <c r="H1585" s="4" t="s">
        <v>3892</v>
      </c>
    </row>
    <row r="1586" spans="1:8" x14ac:dyDescent="0.25">
      <c r="A1586" s="7">
        <v>44695</v>
      </c>
      <c r="B1586" s="4" t="s">
        <v>1626</v>
      </c>
      <c r="C1586" s="4" t="s">
        <v>3622</v>
      </c>
      <c r="D1586" s="3">
        <v>3177.3</v>
      </c>
      <c r="E1586" s="8">
        <v>44695</v>
      </c>
      <c r="F1586" s="3">
        <v>3177.3</v>
      </c>
      <c r="G1586" s="5">
        <f>Tabla1[[#This Row],[Importe]]-Tabla1[[#This Row],[Pagado]]</f>
        <v>0</v>
      </c>
      <c r="H1586" s="4" t="s">
        <v>3890</v>
      </c>
    </row>
    <row r="1587" spans="1:8" x14ac:dyDescent="0.25">
      <c r="A1587" s="7">
        <v>44695</v>
      </c>
      <c r="B1587" s="4" t="s">
        <v>1627</v>
      </c>
      <c r="C1587" s="4" t="s">
        <v>3750</v>
      </c>
      <c r="D1587" s="3">
        <v>4114.6000000000004</v>
      </c>
      <c r="E1587" s="8">
        <v>44695</v>
      </c>
      <c r="F1587" s="3">
        <v>4114.6000000000004</v>
      </c>
      <c r="G1587" s="5">
        <f>Tabla1[[#This Row],[Importe]]-Tabla1[[#This Row],[Pagado]]</f>
        <v>0</v>
      </c>
      <c r="H1587" s="4" t="s">
        <v>3890</v>
      </c>
    </row>
    <row r="1588" spans="1:8" x14ac:dyDescent="0.25">
      <c r="A1588" s="7">
        <v>44695</v>
      </c>
      <c r="B1588" s="4" t="s">
        <v>1628</v>
      </c>
      <c r="C1588" s="4" t="s">
        <v>3618</v>
      </c>
      <c r="D1588" s="3">
        <v>2637.1</v>
      </c>
      <c r="E1588" s="8">
        <v>44695</v>
      </c>
      <c r="F1588" s="3">
        <v>2637.1</v>
      </c>
      <c r="G1588" s="5">
        <f>Tabla1[[#This Row],[Importe]]-Tabla1[[#This Row],[Pagado]]</f>
        <v>0</v>
      </c>
      <c r="H1588" s="4" t="s">
        <v>3890</v>
      </c>
    </row>
    <row r="1589" spans="1:8" x14ac:dyDescent="0.25">
      <c r="A1589" s="7">
        <v>44695</v>
      </c>
      <c r="B1589" s="4" t="s">
        <v>1629</v>
      </c>
      <c r="C1589" s="4" t="s">
        <v>3646</v>
      </c>
      <c r="D1589" s="3">
        <v>1600.8</v>
      </c>
      <c r="E1589" s="8">
        <v>44695</v>
      </c>
      <c r="F1589" s="3">
        <v>1600.8</v>
      </c>
      <c r="G1589" s="5">
        <f>Tabla1[[#This Row],[Importe]]-Tabla1[[#This Row],[Pagado]]</f>
        <v>0</v>
      </c>
      <c r="H1589" s="4" t="s">
        <v>3890</v>
      </c>
    </row>
    <row r="1590" spans="1:8" x14ac:dyDescent="0.25">
      <c r="A1590" s="7">
        <v>44695</v>
      </c>
      <c r="B1590" s="4" t="s">
        <v>1630</v>
      </c>
      <c r="C1590" s="4" t="s">
        <v>3714</v>
      </c>
      <c r="D1590" s="3">
        <v>1306.8</v>
      </c>
      <c r="E1590" s="8">
        <v>44695</v>
      </c>
      <c r="F1590" s="3">
        <v>1306.8</v>
      </c>
      <c r="G1590" s="5">
        <f>Tabla1[[#This Row],[Importe]]-Tabla1[[#This Row],[Pagado]]</f>
        <v>0</v>
      </c>
      <c r="H1590" s="4" t="s">
        <v>3890</v>
      </c>
    </row>
    <row r="1591" spans="1:8" x14ac:dyDescent="0.25">
      <c r="A1591" s="7">
        <v>44695</v>
      </c>
      <c r="B1591" s="4" t="s">
        <v>1631</v>
      </c>
      <c r="C1591" s="4" t="s">
        <v>3842</v>
      </c>
      <c r="D1591" s="3">
        <v>1078</v>
      </c>
      <c r="E1591" s="8">
        <v>44695</v>
      </c>
      <c r="F1591" s="3">
        <v>1078</v>
      </c>
      <c r="G1591" s="5">
        <f>Tabla1[[#This Row],[Importe]]-Tabla1[[#This Row],[Pagado]]</f>
        <v>0</v>
      </c>
      <c r="H1591" s="4" t="s">
        <v>3890</v>
      </c>
    </row>
    <row r="1592" spans="1:8" x14ac:dyDescent="0.25">
      <c r="A1592" s="7">
        <v>44695</v>
      </c>
      <c r="B1592" s="4" t="s">
        <v>1632</v>
      </c>
      <c r="C1592" s="4" t="s">
        <v>3614</v>
      </c>
      <c r="D1592" s="3">
        <v>942.5</v>
      </c>
      <c r="E1592" s="8">
        <v>44695</v>
      </c>
      <c r="F1592" s="3">
        <v>942.5</v>
      </c>
      <c r="G1592" s="5">
        <f>Tabla1[[#This Row],[Importe]]-Tabla1[[#This Row],[Pagado]]</f>
        <v>0</v>
      </c>
      <c r="H1592" s="4" t="s">
        <v>3890</v>
      </c>
    </row>
    <row r="1593" spans="1:8" x14ac:dyDescent="0.25">
      <c r="A1593" s="7">
        <v>44695</v>
      </c>
      <c r="B1593" s="4" t="s">
        <v>1633</v>
      </c>
      <c r="C1593" s="4" t="s">
        <v>3742</v>
      </c>
      <c r="D1593" s="3">
        <v>6093.2</v>
      </c>
      <c r="E1593" s="8">
        <v>44697</v>
      </c>
      <c r="F1593" s="3">
        <v>6093.2</v>
      </c>
      <c r="G1593" s="5">
        <f>Tabla1[[#This Row],[Importe]]-Tabla1[[#This Row],[Pagado]]</f>
        <v>0</v>
      </c>
      <c r="H1593" s="4" t="s">
        <v>3890</v>
      </c>
    </row>
    <row r="1594" spans="1:8" x14ac:dyDescent="0.25">
      <c r="A1594" s="7">
        <v>44695</v>
      </c>
      <c r="B1594" s="4" t="s">
        <v>1634</v>
      </c>
      <c r="C1594" s="4" t="s">
        <v>3740</v>
      </c>
      <c r="D1594" s="3">
        <v>1747.6</v>
      </c>
      <c r="E1594" s="8">
        <v>44697</v>
      </c>
      <c r="F1594" s="3">
        <v>1747.6</v>
      </c>
      <c r="G1594" s="5">
        <f>Tabla1[[#This Row],[Importe]]-Tabla1[[#This Row],[Pagado]]</f>
        <v>0</v>
      </c>
      <c r="H1594" s="4" t="s">
        <v>3890</v>
      </c>
    </row>
    <row r="1595" spans="1:8" x14ac:dyDescent="0.25">
      <c r="A1595" s="7">
        <v>44695</v>
      </c>
      <c r="B1595" s="4" t="s">
        <v>1635</v>
      </c>
      <c r="C1595" s="4" t="s">
        <v>3847</v>
      </c>
      <c r="D1595" s="3">
        <v>2053.6</v>
      </c>
      <c r="E1595" s="8">
        <v>44697</v>
      </c>
      <c r="F1595" s="3">
        <v>2053.6</v>
      </c>
      <c r="G1595" s="5">
        <f>Tabla1[[#This Row],[Importe]]-Tabla1[[#This Row],[Pagado]]</f>
        <v>0</v>
      </c>
      <c r="H1595" s="4" t="s">
        <v>3890</v>
      </c>
    </row>
    <row r="1596" spans="1:8" x14ac:dyDescent="0.25">
      <c r="A1596" s="7">
        <v>44695</v>
      </c>
      <c r="B1596" s="4" t="s">
        <v>1636</v>
      </c>
      <c r="C1596" s="4" t="s">
        <v>3811</v>
      </c>
      <c r="D1596" s="3">
        <v>3656.4</v>
      </c>
      <c r="E1596" s="8">
        <v>44695</v>
      </c>
      <c r="F1596" s="3">
        <v>3656.4</v>
      </c>
      <c r="G1596" s="5">
        <f>Tabla1[[#This Row],[Importe]]-Tabla1[[#This Row],[Pagado]]</f>
        <v>0</v>
      </c>
      <c r="H1596" s="4" t="s">
        <v>3890</v>
      </c>
    </row>
    <row r="1597" spans="1:8" x14ac:dyDescent="0.25">
      <c r="A1597" s="7">
        <v>44695</v>
      </c>
      <c r="B1597" s="4" t="s">
        <v>1637</v>
      </c>
      <c r="C1597" s="4" t="s">
        <v>3816</v>
      </c>
      <c r="D1597" s="3">
        <v>32201.4</v>
      </c>
      <c r="E1597" s="8">
        <v>44695</v>
      </c>
      <c r="F1597" s="3">
        <v>32201.4</v>
      </c>
      <c r="G1597" s="5">
        <f>Tabla1[[#This Row],[Importe]]-Tabla1[[#This Row],[Pagado]]</f>
        <v>0</v>
      </c>
      <c r="H1597" s="4" t="s">
        <v>3890</v>
      </c>
    </row>
    <row r="1598" spans="1:8" x14ac:dyDescent="0.25">
      <c r="A1598" s="7">
        <v>44695</v>
      </c>
      <c r="B1598" s="4" t="s">
        <v>1638</v>
      </c>
      <c r="C1598" s="4" t="s">
        <v>3702</v>
      </c>
      <c r="D1598" s="3">
        <v>6473.6</v>
      </c>
      <c r="E1598" s="8">
        <v>44695</v>
      </c>
      <c r="F1598" s="3">
        <v>6473.6</v>
      </c>
      <c r="G1598" s="5">
        <f>Tabla1[[#This Row],[Importe]]-Tabla1[[#This Row],[Pagado]]</f>
        <v>0</v>
      </c>
      <c r="H1598" s="4" t="s">
        <v>3890</v>
      </c>
    </row>
    <row r="1599" spans="1:8" x14ac:dyDescent="0.25">
      <c r="A1599" s="7">
        <v>44695</v>
      </c>
      <c r="B1599" s="4" t="s">
        <v>1639</v>
      </c>
      <c r="C1599" s="4" t="s">
        <v>3687</v>
      </c>
      <c r="D1599" s="3">
        <v>1382.4</v>
      </c>
      <c r="E1599" s="8">
        <v>44695</v>
      </c>
      <c r="F1599" s="3">
        <v>1382.4</v>
      </c>
      <c r="G1599" s="5">
        <f>Tabla1[[#This Row],[Importe]]-Tabla1[[#This Row],[Pagado]]</f>
        <v>0</v>
      </c>
      <c r="H1599" s="4" t="s">
        <v>3890</v>
      </c>
    </row>
    <row r="1600" spans="1:8" x14ac:dyDescent="0.25">
      <c r="A1600" s="7">
        <v>44695</v>
      </c>
      <c r="B1600" s="4" t="s">
        <v>1640</v>
      </c>
      <c r="C1600" s="4" t="s">
        <v>3792</v>
      </c>
      <c r="D1600" s="3">
        <v>4712.3999999999996</v>
      </c>
      <c r="E1600" s="8">
        <v>44695</v>
      </c>
      <c r="F1600" s="3">
        <v>4712.3999999999996</v>
      </c>
      <c r="G1600" s="5">
        <f>Tabla1[[#This Row],[Importe]]-Tabla1[[#This Row],[Pagado]]</f>
        <v>0</v>
      </c>
      <c r="H1600" s="4" t="s">
        <v>3890</v>
      </c>
    </row>
    <row r="1601" spans="1:8" x14ac:dyDescent="0.25">
      <c r="A1601" s="7">
        <v>44695</v>
      </c>
      <c r="B1601" s="4" t="s">
        <v>1641</v>
      </c>
      <c r="C1601" s="4" t="s">
        <v>3792</v>
      </c>
      <c r="D1601" s="3">
        <v>4117.2</v>
      </c>
      <c r="E1601" s="8">
        <v>44695</v>
      </c>
      <c r="F1601" s="3">
        <v>4117.2</v>
      </c>
      <c r="G1601" s="5">
        <f>Tabla1[[#This Row],[Importe]]-Tabla1[[#This Row],[Pagado]]</f>
        <v>0</v>
      </c>
      <c r="H1601" s="4" t="s">
        <v>3890</v>
      </c>
    </row>
    <row r="1602" spans="1:8" x14ac:dyDescent="0.25">
      <c r="A1602" s="7">
        <v>44695</v>
      </c>
      <c r="B1602" s="4" t="s">
        <v>1642</v>
      </c>
      <c r="C1602" s="4" t="s">
        <v>3700</v>
      </c>
      <c r="D1602" s="3">
        <v>173063.9</v>
      </c>
      <c r="E1602" s="8">
        <v>44708</v>
      </c>
      <c r="F1602" s="3">
        <v>173063.9</v>
      </c>
      <c r="G1602" s="5">
        <f>Tabla1[[#This Row],[Importe]]-Tabla1[[#This Row],[Pagado]]</f>
        <v>0</v>
      </c>
      <c r="H1602" s="4" t="s">
        <v>3890</v>
      </c>
    </row>
    <row r="1603" spans="1:8" x14ac:dyDescent="0.25">
      <c r="A1603" s="7">
        <v>44695</v>
      </c>
      <c r="B1603" s="4" t="s">
        <v>1643</v>
      </c>
      <c r="C1603" s="4" t="s">
        <v>3799</v>
      </c>
      <c r="D1603" s="3">
        <v>3076.5</v>
      </c>
      <c r="E1603" s="8">
        <v>44695</v>
      </c>
      <c r="F1603" s="3">
        <v>3076.5</v>
      </c>
      <c r="G1603" s="5">
        <f>Tabla1[[#This Row],[Importe]]-Tabla1[[#This Row],[Pagado]]</f>
        <v>0</v>
      </c>
      <c r="H1603" s="4" t="s">
        <v>3890</v>
      </c>
    </row>
    <row r="1604" spans="1:8" x14ac:dyDescent="0.25">
      <c r="A1604" s="7">
        <v>44695</v>
      </c>
      <c r="B1604" s="4" t="s">
        <v>1644</v>
      </c>
      <c r="C1604" s="4" t="s">
        <v>3722</v>
      </c>
      <c r="D1604" s="3">
        <v>1072</v>
      </c>
      <c r="E1604" s="8">
        <v>44695</v>
      </c>
      <c r="F1604" s="3">
        <v>1072</v>
      </c>
      <c r="G1604" s="5">
        <f>Tabla1[[#This Row],[Importe]]-Tabla1[[#This Row],[Pagado]]</f>
        <v>0</v>
      </c>
      <c r="H1604" s="4" t="s">
        <v>3890</v>
      </c>
    </row>
    <row r="1605" spans="1:8" x14ac:dyDescent="0.25">
      <c r="A1605" s="7">
        <v>44695</v>
      </c>
      <c r="B1605" s="4" t="s">
        <v>1645</v>
      </c>
      <c r="C1605" s="4" t="s">
        <v>3700</v>
      </c>
      <c r="D1605" s="3">
        <v>55624.6</v>
      </c>
      <c r="E1605" s="8">
        <v>44708</v>
      </c>
      <c r="F1605" s="3">
        <v>55624.6</v>
      </c>
      <c r="G1605" s="5">
        <f>Tabla1[[#This Row],[Importe]]-Tabla1[[#This Row],[Pagado]]</f>
        <v>0</v>
      </c>
      <c r="H1605" s="4" t="s">
        <v>3890</v>
      </c>
    </row>
    <row r="1606" spans="1:8" x14ac:dyDescent="0.25">
      <c r="A1606" s="7">
        <v>44695</v>
      </c>
      <c r="B1606" s="4" t="s">
        <v>1646</v>
      </c>
      <c r="C1606" s="4" t="s">
        <v>3709</v>
      </c>
      <c r="D1606" s="3">
        <v>13503.6</v>
      </c>
      <c r="E1606" s="8">
        <v>44696</v>
      </c>
      <c r="F1606" s="3">
        <v>13503.6</v>
      </c>
      <c r="G1606" s="5">
        <f>Tabla1[[#This Row],[Importe]]-Tabla1[[#This Row],[Pagado]]</f>
        <v>0</v>
      </c>
      <c r="H1606" s="4" t="s">
        <v>3890</v>
      </c>
    </row>
    <row r="1607" spans="1:8" x14ac:dyDescent="0.25">
      <c r="A1607" s="7">
        <v>44695</v>
      </c>
      <c r="B1607" s="4" t="s">
        <v>1647</v>
      </c>
      <c r="C1607" s="4" t="s">
        <v>3713</v>
      </c>
      <c r="D1607" s="3">
        <v>1359.6</v>
      </c>
      <c r="E1607" s="8">
        <v>44696</v>
      </c>
      <c r="F1607" s="3">
        <v>1359.6</v>
      </c>
      <c r="G1607" s="5">
        <f>Tabla1[[#This Row],[Importe]]-Tabla1[[#This Row],[Pagado]]</f>
        <v>0</v>
      </c>
      <c r="H1607" s="4" t="s">
        <v>3890</v>
      </c>
    </row>
    <row r="1608" spans="1:8" x14ac:dyDescent="0.25">
      <c r="A1608" s="7">
        <v>44695</v>
      </c>
      <c r="B1608" s="4" t="s">
        <v>1648</v>
      </c>
      <c r="C1608" s="4" t="s">
        <v>3711</v>
      </c>
      <c r="D1608" s="3">
        <v>3484.8</v>
      </c>
      <c r="E1608" s="8">
        <v>44696</v>
      </c>
      <c r="F1608" s="3">
        <v>3484.8</v>
      </c>
      <c r="G1608" s="5">
        <f>Tabla1[[#This Row],[Importe]]-Tabla1[[#This Row],[Pagado]]</f>
        <v>0</v>
      </c>
      <c r="H1608" s="4" t="s">
        <v>3890</v>
      </c>
    </row>
    <row r="1609" spans="1:8" x14ac:dyDescent="0.25">
      <c r="A1609" s="7">
        <v>44695</v>
      </c>
      <c r="B1609" s="4" t="s">
        <v>1649</v>
      </c>
      <c r="C1609" s="4" t="s">
        <v>3710</v>
      </c>
      <c r="D1609" s="3">
        <v>5385.6</v>
      </c>
      <c r="E1609" s="8">
        <v>44696</v>
      </c>
      <c r="F1609" s="3">
        <v>5385.6</v>
      </c>
      <c r="G1609" s="5">
        <f>Tabla1[[#This Row],[Importe]]-Tabla1[[#This Row],[Pagado]]</f>
        <v>0</v>
      </c>
      <c r="H1609" s="4" t="s">
        <v>3890</v>
      </c>
    </row>
    <row r="1610" spans="1:8" x14ac:dyDescent="0.25">
      <c r="A1610" s="7">
        <v>44695</v>
      </c>
      <c r="B1610" s="4" t="s">
        <v>1650</v>
      </c>
      <c r="C1610" s="4" t="s">
        <v>3844</v>
      </c>
      <c r="D1610" s="3">
        <v>3557.4</v>
      </c>
      <c r="E1610" s="8">
        <v>44696</v>
      </c>
      <c r="F1610" s="3">
        <v>3557.4</v>
      </c>
      <c r="G1610" s="5">
        <f>Tabla1[[#This Row],[Importe]]-Tabla1[[#This Row],[Pagado]]</f>
        <v>0</v>
      </c>
      <c r="H1610" s="4" t="s">
        <v>3890</v>
      </c>
    </row>
    <row r="1611" spans="1:8" x14ac:dyDescent="0.25">
      <c r="A1611" s="7">
        <v>44695</v>
      </c>
      <c r="B1611" s="4" t="s">
        <v>1651</v>
      </c>
      <c r="C1611" s="4" t="s">
        <v>3725</v>
      </c>
      <c r="D1611" s="3">
        <v>6725.3</v>
      </c>
      <c r="E1611" s="8">
        <v>44695</v>
      </c>
      <c r="F1611" s="3">
        <v>6725.3</v>
      </c>
      <c r="G1611" s="5">
        <f>Tabla1[[#This Row],[Importe]]-Tabla1[[#This Row],[Pagado]]</f>
        <v>0</v>
      </c>
      <c r="H1611" s="4" t="s">
        <v>3890</v>
      </c>
    </row>
    <row r="1612" spans="1:8" x14ac:dyDescent="0.25">
      <c r="A1612" s="7">
        <v>44695</v>
      </c>
      <c r="B1612" s="4" t="s">
        <v>1652</v>
      </c>
      <c r="C1612" s="4" t="s">
        <v>3627</v>
      </c>
      <c r="D1612" s="3">
        <v>1469.7</v>
      </c>
      <c r="E1612" s="8">
        <v>44695</v>
      </c>
      <c r="F1612" s="3">
        <v>1469.7</v>
      </c>
      <c r="G1612" s="5">
        <f>Tabla1[[#This Row],[Importe]]-Tabla1[[#This Row],[Pagado]]</f>
        <v>0</v>
      </c>
      <c r="H1612" s="4" t="s">
        <v>3890</v>
      </c>
    </row>
    <row r="1613" spans="1:8" x14ac:dyDescent="0.25">
      <c r="A1613" s="7">
        <v>44695</v>
      </c>
      <c r="B1613" s="4" t="s">
        <v>1653</v>
      </c>
      <c r="C1613" s="4" t="s">
        <v>3683</v>
      </c>
      <c r="D1613" s="3">
        <v>24807</v>
      </c>
      <c r="E1613" s="8">
        <v>44695</v>
      </c>
      <c r="F1613" s="3">
        <v>24807</v>
      </c>
      <c r="G1613" s="5">
        <f>Tabla1[[#This Row],[Importe]]-Tabla1[[#This Row],[Pagado]]</f>
        <v>0</v>
      </c>
      <c r="H1613" s="4" t="s">
        <v>3890</v>
      </c>
    </row>
    <row r="1614" spans="1:8" x14ac:dyDescent="0.25">
      <c r="A1614" s="7">
        <v>44695</v>
      </c>
      <c r="B1614" s="4" t="s">
        <v>1654</v>
      </c>
      <c r="C1614" s="4" t="s">
        <v>3706</v>
      </c>
      <c r="D1614" s="3">
        <v>1402.2</v>
      </c>
      <c r="E1614" s="8">
        <v>44695</v>
      </c>
      <c r="F1614" s="3">
        <v>1402.2</v>
      </c>
      <c r="G1614" s="5">
        <f>Tabla1[[#This Row],[Importe]]-Tabla1[[#This Row],[Pagado]]</f>
        <v>0</v>
      </c>
      <c r="H1614" s="4" t="s">
        <v>3890</v>
      </c>
    </row>
    <row r="1615" spans="1:8" x14ac:dyDescent="0.25">
      <c r="A1615" s="7">
        <v>44695</v>
      </c>
      <c r="B1615" s="4" t="s">
        <v>1655</v>
      </c>
      <c r="C1615" s="4" t="s">
        <v>3838</v>
      </c>
      <c r="D1615" s="3">
        <v>7804.1</v>
      </c>
      <c r="E1615" s="8">
        <v>44696</v>
      </c>
      <c r="F1615" s="3">
        <v>7804.1</v>
      </c>
      <c r="G1615" s="5">
        <f>Tabla1[[#This Row],[Importe]]-Tabla1[[#This Row],[Pagado]]</f>
        <v>0</v>
      </c>
      <c r="H1615" s="4" t="s">
        <v>3890</v>
      </c>
    </row>
    <row r="1616" spans="1:8" x14ac:dyDescent="0.25">
      <c r="A1616" s="7">
        <v>44695</v>
      </c>
      <c r="B1616" s="4" t="s">
        <v>1656</v>
      </c>
      <c r="C1616" s="4" t="s">
        <v>3614</v>
      </c>
      <c r="D1616" s="3">
        <v>4492.8</v>
      </c>
      <c r="E1616" s="8">
        <v>44696</v>
      </c>
      <c r="F1616" s="3">
        <v>4492.8</v>
      </c>
      <c r="G1616" s="5">
        <f>Tabla1[[#This Row],[Importe]]-Tabla1[[#This Row],[Pagado]]</f>
        <v>0</v>
      </c>
      <c r="H1616" s="4" t="s">
        <v>3890</v>
      </c>
    </row>
    <row r="1617" spans="1:8" x14ac:dyDescent="0.25">
      <c r="A1617" s="7">
        <v>44696</v>
      </c>
      <c r="B1617" s="4" t="s">
        <v>1657</v>
      </c>
      <c r="C1617" s="4" t="s">
        <v>3597</v>
      </c>
      <c r="D1617" s="3">
        <v>79752.45</v>
      </c>
      <c r="E1617" s="8">
        <v>44696</v>
      </c>
      <c r="F1617" s="3">
        <v>79752.45</v>
      </c>
      <c r="G1617" s="5">
        <f>Tabla1[[#This Row],[Importe]]-Tabla1[[#This Row],[Pagado]]</f>
        <v>0</v>
      </c>
      <c r="H1617" s="4" t="s">
        <v>3890</v>
      </c>
    </row>
    <row r="1618" spans="1:8" x14ac:dyDescent="0.25">
      <c r="A1618" s="7">
        <v>44696</v>
      </c>
      <c r="B1618" s="4" t="s">
        <v>1658</v>
      </c>
      <c r="C1618" s="4" t="s">
        <v>3595</v>
      </c>
      <c r="D1618" s="3">
        <v>8746.7999999999993</v>
      </c>
      <c r="E1618" s="8">
        <v>44696</v>
      </c>
      <c r="F1618" s="3">
        <v>8746.7999999999993</v>
      </c>
      <c r="G1618" s="5">
        <f>Tabla1[[#This Row],[Importe]]-Tabla1[[#This Row],[Pagado]]</f>
        <v>0</v>
      </c>
      <c r="H1618" s="4" t="s">
        <v>3890</v>
      </c>
    </row>
    <row r="1619" spans="1:8" ht="31.5" x14ac:dyDescent="0.25">
      <c r="A1619" s="7">
        <v>44696</v>
      </c>
      <c r="B1619" s="4" t="s">
        <v>1659</v>
      </c>
      <c r="C1619" s="4" t="s">
        <v>3598</v>
      </c>
      <c r="D1619" s="3">
        <v>67382.5</v>
      </c>
      <c r="E1619" s="8" t="s">
        <v>3989</v>
      </c>
      <c r="F1619" s="3">
        <f>53000+14382.5</f>
        <v>67382.5</v>
      </c>
      <c r="G1619" s="5">
        <f>Tabla1[[#This Row],[Importe]]-Tabla1[[#This Row],[Pagado]]</f>
        <v>0</v>
      </c>
      <c r="H1619" s="4" t="s">
        <v>3890</v>
      </c>
    </row>
    <row r="1620" spans="1:8" x14ac:dyDescent="0.25">
      <c r="A1620" s="7">
        <v>44696</v>
      </c>
      <c r="B1620" s="4" t="s">
        <v>1660</v>
      </c>
      <c r="C1620" s="4" t="s">
        <v>3637</v>
      </c>
      <c r="D1620" s="3">
        <v>10759.5</v>
      </c>
      <c r="E1620" s="8">
        <v>44696</v>
      </c>
      <c r="F1620" s="3">
        <v>10759.5</v>
      </c>
      <c r="G1620" s="5">
        <f>Tabla1[[#This Row],[Importe]]-Tabla1[[#This Row],[Pagado]]</f>
        <v>0</v>
      </c>
      <c r="H1620" s="4" t="s">
        <v>3890</v>
      </c>
    </row>
    <row r="1621" spans="1:8" x14ac:dyDescent="0.25">
      <c r="A1621" s="7">
        <v>44696</v>
      </c>
      <c r="B1621" s="4" t="s">
        <v>1661</v>
      </c>
      <c r="C1621" s="4" t="s">
        <v>3829</v>
      </c>
      <c r="D1621" s="3">
        <v>2035.8</v>
      </c>
      <c r="E1621" s="8">
        <v>44696</v>
      </c>
      <c r="F1621" s="3">
        <v>2035.8</v>
      </c>
      <c r="G1621" s="5">
        <f>Tabla1[[#This Row],[Importe]]-Tabla1[[#This Row],[Pagado]]</f>
        <v>0</v>
      </c>
      <c r="H1621" s="4" t="s">
        <v>3890</v>
      </c>
    </row>
    <row r="1622" spans="1:8" x14ac:dyDescent="0.25">
      <c r="A1622" s="7">
        <v>44696</v>
      </c>
      <c r="B1622" s="4" t="s">
        <v>1662</v>
      </c>
      <c r="C1622" s="4" t="s">
        <v>3946</v>
      </c>
      <c r="D1622" s="3">
        <v>0</v>
      </c>
      <c r="E1622" s="9" t="s">
        <v>3891</v>
      </c>
      <c r="F1622" s="3">
        <v>0</v>
      </c>
      <c r="G1622" s="5">
        <f>Tabla1[[#This Row],[Importe]]-Tabla1[[#This Row],[Pagado]]</f>
        <v>0</v>
      </c>
      <c r="H1622" s="10" t="s">
        <v>3963</v>
      </c>
    </row>
    <row r="1623" spans="1:8" x14ac:dyDescent="0.25">
      <c r="A1623" s="7">
        <v>44696</v>
      </c>
      <c r="B1623" s="4" t="s">
        <v>1663</v>
      </c>
      <c r="C1623" s="4" t="s">
        <v>3664</v>
      </c>
      <c r="D1623" s="3">
        <v>1203</v>
      </c>
      <c r="E1623" s="8">
        <v>44696</v>
      </c>
      <c r="F1623" s="3">
        <v>1203</v>
      </c>
      <c r="G1623" s="5">
        <f>Tabla1[[#This Row],[Importe]]-Tabla1[[#This Row],[Pagado]]</f>
        <v>0</v>
      </c>
      <c r="H1623" s="4" t="s">
        <v>3890</v>
      </c>
    </row>
    <row r="1624" spans="1:8" x14ac:dyDescent="0.25">
      <c r="A1624" s="7">
        <v>44696</v>
      </c>
      <c r="B1624" s="4" t="s">
        <v>1664</v>
      </c>
      <c r="C1624" s="4" t="s">
        <v>3600</v>
      </c>
      <c r="D1624" s="3">
        <v>2080</v>
      </c>
      <c r="E1624" s="8">
        <v>44696</v>
      </c>
      <c r="F1624" s="3">
        <v>2080</v>
      </c>
      <c r="G1624" s="5">
        <f>Tabla1[[#This Row],[Importe]]-Tabla1[[#This Row],[Pagado]]</f>
        <v>0</v>
      </c>
      <c r="H1624" s="4" t="s">
        <v>3890</v>
      </c>
    </row>
    <row r="1625" spans="1:8" x14ac:dyDescent="0.25">
      <c r="A1625" s="7">
        <v>44696</v>
      </c>
      <c r="B1625" s="4" t="s">
        <v>1665</v>
      </c>
      <c r="C1625" s="4" t="s">
        <v>3599</v>
      </c>
      <c r="D1625" s="3">
        <v>55901.1</v>
      </c>
      <c r="E1625" s="8">
        <v>44697</v>
      </c>
      <c r="F1625" s="3">
        <v>55901.1</v>
      </c>
      <c r="G1625" s="5">
        <f>Tabla1[[#This Row],[Importe]]-Tabla1[[#This Row],[Pagado]]</f>
        <v>0</v>
      </c>
      <c r="H1625" s="4" t="s">
        <v>3890</v>
      </c>
    </row>
    <row r="1626" spans="1:8" x14ac:dyDescent="0.25">
      <c r="A1626" s="7">
        <v>44696</v>
      </c>
      <c r="B1626" s="4" t="s">
        <v>1666</v>
      </c>
      <c r="C1626" s="4" t="s">
        <v>3747</v>
      </c>
      <c r="D1626" s="3">
        <v>4082.8</v>
      </c>
      <c r="E1626" s="8">
        <v>44696</v>
      </c>
      <c r="F1626" s="3">
        <v>4082.8</v>
      </c>
      <c r="G1626" s="5">
        <f>Tabla1[[#This Row],[Importe]]-Tabla1[[#This Row],[Pagado]]</f>
        <v>0</v>
      </c>
      <c r="H1626" s="4" t="s">
        <v>3890</v>
      </c>
    </row>
    <row r="1627" spans="1:8" x14ac:dyDescent="0.25">
      <c r="A1627" s="7">
        <v>44696</v>
      </c>
      <c r="B1627" s="4" t="s">
        <v>1667</v>
      </c>
      <c r="C1627" s="4" t="s">
        <v>3606</v>
      </c>
      <c r="D1627" s="3">
        <v>10185.6</v>
      </c>
      <c r="E1627" s="8">
        <v>44696</v>
      </c>
      <c r="F1627" s="3">
        <v>10185.6</v>
      </c>
      <c r="G1627" s="5">
        <f>Tabla1[[#This Row],[Importe]]-Tabla1[[#This Row],[Pagado]]</f>
        <v>0</v>
      </c>
      <c r="H1627" s="4" t="s">
        <v>3890</v>
      </c>
    </row>
    <row r="1628" spans="1:8" x14ac:dyDescent="0.25">
      <c r="A1628" s="7">
        <v>44696</v>
      </c>
      <c r="B1628" s="4" t="s">
        <v>1668</v>
      </c>
      <c r="C1628" s="4" t="s">
        <v>3620</v>
      </c>
      <c r="D1628" s="3">
        <v>9931.4</v>
      </c>
      <c r="E1628" s="8">
        <v>44696</v>
      </c>
      <c r="F1628" s="3">
        <v>9931.4</v>
      </c>
      <c r="G1628" s="5">
        <f>Tabla1[[#This Row],[Importe]]-Tabla1[[#This Row],[Pagado]]</f>
        <v>0</v>
      </c>
      <c r="H1628" s="4" t="s">
        <v>3890</v>
      </c>
    </row>
    <row r="1629" spans="1:8" x14ac:dyDescent="0.25">
      <c r="A1629" s="7">
        <v>44696</v>
      </c>
      <c r="B1629" s="4" t="s">
        <v>1669</v>
      </c>
      <c r="C1629" s="4" t="s">
        <v>3610</v>
      </c>
      <c r="D1629" s="3">
        <v>3707.4</v>
      </c>
      <c r="E1629" s="8">
        <v>44696</v>
      </c>
      <c r="F1629" s="3">
        <v>3707.4</v>
      </c>
      <c r="G1629" s="5">
        <f>Tabla1[[#This Row],[Importe]]-Tabla1[[#This Row],[Pagado]]</f>
        <v>0</v>
      </c>
      <c r="H1629" s="4" t="s">
        <v>3890</v>
      </c>
    </row>
    <row r="1630" spans="1:8" x14ac:dyDescent="0.25">
      <c r="A1630" s="7">
        <v>44696</v>
      </c>
      <c r="B1630" s="4" t="s">
        <v>1670</v>
      </c>
      <c r="C1630" s="4" t="s">
        <v>3612</v>
      </c>
      <c r="D1630" s="3">
        <v>3850.4</v>
      </c>
      <c r="E1630" s="8">
        <v>44696</v>
      </c>
      <c r="F1630" s="3">
        <v>3850.4</v>
      </c>
      <c r="G1630" s="5">
        <f>Tabla1[[#This Row],[Importe]]-Tabla1[[#This Row],[Pagado]]</f>
        <v>0</v>
      </c>
      <c r="H1630" s="4" t="s">
        <v>3890</v>
      </c>
    </row>
    <row r="1631" spans="1:8" x14ac:dyDescent="0.25">
      <c r="A1631" s="7">
        <v>44696</v>
      </c>
      <c r="B1631" s="4" t="s">
        <v>1671</v>
      </c>
      <c r="C1631" s="4" t="s">
        <v>3605</v>
      </c>
      <c r="D1631" s="3">
        <v>2079</v>
      </c>
      <c r="E1631" s="8">
        <v>44696</v>
      </c>
      <c r="F1631" s="3">
        <v>2079</v>
      </c>
      <c r="G1631" s="5">
        <f>Tabla1[[#This Row],[Importe]]-Tabla1[[#This Row],[Pagado]]</f>
        <v>0</v>
      </c>
      <c r="H1631" s="4" t="s">
        <v>3890</v>
      </c>
    </row>
    <row r="1632" spans="1:8" x14ac:dyDescent="0.25">
      <c r="A1632" s="7">
        <v>44696</v>
      </c>
      <c r="B1632" s="4" t="s">
        <v>1672</v>
      </c>
      <c r="C1632" s="4" t="s">
        <v>3688</v>
      </c>
      <c r="D1632" s="3">
        <v>1494</v>
      </c>
      <c r="E1632" s="8">
        <v>44696</v>
      </c>
      <c r="F1632" s="3">
        <v>1494</v>
      </c>
      <c r="G1632" s="5">
        <f>Tabla1[[#This Row],[Importe]]-Tabla1[[#This Row],[Pagado]]</f>
        <v>0</v>
      </c>
      <c r="H1632" s="4" t="s">
        <v>3890</v>
      </c>
    </row>
    <row r="1633" spans="1:8" x14ac:dyDescent="0.25">
      <c r="A1633" s="7">
        <v>44696</v>
      </c>
      <c r="B1633" s="4" t="s">
        <v>1673</v>
      </c>
      <c r="C1633" s="4" t="s">
        <v>3688</v>
      </c>
      <c r="D1633" s="3">
        <v>184.6</v>
      </c>
      <c r="E1633" s="8">
        <v>44696</v>
      </c>
      <c r="F1633" s="3">
        <v>184.6</v>
      </c>
      <c r="G1633" s="5">
        <f>Tabla1[[#This Row],[Importe]]-Tabla1[[#This Row],[Pagado]]</f>
        <v>0</v>
      </c>
      <c r="H1633" s="4" t="s">
        <v>3890</v>
      </c>
    </row>
    <row r="1634" spans="1:8" x14ac:dyDescent="0.25">
      <c r="A1634" s="7">
        <v>44696</v>
      </c>
      <c r="B1634" s="4" t="s">
        <v>1674</v>
      </c>
      <c r="C1634" s="4" t="s">
        <v>3609</v>
      </c>
      <c r="D1634" s="3">
        <v>914.3</v>
      </c>
      <c r="E1634" s="8">
        <v>44696</v>
      </c>
      <c r="F1634" s="3">
        <v>914.3</v>
      </c>
      <c r="G1634" s="5">
        <f>Tabla1[[#This Row],[Importe]]-Tabla1[[#This Row],[Pagado]]</f>
        <v>0</v>
      </c>
      <c r="H1634" s="4" t="s">
        <v>3890</v>
      </c>
    </row>
    <row r="1635" spans="1:8" x14ac:dyDescent="0.25">
      <c r="A1635" s="7">
        <v>44696</v>
      </c>
      <c r="B1635" s="4" t="s">
        <v>1675</v>
      </c>
      <c r="C1635" s="4" t="s">
        <v>3608</v>
      </c>
      <c r="D1635" s="3">
        <v>1645.6</v>
      </c>
      <c r="E1635" s="8">
        <v>44696</v>
      </c>
      <c r="F1635" s="3">
        <v>1645.6</v>
      </c>
      <c r="G1635" s="5">
        <f>Tabla1[[#This Row],[Importe]]-Tabla1[[#This Row],[Pagado]]</f>
        <v>0</v>
      </c>
      <c r="H1635" s="4" t="s">
        <v>3890</v>
      </c>
    </row>
    <row r="1636" spans="1:8" x14ac:dyDescent="0.25">
      <c r="A1636" s="7">
        <v>44696</v>
      </c>
      <c r="B1636" s="4" t="s">
        <v>1676</v>
      </c>
      <c r="C1636" s="4" t="s">
        <v>3601</v>
      </c>
      <c r="D1636" s="3">
        <v>9504</v>
      </c>
      <c r="E1636" s="8">
        <v>44696</v>
      </c>
      <c r="F1636" s="3">
        <v>9504</v>
      </c>
      <c r="G1636" s="5">
        <f>Tabla1[[#This Row],[Importe]]-Tabla1[[#This Row],[Pagado]]</f>
        <v>0</v>
      </c>
      <c r="H1636" s="4" t="s">
        <v>3890</v>
      </c>
    </row>
    <row r="1637" spans="1:8" x14ac:dyDescent="0.25">
      <c r="A1637" s="7">
        <v>44696</v>
      </c>
      <c r="B1637" s="4" t="s">
        <v>1677</v>
      </c>
      <c r="C1637" s="4" t="s">
        <v>3657</v>
      </c>
      <c r="D1637" s="3">
        <v>4013.8</v>
      </c>
      <c r="E1637" s="8">
        <v>44696</v>
      </c>
      <c r="F1637" s="3">
        <v>4013.8</v>
      </c>
      <c r="G1637" s="5">
        <f>Tabla1[[#This Row],[Importe]]-Tabla1[[#This Row],[Pagado]]</f>
        <v>0</v>
      </c>
      <c r="H1637" s="4" t="s">
        <v>3890</v>
      </c>
    </row>
    <row r="1638" spans="1:8" x14ac:dyDescent="0.25">
      <c r="A1638" s="7">
        <v>44696</v>
      </c>
      <c r="B1638" s="4" t="s">
        <v>1678</v>
      </c>
      <c r="C1638" s="4" t="s">
        <v>3692</v>
      </c>
      <c r="D1638" s="3">
        <v>7539.4</v>
      </c>
      <c r="E1638" s="8">
        <v>44696</v>
      </c>
      <c r="F1638" s="3">
        <v>7539.4</v>
      </c>
      <c r="G1638" s="5">
        <f>Tabla1[[#This Row],[Importe]]-Tabla1[[#This Row],[Pagado]]</f>
        <v>0</v>
      </c>
      <c r="H1638" s="4" t="s">
        <v>3890</v>
      </c>
    </row>
    <row r="1639" spans="1:8" x14ac:dyDescent="0.25">
      <c r="A1639" s="7">
        <v>44696</v>
      </c>
      <c r="B1639" s="4" t="s">
        <v>1679</v>
      </c>
      <c r="C1639" s="4" t="s">
        <v>3613</v>
      </c>
      <c r="D1639" s="3">
        <v>7461</v>
      </c>
      <c r="E1639" s="8">
        <v>44696</v>
      </c>
      <c r="F1639" s="3">
        <v>7461</v>
      </c>
      <c r="G1639" s="5">
        <f>Tabla1[[#This Row],[Importe]]-Tabla1[[#This Row],[Pagado]]</f>
        <v>0</v>
      </c>
      <c r="H1639" s="4" t="s">
        <v>3890</v>
      </c>
    </row>
    <row r="1640" spans="1:8" x14ac:dyDescent="0.25">
      <c r="A1640" s="7">
        <v>44696</v>
      </c>
      <c r="B1640" s="4" t="s">
        <v>1680</v>
      </c>
      <c r="C1640" s="4" t="s">
        <v>3614</v>
      </c>
      <c r="D1640" s="3">
        <v>950.4</v>
      </c>
      <c r="E1640" s="8">
        <v>44696</v>
      </c>
      <c r="F1640" s="3">
        <v>950.4</v>
      </c>
      <c r="G1640" s="5">
        <f>Tabla1[[#This Row],[Importe]]-Tabla1[[#This Row],[Pagado]]</f>
        <v>0</v>
      </c>
      <c r="H1640" s="4" t="s">
        <v>3890</v>
      </c>
    </row>
    <row r="1641" spans="1:8" x14ac:dyDescent="0.25">
      <c r="A1641" s="7">
        <v>44696</v>
      </c>
      <c r="B1641" s="4" t="s">
        <v>1681</v>
      </c>
      <c r="C1641" s="4" t="s">
        <v>3787</v>
      </c>
      <c r="D1641" s="3">
        <v>1615.1</v>
      </c>
      <c r="E1641" s="8">
        <v>44696</v>
      </c>
      <c r="F1641" s="3">
        <v>1615.1</v>
      </c>
      <c r="G1641" s="5">
        <f>Tabla1[[#This Row],[Importe]]-Tabla1[[#This Row],[Pagado]]</f>
        <v>0</v>
      </c>
      <c r="H1641" s="4" t="s">
        <v>3890</v>
      </c>
    </row>
    <row r="1642" spans="1:8" x14ac:dyDescent="0.25">
      <c r="A1642" s="7">
        <v>44696</v>
      </c>
      <c r="B1642" s="4" t="s">
        <v>1682</v>
      </c>
      <c r="C1642" s="4" t="s">
        <v>3616</v>
      </c>
      <c r="D1642" s="3">
        <v>6256.2</v>
      </c>
      <c r="E1642" s="8">
        <v>44696</v>
      </c>
      <c r="F1642" s="3">
        <v>6256.2</v>
      </c>
      <c r="G1642" s="5">
        <f>Tabla1[[#This Row],[Importe]]-Tabla1[[#This Row],[Pagado]]</f>
        <v>0</v>
      </c>
      <c r="H1642" s="4" t="s">
        <v>3890</v>
      </c>
    </row>
    <row r="1643" spans="1:8" x14ac:dyDescent="0.25">
      <c r="A1643" s="7">
        <v>44696</v>
      </c>
      <c r="B1643" s="4" t="s">
        <v>1683</v>
      </c>
      <c r="C1643" s="4" t="s">
        <v>3667</v>
      </c>
      <c r="D1643" s="3">
        <v>1193.4000000000001</v>
      </c>
      <c r="E1643" s="8">
        <v>44696</v>
      </c>
      <c r="F1643" s="3">
        <v>1193.4000000000001</v>
      </c>
      <c r="G1643" s="5">
        <f>Tabla1[[#This Row],[Importe]]-Tabla1[[#This Row],[Pagado]]</f>
        <v>0</v>
      </c>
      <c r="H1643" s="4" t="s">
        <v>3890</v>
      </c>
    </row>
    <row r="1644" spans="1:8" x14ac:dyDescent="0.25">
      <c r="A1644" s="7">
        <v>44696</v>
      </c>
      <c r="B1644" s="4" t="s">
        <v>1684</v>
      </c>
      <c r="C1644" s="4" t="s">
        <v>3842</v>
      </c>
      <c r="D1644" s="3">
        <v>2297.9</v>
      </c>
      <c r="E1644" s="8">
        <v>44696</v>
      </c>
      <c r="F1644" s="3">
        <v>2297.9</v>
      </c>
      <c r="G1644" s="5">
        <f>Tabla1[[#This Row],[Importe]]-Tabla1[[#This Row],[Pagado]]</f>
        <v>0</v>
      </c>
      <c r="H1644" s="4" t="s">
        <v>3890</v>
      </c>
    </row>
    <row r="1645" spans="1:8" x14ac:dyDescent="0.25">
      <c r="A1645" s="7">
        <v>44696</v>
      </c>
      <c r="B1645" s="4" t="s">
        <v>1685</v>
      </c>
      <c r="C1645" s="4" t="s">
        <v>3619</v>
      </c>
      <c r="D1645" s="3">
        <v>2260.8000000000002</v>
      </c>
      <c r="E1645" s="8">
        <v>44696</v>
      </c>
      <c r="F1645" s="3">
        <v>2260.8000000000002</v>
      </c>
      <c r="G1645" s="5">
        <f>Tabla1[[#This Row],[Importe]]-Tabla1[[#This Row],[Pagado]]</f>
        <v>0</v>
      </c>
      <c r="H1645" s="4" t="s">
        <v>3890</v>
      </c>
    </row>
    <row r="1646" spans="1:8" x14ac:dyDescent="0.25">
      <c r="A1646" s="7">
        <v>44696</v>
      </c>
      <c r="B1646" s="4" t="s">
        <v>1686</v>
      </c>
      <c r="C1646" s="4" t="s">
        <v>3611</v>
      </c>
      <c r="D1646" s="3">
        <v>4016.5</v>
      </c>
      <c r="E1646" s="8">
        <v>44696</v>
      </c>
      <c r="F1646" s="3">
        <v>4016.5</v>
      </c>
      <c r="G1646" s="5">
        <f>Tabla1[[#This Row],[Importe]]-Tabla1[[#This Row],[Pagado]]</f>
        <v>0</v>
      </c>
      <c r="H1646" s="4" t="s">
        <v>3890</v>
      </c>
    </row>
    <row r="1647" spans="1:8" x14ac:dyDescent="0.25">
      <c r="A1647" s="7">
        <v>44696</v>
      </c>
      <c r="B1647" s="4" t="s">
        <v>1687</v>
      </c>
      <c r="C1647" s="4" t="s">
        <v>3767</v>
      </c>
      <c r="D1647" s="3">
        <v>2334.4</v>
      </c>
      <c r="E1647" s="8">
        <v>44696</v>
      </c>
      <c r="F1647" s="3">
        <v>2334.4</v>
      </c>
      <c r="G1647" s="5">
        <f>Tabla1[[#This Row],[Importe]]-Tabla1[[#This Row],[Pagado]]</f>
        <v>0</v>
      </c>
      <c r="H1647" s="4" t="s">
        <v>3890</v>
      </c>
    </row>
    <row r="1648" spans="1:8" x14ac:dyDescent="0.25">
      <c r="A1648" s="7">
        <v>44696</v>
      </c>
      <c r="B1648" s="4" t="s">
        <v>1688</v>
      </c>
      <c r="C1648" s="4" t="s">
        <v>3792</v>
      </c>
      <c r="D1648" s="3">
        <v>1516.6</v>
      </c>
      <c r="E1648" s="8">
        <v>44696</v>
      </c>
      <c r="F1648" s="3">
        <v>1516.6</v>
      </c>
      <c r="G1648" s="5">
        <f>Tabla1[[#This Row],[Importe]]-Tabla1[[#This Row],[Pagado]]</f>
        <v>0</v>
      </c>
      <c r="H1648" s="4" t="s">
        <v>3890</v>
      </c>
    </row>
    <row r="1649" spans="1:8" x14ac:dyDescent="0.25">
      <c r="A1649" s="7">
        <v>44696</v>
      </c>
      <c r="B1649" s="4" t="s">
        <v>1689</v>
      </c>
      <c r="C1649" s="4" t="s">
        <v>3603</v>
      </c>
      <c r="D1649" s="3">
        <v>1623.6</v>
      </c>
      <c r="E1649" s="8">
        <v>44696</v>
      </c>
      <c r="F1649" s="3">
        <v>1623.6</v>
      </c>
      <c r="G1649" s="5">
        <f>Tabla1[[#This Row],[Importe]]-Tabla1[[#This Row],[Pagado]]</f>
        <v>0</v>
      </c>
      <c r="H1649" s="4" t="s">
        <v>3890</v>
      </c>
    </row>
    <row r="1650" spans="1:8" x14ac:dyDescent="0.25">
      <c r="A1650" s="7">
        <v>44696</v>
      </c>
      <c r="B1650" s="4" t="s">
        <v>1690</v>
      </c>
      <c r="C1650" s="4" t="s">
        <v>3607</v>
      </c>
      <c r="D1650" s="3">
        <v>34488.699999999997</v>
      </c>
      <c r="E1650" s="8">
        <v>44696</v>
      </c>
      <c r="F1650" s="3">
        <v>34488.699999999997</v>
      </c>
      <c r="G1650" s="5">
        <f>Tabla1[[#This Row],[Importe]]-Tabla1[[#This Row],[Pagado]]</f>
        <v>0</v>
      </c>
      <c r="H1650" s="4" t="s">
        <v>3890</v>
      </c>
    </row>
    <row r="1651" spans="1:8" x14ac:dyDescent="0.25">
      <c r="A1651" s="7">
        <v>44696</v>
      </c>
      <c r="B1651" s="4" t="s">
        <v>1691</v>
      </c>
      <c r="C1651" s="4" t="s">
        <v>3618</v>
      </c>
      <c r="D1651" s="3">
        <v>3546</v>
      </c>
      <c r="E1651" s="8">
        <v>44696</v>
      </c>
      <c r="F1651" s="3">
        <v>3546</v>
      </c>
      <c r="G1651" s="5">
        <f>Tabla1[[#This Row],[Importe]]-Tabla1[[#This Row],[Pagado]]</f>
        <v>0</v>
      </c>
      <c r="H1651" s="4" t="s">
        <v>3890</v>
      </c>
    </row>
    <row r="1652" spans="1:8" x14ac:dyDescent="0.25">
      <c r="A1652" s="7">
        <v>44696</v>
      </c>
      <c r="B1652" s="4" t="s">
        <v>1692</v>
      </c>
      <c r="C1652" s="4" t="s">
        <v>3624</v>
      </c>
      <c r="D1652" s="3">
        <v>2642.7</v>
      </c>
      <c r="E1652" s="8">
        <v>44696</v>
      </c>
      <c r="F1652" s="3">
        <v>2642.7</v>
      </c>
      <c r="G1652" s="5">
        <f>Tabla1[[#This Row],[Importe]]-Tabla1[[#This Row],[Pagado]]</f>
        <v>0</v>
      </c>
      <c r="H1652" s="4" t="s">
        <v>3890</v>
      </c>
    </row>
    <row r="1653" spans="1:8" x14ac:dyDescent="0.25">
      <c r="A1653" s="7">
        <v>44696</v>
      </c>
      <c r="B1653" s="4" t="s">
        <v>1693</v>
      </c>
      <c r="C1653" s="4" t="s">
        <v>3606</v>
      </c>
      <c r="D1653" s="3">
        <v>2065.1999999999998</v>
      </c>
      <c r="E1653" s="8">
        <v>44696</v>
      </c>
      <c r="F1653" s="3">
        <v>2065.1999999999998</v>
      </c>
      <c r="G1653" s="5">
        <f>Tabla1[[#This Row],[Importe]]-Tabla1[[#This Row],[Pagado]]</f>
        <v>0</v>
      </c>
      <c r="H1653" s="4" t="s">
        <v>3890</v>
      </c>
    </row>
    <row r="1654" spans="1:8" x14ac:dyDescent="0.25">
      <c r="A1654" s="7">
        <v>44696</v>
      </c>
      <c r="B1654" s="4" t="s">
        <v>1694</v>
      </c>
      <c r="C1654" s="4" t="s">
        <v>3622</v>
      </c>
      <c r="D1654" s="3">
        <v>4597.5</v>
      </c>
      <c r="E1654" s="8">
        <v>44696</v>
      </c>
      <c r="F1654" s="3">
        <v>4597.5</v>
      </c>
      <c r="G1654" s="5">
        <f>Tabla1[[#This Row],[Importe]]-Tabla1[[#This Row],[Pagado]]</f>
        <v>0</v>
      </c>
      <c r="H1654" s="4" t="s">
        <v>3890</v>
      </c>
    </row>
    <row r="1655" spans="1:8" x14ac:dyDescent="0.25">
      <c r="A1655" s="7">
        <v>44696</v>
      </c>
      <c r="B1655" s="4" t="s">
        <v>1695</v>
      </c>
      <c r="C1655" s="4" t="s">
        <v>3782</v>
      </c>
      <c r="D1655" s="3">
        <v>22045.8</v>
      </c>
      <c r="E1655" s="8">
        <v>44696</v>
      </c>
      <c r="F1655" s="3">
        <v>22045.8</v>
      </c>
      <c r="G1655" s="5">
        <f>Tabla1[[#This Row],[Importe]]-Tabla1[[#This Row],[Pagado]]</f>
        <v>0</v>
      </c>
      <c r="H1655" s="4" t="s">
        <v>3890</v>
      </c>
    </row>
    <row r="1656" spans="1:8" x14ac:dyDescent="0.25">
      <c r="A1656" s="7">
        <v>44696</v>
      </c>
      <c r="B1656" s="4" t="s">
        <v>1696</v>
      </c>
      <c r="C1656" s="4" t="s">
        <v>3625</v>
      </c>
      <c r="D1656" s="3">
        <v>1326</v>
      </c>
      <c r="E1656" s="8">
        <v>44696</v>
      </c>
      <c r="F1656" s="3">
        <v>1326</v>
      </c>
      <c r="G1656" s="5">
        <f>Tabla1[[#This Row],[Importe]]-Tabla1[[#This Row],[Pagado]]</f>
        <v>0</v>
      </c>
      <c r="H1656" s="4" t="s">
        <v>3890</v>
      </c>
    </row>
    <row r="1657" spans="1:8" x14ac:dyDescent="0.25">
      <c r="A1657" s="7">
        <v>44696</v>
      </c>
      <c r="B1657" s="4" t="s">
        <v>1697</v>
      </c>
      <c r="C1657" s="4" t="s">
        <v>3687</v>
      </c>
      <c r="D1657" s="3">
        <v>1484.8</v>
      </c>
      <c r="E1657" s="8">
        <v>44696</v>
      </c>
      <c r="F1657" s="3">
        <v>1484.8</v>
      </c>
      <c r="G1657" s="5">
        <f>Tabla1[[#This Row],[Importe]]-Tabla1[[#This Row],[Pagado]]</f>
        <v>0</v>
      </c>
      <c r="H1657" s="4" t="s">
        <v>3890</v>
      </c>
    </row>
    <row r="1658" spans="1:8" x14ac:dyDescent="0.25">
      <c r="A1658" s="7">
        <v>44696</v>
      </c>
      <c r="B1658" s="4" t="s">
        <v>1698</v>
      </c>
      <c r="C1658" s="4" t="s">
        <v>3614</v>
      </c>
      <c r="D1658" s="3">
        <v>3357.9</v>
      </c>
      <c r="E1658" s="8">
        <v>44696</v>
      </c>
      <c r="F1658" s="3">
        <v>3357.9</v>
      </c>
      <c r="G1658" s="5">
        <f>Tabla1[[#This Row],[Importe]]-Tabla1[[#This Row],[Pagado]]</f>
        <v>0</v>
      </c>
      <c r="H1658" s="4" t="s">
        <v>3890</v>
      </c>
    </row>
    <row r="1659" spans="1:8" x14ac:dyDescent="0.25">
      <c r="A1659" s="7">
        <v>44696</v>
      </c>
      <c r="B1659" s="4" t="s">
        <v>1699</v>
      </c>
      <c r="C1659" s="4" t="s">
        <v>3627</v>
      </c>
      <c r="D1659" s="3">
        <v>1524.9</v>
      </c>
      <c r="E1659" s="8">
        <v>44696</v>
      </c>
      <c r="F1659" s="3">
        <v>1524.9</v>
      </c>
      <c r="G1659" s="5">
        <f>Tabla1[[#This Row],[Importe]]-Tabla1[[#This Row],[Pagado]]</f>
        <v>0</v>
      </c>
      <c r="H1659" s="4" t="s">
        <v>3890</v>
      </c>
    </row>
    <row r="1660" spans="1:8" x14ac:dyDescent="0.25">
      <c r="A1660" s="7">
        <v>44696</v>
      </c>
      <c r="B1660" s="4" t="s">
        <v>1700</v>
      </c>
      <c r="C1660" s="4" t="s">
        <v>3687</v>
      </c>
      <c r="D1660" s="3">
        <v>519.20000000000005</v>
      </c>
      <c r="E1660" s="8">
        <v>44696</v>
      </c>
      <c r="F1660" s="3">
        <v>519.20000000000005</v>
      </c>
      <c r="G1660" s="5">
        <f>Tabla1[[#This Row],[Importe]]-Tabla1[[#This Row],[Pagado]]</f>
        <v>0</v>
      </c>
      <c r="H1660" s="4" t="s">
        <v>3890</v>
      </c>
    </row>
    <row r="1661" spans="1:8" x14ac:dyDescent="0.25">
      <c r="A1661" s="7">
        <v>44696</v>
      </c>
      <c r="B1661" s="4" t="s">
        <v>1701</v>
      </c>
      <c r="C1661" s="4" t="s">
        <v>3630</v>
      </c>
      <c r="D1661" s="3">
        <v>1425.6</v>
      </c>
      <c r="E1661" s="8">
        <v>44696</v>
      </c>
      <c r="F1661" s="3">
        <v>1425.6</v>
      </c>
      <c r="G1661" s="5">
        <f>Tabla1[[#This Row],[Importe]]-Tabla1[[#This Row],[Pagado]]</f>
        <v>0</v>
      </c>
      <c r="H1661" s="4" t="s">
        <v>3890</v>
      </c>
    </row>
    <row r="1662" spans="1:8" x14ac:dyDescent="0.25">
      <c r="A1662" s="7">
        <v>44696</v>
      </c>
      <c r="B1662" s="4" t="s">
        <v>1702</v>
      </c>
      <c r="C1662" s="4" t="s">
        <v>3627</v>
      </c>
      <c r="D1662" s="3">
        <v>1035.5999999999999</v>
      </c>
      <c r="E1662" s="8">
        <v>44696</v>
      </c>
      <c r="F1662" s="3">
        <v>1035.5999999999999</v>
      </c>
      <c r="G1662" s="5">
        <f>Tabla1[[#This Row],[Importe]]-Tabla1[[#This Row],[Pagado]]</f>
        <v>0</v>
      </c>
      <c r="H1662" s="4" t="s">
        <v>3890</v>
      </c>
    </row>
    <row r="1663" spans="1:8" x14ac:dyDescent="0.25">
      <c r="A1663" s="7">
        <v>44696</v>
      </c>
      <c r="B1663" s="4" t="s">
        <v>1703</v>
      </c>
      <c r="C1663" s="4" t="s">
        <v>3618</v>
      </c>
      <c r="D1663" s="3">
        <v>1600</v>
      </c>
      <c r="E1663" s="8">
        <v>44696</v>
      </c>
      <c r="F1663" s="3">
        <v>1600</v>
      </c>
      <c r="G1663" s="5">
        <f>Tabla1[[#This Row],[Importe]]-Tabla1[[#This Row],[Pagado]]</f>
        <v>0</v>
      </c>
      <c r="H1663" s="4" t="s">
        <v>3890</v>
      </c>
    </row>
    <row r="1664" spans="1:8" x14ac:dyDescent="0.25">
      <c r="A1664" s="7">
        <v>44696</v>
      </c>
      <c r="B1664" s="4" t="s">
        <v>1704</v>
      </c>
      <c r="C1664" s="4" t="s">
        <v>3687</v>
      </c>
      <c r="D1664" s="3">
        <v>1319.5</v>
      </c>
      <c r="E1664" s="8">
        <v>44696</v>
      </c>
      <c r="F1664" s="3">
        <v>1319.5</v>
      </c>
      <c r="G1664" s="5">
        <f>Tabla1[[#This Row],[Importe]]-Tabla1[[#This Row],[Pagado]]</f>
        <v>0</v>
      </c>
      <c r="H1664" s="4" t="s">
        <v>3890</v>
      </c>
    </row>
    <row r="1665" spans="1:8" x14ac:dyDescent="0.25">
      <c r="A1665" s="7">
        <v>44696</v>
      </c>
      <c r="B1665" s="4" t="s">
        <v>1705</v>
      </c>
      <c r="C1665" s="4" t="s">
        <v>3625</v>
      </c>
      <c r="D1665" s="3">
        <v>3589.6</v>
      </c>
      <c r="E1665" s="8">
        <v>44697</v>
      </c>
      <c r="F1665" s="3">
        <v>3589.6</v>
      </c>
      <c r="G1665" s="5">
        <f>Tabla1[[#This Row],[Importe]]-Tabla1[[#This Row],[Pagado]]</f>
        <v>0</v>
      </c>
      <c r="H1665" s="4" t="s">
        <v>3890</v>
      </c>
    </row>
    <row r="1666" spans="1:8" x14ac:dyDescent="0.25">
      <c r="A1666" s="7">
        <v>44697</v>
      </c>
      <c r="B1666" s="4" t="s">
        <v>1706</v>
      </c>
      <c r="C1666" s="4" t="s">
        <v>3597</v>
      </c>
      <c r="D1666" s="3">
        <v>60646.35</v>
      </c>
      <c r="E1666" s="8">
        <v>44697</v>
      </c>
      <c r="F1666" s="3">
        <v>60646.35</v>
      </c>
      <c r="G1666" s="5">
        <f>Tabla1[[#This Row],[Importe]]-Tabla1[[#This Row],[Pagado]]</f>
        <v>0</v>
      </c>
      <c r="H1666" s="4" t="s">
        <v>3890</v>
      </c>
    </row>
    <row r="1667" spans="1:8" x14ac:dyDescent="0.25">
      <c r="A1667" s="7">
        <v>44697</v>
      </c>
      <c r="B1667" s="4" t="s">
        <v>1707</v>
      </c>
      <c r="C1667" s="4" t="s">
        <v>3609</v>
      </c>
      <c r="D1667" s="3">
        <v>684.6</v>
      </c>
      <c r="E1667" s="8">
        <v>44697</v>
      </c>
      <c r="F1667" s="3">
        <v>684.6</v>
      </c>
      <c r="G1667" s="5">
        <f>Tabla1[[#This Row],[Importe]]-Tabla1[[#This Row],[Pagado]]</f>
        <v>0</v>
      </c>
      <c r="H1667" s="4" t="s">
        <v>3890</v>
      </c>
    </row>
    <row r="1668" spans="1:8" x14ac:dyDescent="0.25">
      <c r="A1668" s="7">
        <v>44697</v>
      </c>
      <c r="B1668" s="4" t="s">
        <v>1708</v>
      </c>
      <c r="C1668" s="4" t="s">
        <v>3598</v>
      </c>
      <c r="D1668" s="3">
        <v>73278.8</v>
      </c>
      <c r="E1668" s="8">
        <v>44699</v>
      </c>
      <c r="F1668" s="3">
        <v>73278.8</v>
      </c>
      <c r="G1668" s="5">
        <f>Tabla1[[#This Row],[Importe]]-Tabla1[[#This Row],[Pagado]]</f>
        <v>0</v>
      </c>
      <c r="H1668" s="4" t="s">
        <v>3890</v>
      </c>
    </row>
    <row r="1669" spans="1:8" x14ac:dyDescent="0.25">
      <c r="A1669" s="7">
        <v>44697</v>
      </c>
      <c r="B1669" s="4" t="s">
        <v>1709</v>
      </c>
      <c r="C1669" s="4" t="s">
        <v>3645</v>
      </c>
      <c r="D1669" s="3">
        <v>4289.1000000000004</v>
      </c>
      <c r="E1669" s="8">
        <v>44698</v>
      </c>
      <c r="F1669" s="3">
        <v>4289.1000000000004</v>
      </c>
      <c r="G1669" s="5">
        <f>Tabla1[[#This Row],[Importe]]-Tabla1[[#This Row],[Pagado]]</f>
        <v>0</v>
      </c>
      <c r="H1669" s="4" t="s">
        <v>3890</v>
      </c>
    </row>
    <row r="1670" spans="1:8" x14ac:dyDescent="0.25">
      <c r="A1670" s="7">
        <v>44697</v>
      </c>
      <c r="B1670" s="4" t="s">
        <v>1710</v>
      </c>
      <c r="C1670" s="4" t="s">
        <v>3647</v>
      </c>
      <c r="D1670" s="3">
        <v>4202.3999999999996</v>
      </c>
      <c r="E1670" s="8">
        <v>44699</v>
      </c>
      <c r="F1670" s="3">
        <v>4202.3999999999996</v>
      </c>
      <c r="G1670" s="5">
        <f>Tabla1[[#This Row],[Importe]]-Tabla1[[#This Row],[Pagado]]</f>
        <v>0</v>
      </c>
      <c r="H1670" s="4" t="s">
        <v>3890</v>
      </c>
    </row>
    <row r="1671" spans="1:8" x14ac:dyDescent="0.25">
      <c r="A1671" s="7">
        <v>44697</v>
      </c>
      <c r="B1671" s="4" t="s">
        <v>1711</v>
      </c>
      <c r="C1671" s="4" t="s">
        <v>3730</v>
      </c>
      <c r="D1671" s="3">
        <v>16195.2</v>
      </c>
      <c r="E1671" s="8">
        <v>44697</v>
      </c>
      <c r="F1671" s="3">
        <v>16195.2</v>
      </c>
      <c r="G1671" s="5">
        <f>Tabla1[[#This Row],[Importe]]-Tabla1[[#This Row],[Pagado]]</f>
        <v>0</v>
      </c>
      <c r="H1671" s="4" t="s">
        <v>3890</v>
      </c>
    </row>
    <row r="1672" spans="1:8" x14ac:dyDescent="0.25">
      <c r="A1672" s="7">
        <v>44697</v>
      </c>
      <c r="B1672" s="4" t="s">
        <v>1712</v>
      </c>
      <c r="C1672" s="4" t="s">
        <v>3639</v>
      </c>
      <c r="D1672" s="3">
        <v>8583.2999999999993</v>
      </c>
      <c r="E1672" s="8">
        <v>44698</v>
      </c>
      <c r="F1672" s="3">
        <v>8583.2999999999993</v>
      </c>
      <c r="G1672" s="5">
        <f>Tabla1[[#This Row],[Importe]]-Tabla1[[#This Row],[Pagado]]</f>
        <v>0</v>
      </c>
      <c r="H1672" s="4" t="s">
        <v>3890</v>
      </c>
    </row>
    <row r="1673" spans="1:8" x14ac:dyDescent="0.25">
      <c r="A1673" s="7">
        <v>44697</v>
      </c>
      <c r="B1673" s="4" t="s">
        <v>1713</v>
      </c>
      <c r="C1673" s="4" t="s">
        <v>3965</v>
      </c>
      <c r="D1673" s="3">
        <v>0</v>
      </c>
      <c r="E1673" s="9" t="s">
        <v>3891</v>
      </c>
      <c r="F1673" s="3">
        <v>0</v>
      </c>
      <c r="G1673" s="5">
        <f>Tabla1[[#This Row],[Importe]]-Tabla1[[#This Row],[Pagado]]</f>
        <v>0</v>
      </c>
      <c r="H1673" s="4" t="s">
        <v>3891</v>
      </c>
    </row>
    <row r="1674" spans="1:8" x14ac:dyDescent="0.25">
      <c r="A1674" s="7">
        <v>44697</v>
      </c>
      <c r="B1674" s="4" t="s">
        <v>1714</v>
      </c>
      <c r="C1674" s="4" t="s">
        <v>3608</v>
      </c>
      <c r="D1674" s="3">
        <v>5875.2</v>
      </c>
      <c r="E1674" s="8">
        <v>44698</v>
      </c>
      <c r="F1674" s="3">
        <v>5875.2</v>
      </c>
      <c r="G1674" s="5">
        <f>Tabla1[[#This Row],[Importe]]-Tabla1[[#This Row],[Pagado]]</f>
        <v>0</v>
      </c>
      <c r="H1674" s="4" t="s">
        <v>3890</v>
      </c>
    </row>
    <row r="1675" spans="1:8" x14ac:dyDescent="0.25">
      <c r="A1675" s="7">
        <v>44697</v>
      </c>
      <c r="B1675" s="4" t="s">
        <v>1715</v>
      </c>
      <c r="C1675" s="4" t="s">
        <v>3737</v>
      </c>
      <c r="D1675" s="3">
        <v>4906.2</v>
      </c>
      <c r="E1675" s="8">
        <v>44698</v>
      </c>
      <c r="F1675" s="3">
        <v>4906.2</v>
      </c>
      <c r="G1675" s="5">
        <f>Tabla1[[#This Row],[Importe]]-Tabla1[[#This Row],[Pagado]]</f>
        <v>0</v>
      </c>
      <c r="H1675" s="4" t="s">
        <v>3890</v>
      </c>
    </row>
    <row r="1676" spans="1:8" x14ac:dyDescent="0.25">
      <c r="A1676" s="7">
        <v>44697</v>
      </c>
      <c r="B1676" s="4" t="s">
        <v>1716</v>
      </c>
      <c r="C1676" s="4" t="s">
        <v>3653</v>
      </c>
      <c r="D1676" s="3">
        <v>9552.2999999999993</v>
      </c>
      <c r="E1676" s="8">
        <v>44698</v>
      </c>
      <c r="F1676" s="3">
        <v>9552.2999999999993</v>
      </c>
      <c r="G1676" s="5">
        <f>Tabla1[[#This Row],[Importe]]-Tabla1[[#This Row],[Pagado]]</f>
        <v>0</v>
      </c>
      <c r="H1676" s="4" t="s">
        <v>3890</v>
      </c>
    </row>
    <row r="1677" spans="1:8" x14ac:dyDescent="0.25">
      <c r="A1677" s="7">
        <v>44697</v>
      </c>
      <c r="B1677" s="4" t="s">
        <v>1717</v>
      </c>
      <c r="C1677" s="4" t="s">
        <v>3648</v>
      </c>
      <c r="D1677" s="3">
        <v>4284</v>
      </c>
      <c r="E1677" s="8">
        <v>44698</v>
      </c>
      <c r="F1677" s="3">
        <v>4284</v>
      </c>
      <c r="G1677" s="5">
        <f>Tabla1[[#This Row],[Importe]]-Tabla1[[#This Row],[Pagado]]</f>
        <v>0</v>
      </c>
      <c r="H1677" s="4" t="s">
        <v>3890</v>
      </c>
    </row>
    <row r="1678" spans="1:8" x14ac:dyDescent="0.25">
      <c r="A1678" s="7">
        <v>44697</v>
      </c>
      <c r="B1678" s="4" t="s">
        <v>1718</v>
      </c>
      <c r="C1678" s="4" t="s">
        <v>3667</v>
      </c>
      <c r="D1678" s="3">
        <v>8629.2000000000007</v>
      </c>
      <c r="E1678" s="8">
        <v>44698</v>
      </c>
      <c r="F1678" s="3">
        <v>8629.2000000000007</v>
      </c>
      <c r="G1678" s="5">
        <f>Tabla1[[#This Row],[Importe]]-Tabla1[[#This Row],[Pagado]]</f>
        <v>0</v>
      </c>
      <c r="H1678" s="4" t="s">
        <v>3890</v>
      </c>
    </row>
    <row r="1679" spans="1:8" x14ac:dyDescent="0.25">
      <c r="A1679" s="7">
        <v>44697</v>
      </c>
      <c r="B1679" s="4" t="s">
        <v>1719</v>
      </c>
      <c r="C1679" s="4" t="s">
        <v>3649</v>
      </c>
      <c r="D1679" s="3">
        <v>8858.7999999999993</v>
      </c>
      <c r="E1679" s="8">
        <v>44698</v>
      </c>
      <c r="F1679" s="3">
        <v>8858.7999999999993</v>
      </c>
      <c r="G1679" s="5">
        <f>Tabla1[[#This Row],[Importe]]-Tabla1[[#This Row],[Pagado]]</f>
        <v>0</v>
      </c>
      <c r="H1679" s="4" t="s">
        <v>3890</v>
      </c>
    </row>
    <row r="1680" spans="1:8" ht="31.5" x14ac:dyDescent="0.25">
      <c r="A1680" s="7">
        <v>44697</v>
      </c>
      <c r="B1680" s="4" t="s">
        <v>1720</v>
      </c>
      <c r="C1680" s="4" t="s">
        <v>3651</v>
      </c>
      <c r="D1680" s="3">
        <v>22578</v>
      </c>
      <c r="E1680" s="8" t="s">
        <v>3972</v>
      </c>
      <c r="F1680" s="3">
        <f>7000+15578</f>
        <v>22578</v>
      </c>
      <c r="G1680" s="5">
        <f>Tabla1[[#This Row],[Importe]]-Tabla1[[#This Row],[Pagado]]</f>
        <v>0</v>
      </c>
      <c r="H1680" s="4" t="s">
        <v>3890</v>
      </c>
    </row>
    <row r="1681" spans="1:8" x14ac:dyDescent="0.25">
      <c r="A1681" s="7">
        <v>44697</v>
      </c>
      <c r="B1681" s="4" t="s">
        <v>1721</v>
      </c>
      <c r="C1681" s="4" t="s">
        <v>3655</v>
      </c>
      <c r="D1681" s="3">
        <v>3596.6</v>
      </c>
      <c r="E1681" s="8">
        <v>44697</v>
      </c>
      <c r="F1681" s="3">
        <v>3596.6</v>
      </c>
      <c r="G1681" s="5">
        <f>Tabla1[[#This Row],[Importe]]-Tabla1[[#This Row],[Pagado]]</f>
        <v>0</v>
      </c>
      <c r="H1681" s="4" t="s">
        <v>3890</v>
      </c>
    </row>
    <row r="1682" spans="1:8" x14ac:dyDescent="0.25">
      <c r="A1682" s="7">
        <v>44697</v>
      </c>
      <c r="B1682" s="4" t="s">
        <v>1722</v>
      </c>
      <c r="C1682" s="4" t="s">
        <v>3640</v>
      </c>
      <c r="D1682" s="3">
        <v>18207</v>
      </c>
      <c r="E1682" s="8">
        <v>44697</v>
      </c>
      <c r="F1682" s="3">
        <v>18207</v>
      </c>
      <c r="G1682" s="5">
        <f>Tabla1[[#This Row],[Importe]]-Tabla1[[#This Row],[Pagado]]</f>
        <v>0</v>
      </c>
      <c r="H1682" s="4" t="s">
        <v>3890</v>
      </c>
    </row>
    <row r="1683" spans="1:8" ht="31.5" x14ac:dyDescent="0.25">
      <c r="A1683" s="7">
        <v>44697</v>
      </c>
      <c r="B1683" s="4" t="s">
        <v>1723</v>
      </c>
      <c r="C1683" s="4" t="s">
        <v>3641</v>
      </c>
      <c r="D1683" s="3">
        <v>9351.5</v>
      </c>
      <c r="E1683" s="8" t="s">
        <v>3981</v>
      </c>
      <c r="F1683" s="3">
        <f>5000+4351.5</f>
        <v>9351.5</v>
      </c>
      <c r="G1683" s="5">
        <f>Tabla1[[#This Row],[Importe]]-Tabla1[[#This Row],[Pagado]]</f>
        <v>0</v>
      </c>
      <c r="H1683" s="4" t="s">
        <v>3890</v>
      </c>
    </row>
    <row r="1684" spans="1:8" x14ac:dyDescent="0.25">
      <c r="A1684" s="7">
        <v>44697</v>
      </c>
      <c r="B1684" s="4" t="s">
        <v>1724</v>
      </c>
      <c r="C1684" s="4" t="s">
        <v>3758</v>
      </c>
      <c r="D1684" s="3">
        <v>7911.4</v>
      </c>
      <c r="E1684" s="8">
        <v>44697</v>
      </c>
      <c r="F1684" s="3">
        <v>7911.4</v>
      </c>
      <c r="G1684" s="5">
        <f>Tabla1[[#This Row],[Importe]]-Tabla1[[#This Row],[Pagado]]</f>
        <v>0</v>
      </c>
      <c r="H1684" s="4" t="s">
        <v>3890</v>
      </c>
    </row>
    <row r="1685" spans="1:8" x14ac:dyDescent="0.25">
      <c r="A1685" s="7">
        <v>44697</v>
      </c>
      <c r="B1685" s="4" t="s">
        <v>1725</v>
      </c>
      <c r="C1685" s="4" t="s">
        <v>3595</v>
      </c>
      <c r="D1685" s="3">
        <v>6391.6</v>
      </c>
      <c r="E1685" s="8">
        <v>44697</v>
      </c>
      <c r="F1685" s="3">
        <v>6391.6</v>
      </c>
      <c r="G1685" s="5">
        <f>Tabla1[[#This Row],[Importe]]-Tabla1[[#This Row],[Pagado]]</f>
        <v>0</v>
      </c>
      <c r="H1685" s="4" t="s">
        <v>3890</v>
      </c>
    </row>
    <row r="1686" spans="1:8" x14ac:dyDescent="0.25">
      <c r="A1686" s="7">
        <v>44697</v>
      </c>
      <c r="B1686" s="4" t="s">
        <v>1726</v>
      </c>
      <c r="C1686" s="4" t="s">
        <v>3735</v>
      </c>
      <c r="D1686" s="3">
        <v>3611.1</v>
      </c>
      <c r="E1686" s="8">
        <v>44699</v>
      </c>
      <c r="F1686" s="3">
        <v>3611.1</v>
      </c>
      <c r="G1686" s="5">
        <f>Tabla1[[#This Row],[Importe]]-Tabla1[[#This Row],[Pagado]]</f>
        <v>0</v>
      </c>
      <c r="H1686" s="4" t="s">
        <v>3890</v>
      </c>
    </row>
    <row r="1687" spans="1:8" x14ac:dyDescent="0.25">
      <c r="A1687" s="7">
        <v>44697</v>
      </c>
      <c r="B1687" s="4" t="s">
        <v>1727</v>
      </c>
      <c r="C1687" s="4" t="s">
        <v>3643</v>
      </c>
      <c r="D1687" s="3">
        <v>4245.3</v>
      </c>
      <c r="E1687" s="8">
        <v>44699</v>
      </c>
      <c r="F1687" s="3">
        <v>4245.3</v>
      </c>
      <c r="G1687" s="5">
        <f>Tabla1[[#This Row],[Importe]]-Tabla1[[#This Row],[Pagado]]</f>
        <v>0</v>
      </c>
      <c r="H1687" s="4" t="s">
        <v>3890</v>
      </c>
    </row>
    <row r="1688" spans="1:8" x14ac:dyDescent="0.25">
      <c r="A1688" s="7">
        <v>44697</v>
      </c>
      <c r="B1688" s="4" t="s">
        <v>1728</v>
      </c>
      <c r="C1688" s="4" t="s">
        <v>3644</v>
      </c>
      <c r="D1688" s="3">
        <v>3964.4</v>
      </c>
      <c r="E1688" s="8">
        <v>44698</v>
      </c>
      <c r="F1688" s="3">
        <v>3964.4</v>
      </c>
      <c r="G1688" s="5">
        <f>Tabla1[[#This Row],[Importe]]-Tabla1[[#This Row],[Pagado]]</f>
        <v>0</v>
      </c>
      <c r="H1688" s="4" t="s">
        <v>3890</v>
      </c>
    </row>
    <row r="1689" spans="1:8" x14ac:dyDescent="0.25">
      <c r="A1689" s="7">
        <v>44697</v>
      </c>
      <c r="B1689" s="4" t="s">
        <v>1729</v>
      </c>
      <c r="C1689" s="4" t="s">
        <v>3733</v>
      </c>
      <c r="D1689" s="3">
        <v>2880</v>
      </c>
      <c r="E1689" s="8">
        <v>44697</v>
      </c>
      <c r="F1689" s="3">
        <v>2880</v>
      </c>
      <c r="G1689" s="5">
        <f>Tabla1[[#This Row],[Importe]]-Tabla1[[#This Row],[Pagado]]</f>
        <v>0</v>
      </c>
      <c r="H1689" s="4" t="s">
        <v>3890</v>
      </c>
    </row>
    <row r="1690" spans="1:8" x14ac:dyDescent="0.25">
      <c r="A1690" s="7">
        <v>44697</v>
      </c>
      <c r="B1690" s="4" t="s">
        <v>1730</v>
      </c>
      <c r="C1690" s="4" t="s">
        <v>3614</v>
      </c>
      <c r="D1690" s="3">
        <v>1679.4</v>
      </c>
      <c r="E1690" s="8">
        <v>44697</v>
      </c>
      <c r="F1690" s="3">
        <v>1679.4</v>
      </c>
      <c r="G1690" s="5">
        <f>Tabla1[[#This Row],[Importe]]-Tabla1[[#This Row],[Pagado]]</f>
        <v>0</v>
      </c>
      <c r="H1690" s="4" t="s">
        <v>3890</v>
      </c>
    </row>
    <row r="1691" spans="1:8" x14ac:dyDescent="0.25">
      <c r="A1691" s="7">
        <v>44697</v>
      </c>
      <c r="B1691" s="4" t="s">
        <v>1731</v>
      </c>
      <c r="C1691" s="4" t="s">
        <v>3655</v>
      </c>
      <c r="D1691" s="3">
        <v>3934</v>
      </c>
      <c r="E1691" s="8">
        <v>44697</v>
      </c>
      <c r="F1691" s="3">
        <v>3934</v>
      </c>
      <c r="G1691" s="5">
        <f>Tabla1[[#This Row],[Importe]]-Tabla1[[#This Row],[Pagado]]</f>
        <v>0</v>
      </c>
      <c r="H1691" s="4" t="s">
        <v>3890</v>
      </c>
    </row>
    <row r="1692" spans="1:8" x14ac:dyDescent="0.25">
      <c r="A1692" s="7">
        <v>44697</v>
      </c>
      <c r="B1692" s="4" t="s">
        <v>1732</v>
      </c>
      <c r="C1692" s="4" t="s">
        <v>3636</v>
      </c>
      <c r="D1692" s="3">
        <v>1491.6</v>
      </c>
      <c r="E1692" s="8">
        <v>44697</v>
      </c>
      <c r="F1692" s="3">
        <v>1491.6</v>
      </c>
      <c r="G1692" s="5">
        <f>Tabla1[[#This Row],[Importe]]-Tabla1[[#This Row],[Pagado]]</f>
        <v>0</v>
      </c>
      <c r="H1692" s="4" t="s">
        <v>3890</v>
      </c>
    </row>
    <row r="1693" spans="1:8" x14ac:dyDescent="0.25">
      <c r="A1693" s="7">
        <v>44697</v>
      </c>
      <c r="B1693" s="4" t="s">
        <v>1733</v>
      </c>
      <c r="C1693" s="4" t="s">
        <v>3634</v>
      </c>
      <c r="D1693" s="3">
        <v>1247.4000000000001</v>
      </c>
      <c r="E1693" s="8">
        <v>44697</v>
      </c>
      <c r="F1693" s="3">
        <v>1247.4000000000001</v>
      </c>
      <c r="G1693" s="5">
        <f>Tabla1[[#This Row],[Importe]]-Tabla1[[#This Row],[Pagado]]</f>
        <v>0</v>
      </c>
      <c r="H1693" s="4" t="s">
        <v>3890</v>
      </c>
    </row>
    <row r="1694" spans="1:8" x14ac:dyDescent="0.25">
      <c r="A1694" s="7">
        <v>44697</v>
      </c>
      <c r="B1694" s="4" t="s">
        <v>1734</v>
      </c>
      <c r="C1694" s="4" t="s">
        <v>3599</v>
      </c>
      <c r="D1694" s="3">
        <v>52217.8</v>
      </c>
      <c r="E1694" s="8">
        <v>44698</v>
      </c>
      <c r="F1694" s="3">
        <v>52217.8</v>
      </c>
      <c r="G1694" s="5">
        <f>Tabla1[[#This Row],[Importe]]-Tabla1[[#This Row],[Pagado]]</f>
        <v>0</v>
      </c>
      <c r="H1694" s="4" t="s">
        <v>3890</v>
      </c>
    </row>
    <row r="1695" spans="1:8" x14ac:dyDescent="0.25">
      <c r="A1695" s="7">
        <v>44697</v>
      </c>
      <c r="B1695" s="4" t="s">
        <v>1735</v>
      </c>
      <c r="C1695" s="4" t="s">
        <v>3604</v>
      </c>
      <c r="D1695" s="3">
        <v>3352</v>
      </c>
      <c r="E1695" s="8">
        <v>44697</v>
      </c>
      <c r="F1695" s="3">
        <v>3352</v>
      </c>
      <c r="G1695" s="5">
        <f>Tabla1[[#This Row],[Importe]]-Tabla1[[#This Row],[Pagado]]</f>
        <v>0</v>
      </c>
      <c r="H1695" s="4" t="s">
        <v>3890</v>
      </c>
    </row>
    <row r="1696" spans="1:8" x14ac:dyDescent="0.25">
      <c r="A1696" s="7">
        <v>44697</v>
      </c>
      <c r="B1696" s="4" t="s">
        <v>1736</v>
      </c>
      <c r="C1696" s="4" t="s">
        <v>3638</v>
      </c>
      <c r="D1696" s="3">
        <v>2956.8</v>
      </c>
      <c r="E1696" s="8">
        <v>44697</v>
      </c>
      <c r="F1696" s="3">
        <v>2956.8</v>
      </c>
      <c r="G1696" s="5">
        <f>Tabla1[[#This Row],[Importe]]-Tabla1[[#This Row],[Pagado]]</f>
        <v>0</v>
      </c>
      <c r="H1696" s="4" t="s">
        <v>3890</v>
      </c>
    </row>
    <row r="1697" spans="1:8" x14ac:dyDescent="0.25">
      <c r="A1697" s="7">
        <v>44697</v>
      </c>
      <c r="B1697" s="4" t="s">
        <v>1737</v>
      </c>
      <c r="C1697" s="4" t="s">
        <v>3679</v>
      </c>
      <c r="D1697" s="3">
        <v>2080.8000000000002</v>
      </c>
      <c r="E1697" s="8">
        <v>44697</v>
      </c>
      <c r="F1697" s="3">
        <v>2080.8000000000002</v>
      </c>
      <c r="G1697" s="5">
        <f>Tabla1[[#This Row],[Importe]]-Tabla1[[#This Row],[Pagado]]</f>
        <v>0</v>
      </c>
      <c r="H1697" s="4" t="s">
        <v>3890</v>
      </c>
    </row>
    <row r="1698" spans="1:8" x14ac:dyDescent="0.25">
      <c r="A1698" s="7">
        <v>44697</v>
      </c>
      <c r="B1698" s="4" t="s">
        <v>1738</v>
      </c>
      <c r="C1698" s="4" t="s">
        <v>3678</v>
      </c>
      <c r="D1698" s="3">
        <v>1393.26</v>
      </c>
      <c r="E1698" s="8">
        <v>44697</v>
      </c>
      <c r="F1698" s="3">
        <v>1393.26</v>
      </c>
      <c r="G1698" s="5">
        <f>Tabla1[[#This Row],[Importe]]-Tabla1[[#This Row],[Pagado]]</f>
        <v>0</v>
      </c>
      <c r="H1698" s="4" t="s">
        <v>3890</v>
      </c>
    </row>
    <row r="1699" spans="1:8" x14ac:dyDescent="0.25">
      <c r="A1699" s="7">
        <v>44697</v>
      </c>
      <c r="B1699" s="4" t="s">
        <v>1739</v>
      </c>
      <c r="C1699" s="4" t="s">
        <v>3690</v>
      </c>
      <c r="D1699" s="3">
        <v>114866.53</v>
      </c>
      <c r="E1699" s="8">
        <v>44701</v>
      </c>
      <c r="F1699" s="3">
        <v>114866.53</v>
      </c>
      <c r="G1699" s="5">
        <f>Tabla1[[#This Row],[Importe]]-Tabla1[[#This Row],[Pagado]]</f>
        <v>0</v>
      </c>
      <c r="H1699" s="4" t="s">
        <v>3890</v>
      </c>
    </row>
    <row r="1700" spans="1:8" x14ac:dyDescent="0.25">
      <c r="A1700" s="7">
        <v>44697</v>
      </c>
      <c r="B1700" s="4" t="s">
        <v>1740</v>
      </c>
      <c r="C1700" s="4" t="s">
        <v>3656</v>
      </c>
      <c r="D1700" s="3">
        <v>44669.4</v>
      </c>
      <c r="E1700" s="8">
        <v>44699</v>
      </c>
      <c r="F1700" s="3">
        <v>44669.4</v>
      </c>
      <c r="G1700" s="5">
        <f>Tabla1[[#This Row],[Importe]]-Tabla1[[#This Row],[Pagado]]</f>
        <v>0</v>
      </c>
      <c r="H1700" s="4" t="s">
        <v>3890</v>
      </c>
    </row>
    <row r="1701" spans="1:8" x14ac:dyDescent="0.25">
      <c r="A1701" s="7">
        <v>44697</v>
      </c>
      <c r="B1701" s="4" t="s">
        <v>1741</v>
      </c>
      <c r="C1701" s="4" t="s">
        <v>3753</v>
      </c>
      <c r="D1701" s="3">
        <v>7467.2</v>
      </c>
      <c r="E1701" s="8">
        <v>44697</v>
      </c>
      <c r="F1701" s="3">
        <v>7467.2</v>
      </c>
      <c r="G1701" s="5">
        <f>Tabla1[[#This Row],[Importe]]-Tabla1[[#This Row],[Pagado]]</f>
        <v>0</v>
      </c>
      <c r="H1701" s="4" t="s">
        <v>3890</v>
      </c>
    </row>
    <row r="1702" spans="1:8" x14ac:dyDescent="0.25">
      <c r="A1702" s="7">
        <v>44697</v>
      </c>
      <c r="B1702" s="4" t="s">
        <v>1742</v>
      </c>
      <c r="C1702" s="4" t="s">
        <v>3753</v>
      </c>
      <c r="D1702" s="3">
        <v>481.84</v>
      </c>
      <c r="E1702" s="8">
        <v>44697</v>
      </c>
      <c r="F1702" s="3">
        <v>481.84</v>
      </c>
      <c r="G1702" s="5">
        <f>Tabla1[[#This Row],[Importe]]-Tabla1[[#This Row],[Pagado]]</f>
        <v>0</v>
      </c>
      <c r="H1702" s="4" t="s">
        <v>3890</v>
      </c>
    </row>
    <row r="1703" spans="1:8" x14ac:dyDescent="0.25">
      <c r="A1703" s="7">
        <v>44697</v>
      </c>
      <c r="B1703" s="4" t="s">
        <v>1743</v>
      </c>
      <c r="C1703" s="4" t="s">
        <v>3630</v>
      </c>
      <c r="D1703" s="3">
        <v>8797.7999999999993</v>
      </c>
      <c r="E1703" s="8">
        <v>44697</v>
      </c>
      <c r="F1703" s="3">
        <v>8797.7999999999993</v>
      </c>
      <c r="G1703" s="5">
        <f>Tabla1[[#This Row],[Importe]]-Tabla1[[#This Row],[Pagado]]</f>
        <v>0</v>
      </c>
      <c r="H1703" s="4" t="s">
        <v>3890</v>
      </c>
    </row>
    <row r="1704" spans="1:8" x14ac:dyDescent="0.25">
      <c r="A1704" s="7">
        <v>44697</v>
      </c>
      <c r="B1704" s="4" t="s">
        <v>1744</v>
      </c>
      <c r="C1704" s="4" t="s">
        <v>3633</v>
      </c>
      <c r="D1704" s="3">
        <v>12097.6</v>
      </c>
      <c r="E1704" s="8">
        <v>44697</v>
      </c>
      <c r="F1704" s="3">
        <v>12097.6</v>
      </c>
      <c r="G1704" s="5">
        <f>Tabla1[[#This Row],[Importe]]-Tabla1[[#This Row],[Pagado]]</f>
        <v>0</v>
      </c>
      <c r="H1704" s="4" t="s">
        <v>3890</v>
      </c>
    </row>
    <row r="1705" spans="1:8" x14ac:dyDescent="0.25">
      <c r="A1705" s="7">
        <v>44697</v>
      </c>
      <c r="B1705" s="4" t="s">
        <v>1745</v>
      </c>
      <c r="C1705" s="4" t="s">
        <v>3659</v>
      </c>
      <c r="D1705" s="3">
        <v>2240</v>
      </c>
      <c r="E1705" s="8">
        <v>44697</v>
      </c>
      <c r="F1705" s="3">
        <v>2240</v>
      </c>
      <c r="G1705" s="5">
        <f>Tabla1[[#This Row],[Importe]]-Tabla1[[#This Row],[Pagado]]</f>
        <v>0</v>
      </c>
      <c r="H1705" s="4" t="s">
        <v>3890</v>
      </c>
    </row>
    <row r="1706" spans="1:8" x14ac:dyDescent="0.25">
      <c r="A1706" s="7">
        <v>44697</v>
      </c>
      <c r="B1706" s="4" t="s">
        <v>1746</v>
      </c>
      <c r="C1706" s="4" t="s">
        <v>3658</v>
      </c>
      <c r="D1706" s="3">
        <v>28093.1</v>
      </c>
      <c r="E1706" s="8">
        <v>44701</v>
      </c>
      <c r="F1706" s="3">
        <v>28093.1</v>
      </c>
      <c r="G1706" s="5">
        <f>Tabla1[[#This Row],[Importe]]-Tabla1[[#This Row],[Pagado]]</f>
        <v>0</v>
      </c>
      <c r="H1706" s="4" t="s">
        <v>3890</v>
      </c>
    </row>
    <row r="1707" spans="1:8" x14ac:dyDescent="0.25">
      <c r="A1707" s="7">
        <v>44697</v>
      </c>
      <c r="B1707" s="4" t="s">
        <v>1747</v>
      </c>
      <c r="C1707" s="4" t="s">
        <v>3660</v>
      </c>
      <c r="D1707" s="3">
        <v>15513.7</v>
      </c>
      <c r="E1707" s="8">
        <v>44700</v>
      </c>
      <c r="F1707" s="3">
        <v>15513.7</v>
      </c>
      <c r="G1707" s="5">
        <f>Tabla1[[#This Row],[Importe]]-Tabla1[[#This Row],[Pagado]]</f>
        <v>0</v>
      </c>
      <c r="H1707" s="4" t="s">
        <v>3890</v>
      </c>
    </row>
    <row r="1708" spans="1:8" x14ac:dyDescent="0.25">
      <c r="A1708" s="7">
        <v>44697</v>
      </c>
      <c r="B1708" s="4" t="s">
        <v>1748</v>
      </c>
      <c r="C1708" s="4" t="s">
        <v>3606</v>
      </c>
      <c r="D1708" s="3">
        <v>4931.8</v>
      </c>
      <c r="E1708" s="8">
        <v>44697</v>
      </c>
      <c r="F1708" s="3">
        <v>4931.8</v>
      </c>
      <c r="G1708" s="5">
        <f>Tabla1[[#This Row],[Importe]]-Tabla1[[#This Row],[Pagado]]</f>
        <v>0</v>
      </c>
      <c r="H1708" s="4" t="s">
        <v>3890</v>
      </c>
    </row>
    <row r="1709" spans="1:8" x14ac:dyDescent="0.25">
      <c r="A1709" s="7">
        <v>44697</v>
      </c>
      <c r="B1709" s="4" t="s">
        <v>1749</v>
      </c>
      <c r="C1709" s="4" t="s">
        <v>3669</v>
      </c>
      <c r="D1709" s="3">
        <v>1062.5999999999999</v>
      </c>
      <c r="E1709" s="8">
        <v>44697</v>
      </c>
      <c r="F1709" s="3">
        <v>1062.5999999999999</v>
      </c>
      <c r="G1709" s="5">
        <f>Tabla1[[#This Row],[Importe]]-Tabla1[[#This Row],[Pagado]]</f>
        <v>0</v>
      </c>
      <c r="H1709" s="4" t="s">
        <v>3890</v>
      </c>
    </row>
    <row r="1710" spans="1:8" x14ac:dyDescent="0.25">
      <c r="A1710" s="7">
        <v>44697</v>
      </c>
      <c r="B1710" s="4" t="s">
        <v>1750</v>
      </c>
      <c r="C1710" s="4" t="s">
        <v>3676</v>
      </c>
      <c r="D1710" s="3">
        <v>510.6</v>
      </c>
      <c r="E1710" s="8">
        <v>44697</v>
      </c>
      <c r="F1710" s="3">
        <v>510.6</v>
      </c>
      <c r="G1710" s="5">
        <f>Tabla1[[#This Row],[Importe]]-Tabla1[[#This Row],[Pagado]]</f>
        <v>0</v>
      </c>
      <c r="H1710" s="4" t="s">
        <v>3890</v>
      </c>
    </row>
    <row r="1711" spans="1:8" x14ac:dyDescent="0.25">
      <c r="A1711" s="7">
        <v>44697</v>
      </c>
      <c r="B1711" s="4" t="s">
        <v>1751</v>
      </c>
      <c r="C1711" s="4" t="s">
        <v>3671</v>
      </c>
      <c r="D1711" s="3">
        <v>4882</v>
      </c>
      <c r="E1711" s="8">
        <v>44697</v>
      </c>
      <c r="F1711" s="3">
        <v>4882</v>
      </c>
      <c r="G1711" s="5">
        <f>Tabla1[[#This Row],[Importe]]-Tabla1[[#This Row],[Pagado]]</f>
        <v>0</v>
      </c>
      <c r="H1711" s="4" t="s">
        <v>3890</v>
      </c>
    </row>
    <row r="1712" spans="1:8" x14ac:dyDescent="0.25">
      <c r="A1712" s="7">
        <v>44697</v>
      </c>
      <c r="B1712" s="4" t="s">
        <v>1752</v>
      </c>
      <c r="C1712" s="4" t="s">
        <v>3670</v>
      </c>
      <c r="D1712" s="3">
        <v>3825.4</v>
      </c>
      <c r="E1712" s="8">
        <v>44697</v>
      </c>
      <c r="F1712" s="3">
        <v>3825.4</v>
      </c>
      <c r="G1712" s="5">
        <f>Tabla1[[#This Row],[Importe]]-Tabla1[[#This Row],[Pagado]]</f>
        <v>0</v>
      </c>
      <c r="H1712" s="4" t="s">
        <v>3890</v>
      </c>
    </row>
    <row r="1713" spans="1:8" x14ac:dyDescent="0.25">
      <c r="A1713" s="7">
        <v>44697</v>
      </c>
      <c r="B1713" s="4" t="s">
        <v>1753</v>
      </c>
      <c r="C1713" s="4" t="s">
        <v>3736</v>
      </c>
      <c r="D1713" s="3">
        <v>3930.8</v>
      </c>
      <c r="E1713" s="8">
        <v>44697</v>
      </c>
      <c r="F1713" s="3">
        <v>3930.8</v>
      </c>
      <c r="G1713" s="5">
        <f>Tabla1[[#This Row],[Importe]]-Tabla1[[#This Row],[Pagado]]</f>
        <v>0</v>
      </c>
      <c r="H1713" s="4" t="s">
        <v>3890</v>
      </c>
    </row>
    <row r="1714" spans="1:8" x14ac:dyDescent="0.25">
      <c r="A1714" s="7">
        <v>44697</v>
      </c>
      <c r="B1714" s="4" t="s">
        <v>1754</v>
      </c>
      <c r="C1714" s="4" t="s">
        <v>3614</v>
      </c>
      <c r="D1714" s="3">
        <v>6800</v>
      </c>
      <c r="E1714" s="8">
        <v>44697</v>
      </c>
      <c r="F1714" s="3">
        <v>6800</v>
      </c>
      <c r="G1714" s="5">
        <f>Tabla1[[#This Row],[Importe]]-Tabla1[[#This Row],[Pagado]]</f>
        <v>0</v>
      </c>
      <c r="H1714" s="4" t="s">
        <v>3890</v>
      </c>
    </row>
    <row r="1715" spans="1:8" x14ac:dyDescent="0.25">
      <c r="A1715" s="7">
        <v>44697</v>
      </c>
      <c r="B1715" s="4" t="s">
        <v>1755</v>
      </c>
      <c r="C1715" s="4" t="s">
        <v>3663</v>
      </c>
      <c r="D1715" s="3">
        <v>23417.1</v>
      </c>
      <c r="E1715" s="8">
        <v>44701</v>
      </c>
      <c r="F1715" s="3">
        <v>23417.1</v>
      </c>
      <c r="G1715" s="5">
        <f>Tabla1[[#This Row],[Importe]]-Tabla1[[#This Row],[Pagado]]</f>
        <v>0</v>
      </c>
      <c r="H1715" s="4" t="s">
        <v>3890</v>
      </c>
    </row>
    <row r="1716" spans="1:8" x14ac:dyDescent="0.25">
      <c r="A1716" s="7">
        <v>44697</v>
      </c>
      <c r="B1716" s="4" t="s">
        <v>1756</v>
      </c>
      <c r="C1716" s="4" t="s">
        <v>3663</v>
      </c>
      <c r="D1716" s="3">
        <v>5746.2</v>
      </c>
      <c r="E1716" s="8">
        <v>44701</v>
      </c>
      <c r="F1716" s="3">
        <v>5746.2</v>
      </c>
      <c r="G1716" s="5">
        <f>Tabla1[[#This Row],[Importe]]-Tabla1[[#This Row],[Pagado]]</f>
        <v>0</v>
      </c>
      <c r="H1716" s="4" t="s">
        <v>3890</v>
      </c>
    </row>
    <row r="1717" spans="1:8" x14ac:dyDescent="0.25">
      <c r="A1717" s="7">
        <v>44697</v>
      </c>
      <c r="B1717" s="4" t="s">
        <v>1757</v>
      </c>
      <c r="C1717" s="4" t="s">
        <v>3966</v>
      </c>
      <c r="D1717" s="3">
        <v>0</v>
      </c>
      <c r="E1717" s="9" t="s">
        <v>3891</v>
      </c>
      <c r="F1717" s="3">
        <v>0</v>
      </c>
      <c r="G1717" s="5">
        <f>Tabla1[[#This Row],[Importe]]-Tabla1[[#This Row],[Pagado]]</f>
        <v>0</v>
      </c>
      <c r="H1717" s="10" t="s">
        <v>3967</v>
      </c>
    </row>
    <row r="1718" spans="1:8" x14ac:dyDescent="0.25">
      <c r="A1718" s="7">
        <v>44697</v>
      </c>
      <c r="B1718" s="4" t="s">
        <v>1758</v>
      </c>
      <c r="C1718" s="4" t="s">
        <v>3668</v>
      </c>
      <c r="D1718" s="3">
        <v>12538.2</v>
      </c>
      <c r="E1718" s="8">
        <v>44699</v>
      </c>
      <c r="F1718" s="3">
        <v>12538.2</v>
      </c>
      <c r="G1718" s="5">
        <f>Tabla1[[#This Row],[Importe]]-Tabla1[[#This Row],[Pagado]]</f>
        <v>0</v>
      </c>
      <c r="H1718" s="4" t="s">
        <v>3890</v>
      </c>
    </row>
    <row r="1719" spans="1:8" x14ac:dyDescent="0.25">
      <c r="A1719" s="7">
        <v>44697</v>
      </c>
      <c r="B1719" s="4" t="s">
        <v>1759</v>
      </c>
      <c r="C1719" s="4" t="s">
        <v>3666</v>
      </c>
      <c r="D1719" s="3">
        <v>8159</v>
      </c>
      <c r="E1719" s="8">
        <v>44701</v>
      </c>
      <c r="F1719" s="3">
        <v>8159</v>
      </c>
      <c r="G1719" s="5">
        <f>Tabla1[[#This Row],[Importe]]-Tabla1[[#This Row],[Pagado]]</f>
        <v>0</v>
      </c>
      <c r="H1719" s="4" t="s">
        <v>3890</v>
      </c>
    </row>
    <row r="1720" spans="1:8" x14ac:dyDescent="0.25">
      <c r="A1720" s="7">
        <v>44697</v>
      </c>
      <c r="B1720" s="4" t="s">
        <v>1760</v>
      </c>
      <c r="C1720" s="4" t="s">
        <v>3764</v>
      </c>
      <c r="D1720" s="3">
        <v>19202.400000000001</v>
      </c>
      <c r="E1720" s="8">
        <v>44697</v>
      </c>
      <c r="F1720" s="3">
        <v>19202.400000000001</v>
      </c>
      <c r="G1720" s="5">
        <f>Tabla1[[#This Row],[Importe]]-Tabla1[[#This Row],[Pagado]]</f>
        <v>0</v>
      </c>
      <c r="H1720" s="4" t="s">
        <v>3890</v>
      </c>
    </row>
    <row r="1721" spans="1:8" x14ac:dyDescent="0.25">
      <c r="A1721" s="7">
        <v>44697</v>
      </c>
      <c r="B1721" s="4" t="s">
        <v>1761</v>
      </c>
      <c r="C1721" s="4" t="s">
        <v>3968</v>
      </c>
      <c r="D1721" s="3">
        <v>0</v>
      </c>
      <c r="E1721" s="9" t="s">
        <v>3891</v>
      </c>
      <c r="F1721" s="3">
        <v>0</v>
      </c>
      <c r="G1721" s="5">
        <f>Tabla1[[#This Row],[Importe]]-Tabla1[[#This Row],[Pagado]]</f>
        <v>0</v>
      </c>
      <c r="H1721" s="4" t="s">
        <v>3891</v>
      </c>
    </row>
    <row r="1722" spans="1:8" x14ac:dyDescent="0.25">
      <c r="A1722" s="7">
        <v>44697</v>
      </c>
      <c r="B1722" s="4" t="s">
        <v>1762</v>
      </c>
      <c r="C1722" s="4" t="s">
        <v>3620</v>
      </c>
      <c r="D1722" s="3">
        <v>5355</v>
      </c>
      <c r="E1722" s="8">
        <v>44697</v>
      </c>
      <c r="F1722" s="3">
        <v>5355</v>
      </c>
      <c r="G1722" s="5">
        <f>Tabla1[[#This Row],[Importe]]-Tabla1[[#This Row],[Pagado]]</f>
        <v>0</v>
      </c>
      <c r="H1722" s="4" t="s">
        <v>3890</v>
      </c>
    </row>
    <row r="1723" spans="1:8" x14ac:dyDescent="0.25">
      <c r="A1723" s="7">
        <v>44697</v>
      </c>
      <c r="B1723" s="4" t="s">
        <v>1763</v>
      </c>
      <c r="C1723" s="4" t="s">
        <v>3848</v>
      </c>
      <c r="D1723" s="3">
        <v>39883.5</v>
      </c>
      <c r="E1723" s="8">
        <v>44698</v>
      </c>
      <c r="F1723" s="3">
        <v>39883.5</v>
      </c>
      <c r="G1723" s="5">
        <f>Tabla1[[#This Row],[Importe]]-Tabla1[[#This Row],[Pagado]]</f>
        <v>0</v>
      </c>
      <c r="H1723" s="4" t="s">
        <v>3890</v>
      </c>
    </row>
    <row r="1724" spans="1:8" x14ac:dyDescent="0.25">
      <c r="A1724" s="7">
        <v>44697</v>
      </c>
      <c r="B1724" s="4" t="s">
        <v>1764</v>
      </c>
      <c r="C1724" s="4" t="s">
        <v>3673</v>
      </c>
      <c r="D1724" s="3">
        <v>15569.4</v>
      </c>
      <c r="E1724" s="8">
        <v>44698</v>
      </c>
      <c r="F1724" s="3">
        <v>15569.4</v>
      </c>
      <c r="G1724" s="5">
        <f>Tabla1[[#This Row],[Importe]]-Tabla1[[#This Row],[Pagado]]</f>
        <v>0</v>
      </c>
      <c r="H1724" s="4" t="s">
        <v>3890</v>
      </c>
    </row>
    <row r="1725" spans="1:8" x14ac:dyDescent="0.25">
      <c r="A1725" s="7">
        <v>44697</v>
      </c>
      <c r="B1725" s="4" t="s">
        <v>1765</v>
      </c>
      <c r="C1725" s="4" t="s">
        <v>3673</v>
      </c>
      <c r="D1725" s="3">
        <v>990</v>
      </c>
      <c r="E1725" s="8">
        <v>44698</v>
      </c>
      <c r="F1725" s="3">
        <v>990</v>
      </c>
      <c r="G1725" s="5">
        <f>Tabla1[[#This Row],[Importe]]-Tabla1[[#This Row],[Pagado]]</f>
        <v>0</v>
      </c>
      <c r="H1725" s="4" t="s">
        <v>3890</v>
      </c>
    </row>
    <row r="1726" spans="1:8" x14ac:dyDescent="0.25">
      <c r="A1726" s="7">
        <v>44697</v>
      </c>
      <c r="B1726" s="4" t="s">
        <v>1766</v>
      </c>
      <c r="C1726" s="4" t="s">
        <v>3689</v>
      </c>
      <c r="D1726" s="3">
        <v>8731.2000000000007</v>
      </c>
      <c r="E1726" s="8">
        <v>44697</v>
      </c>
      <c r="F1726" s="3">
        <v>8731.2000000000007</v>
      </c>
      <c r="G1726" s="5">
        <f>Tabla1[[#This Row],[Importe]]-Tabla1[[#This Row],[Pagado]]</f>
        <v>0</v>
      </c>
      <c r="H1726" s="4" t="s">
        <v>3890</v>
      </c>
    </row>
    <row r="1727" spans="1:8" x14ac:dyDescent="0.25">
      <c r="A1727" s="7">
        <v>44697</v>
      </c>
      <c r="B1727" s="4" t="s">
        <v>1767</v>
      </c>
      <c r="C1727" s="4" t="s">
        <v>3677</v>
      </c>
      <c r="D1727" s="3">
        <v>13668</v>
      </c>
      <c r="E1727" s="8">
        <v>44698</v>
      </c>
      <c r="F1727" s="3">
        <v>13668</v>
      </c>
      <c r="G1727" s="5">
        <f>Tabla1[[#This Row],[Importe]]-Tabla1[[#This Row],[Pagado]]</f>
        <v>0</v>
      </c>
      <c r="H1727" s="4" t="s">
        <v>3890</v>
      </c>
    </row>
    <row r="1728" spans="1:8" x14ac:dyDescent="0.25">
      <c r="A1728" s="7">
        <v>44697</v>
      </c>
      <c r="B1728" s="4" t="s">
        <v>1768</v>
      </c>
      <c r="C1728" s="4" t="s">
        <v>3614</v>
      </c>
      <c r="D1728" s="3">
        <v>2452.8000000000002</v>
      </c>
      <c r="E1728" s="8">
        <v>44697</v>
      </c>
      <c r="F1728" s="3">
        <v>2452.8000000000002</v>
      </c>
      <c r="G1728" s="5">
        <f>Tabla1[[#This Row],[Importe]]-Tabla1[[#This Row],[Pagado]]</f>
        <v>0</v>
      </c>
      <c r="H1728" s="4" t="s">
        <v>3890</v>
      </c>
    </row>
    <row r="1729" spans="1:8" x14ac:dyDescent="0.25">
      <c r="A1729" s="7">
        <v>44697</v>
      </c>
      <c r="B1729" s="4" t="s">
        <v>1769</v>
      </c>
      <c r="C1729" s="4" t="s">
        <v>3611</v>
      </c>
      <c r="D1729" s="3">
        <v>3509.1</v>
      </c>
      <c r="E1729" s="8">
        <v>44697</v>
      </c>
      <c r="F1729" s="3">
        <v>3509.1</v>
      </c>
      <c r="G1729" s="5">
        <f>Tabla1[[#This Row],[Importe]]-Tabla1[[#This Row],[Pagado]]</f>
        <v>0</v>
      </c>
      <c r="H1729" s="4" t="s">
        <v>3890</v>
      </c>
    </row>
    <row r="1730" spans="1:8" x14ac:dyDescent="0.25">
      <c r="A1730" s="7">
        <v>44697</v>
      </c>
      <c r="B1730" s="4" t="s">
        <v>1770</v>
      </c>
      <c r="C1730" s="4" t="s">
        <v>3969</v>
      </c>
      <c r="D1730" s="3">
        <v>0</v>
      </c>
      <c r="E1730" s="9" t="s">
        <v>3891</v>
      </c>
      <c r="F1730" s="3">
        <v>0</v>
      </c>
      <c r="G1730" s="5">
        <f>Tabla1[[#This Row],[Importe]]-Tabla1[[#This Row],[Pagado]]</f>
        <v>0</v>
      </c>
      <c r="H1730" s="4" t="s">
        <v>3891</v>
      </c>
    </row>
    <row r="1731" spans="1:8" x14ac:dyDescent="0.25">
      <c r="A1731" s="7">
        <v>44697</v>
      </c>
      <c r="B1731" s="4" t="s">
        <v>1771</v>
      </c>
      <c r="C1731" s="4" t="s">
        <v>3616</v>
      </c>
      <c r="D1731" s="3">
        <v>11248.5</v>
      </c>
      <c r="E1731" s="8">
        <v>44697</v>
      </c>
      <c r="F1731" s="3">
        <v>11248.5</v>
      </c>
      <c r="G1731" s="5">
        <f>Tabla1[[#This Row],[Importe]]-Tabla1[[#This Row],[Pagado]]</f>
        <v>0</v>
      </c>
      <c r="H1731" s="4" t="s">
        <v>3890</v>
      </c>
    </row>
    <row r="1732" spans="1:8" x14ac:dyDescent="0.25">
      <c r="A1732" s="7">
        <v>44697</v>
      </c>
      <c r="B1732" s="4" t="s">
        <v>1772</v>
      </c>
      <c r="C1732" s="4" t="s">
        <v>3680</v>
      </c>
      <c r="D1732" s="3">
        <v>10463</v>
      </c>
      <c r="E1732" s="8">
        <v>44698</v>
      </c>
      <c r="F1732" s="3">
        <v>10463</v>
      </c>
      <c r="G1732" s="5">
        <f>Tabla1[[#This Row],[Importe]]-Tabla1[[#This Row],[Pagado]]</f>
        <v>0</v>
      </c>
      <c r="H1732" s="4" t="s">
        <v>3890</v>
      </c>
    </row>
    <row r="1733" spans="1:8" x14ac:dyDescent="0.25">
      <c r="A1733" s="7">
        <v>44697</v>
      </c>
      <c r="B1733" s="4" t="s">
        <v>1773</v>
      </c>
      <c r="C1733" s="4" t="s">
        <v>3614</v>
      </c>
      <c r="D1733" s="3">
        <v>1331.2</v>
      </c>
      <c r="E1733" s="8">
        <v>44697</v>
      </c>
      <c r="F1733" s="3">
        <v>1331.2</v>
      </c>
      <c r="G1733" s="5">
        <f>Tabla1[[#This Row],[Importe]]-Tabla1[[#This Row],[Pagado]]</f>
        <v>0</v>
      </c>
      <c r="H1733" s="4" t="s">
        <v>3890</v>
      </c>
    </row>
    <row r="1734" spans="1:8" x14ac:dyDescent="0.25">
      <c r="A1734" s="7">
        <v>44697</v>
      </c>
      <c r="B1734" s="4" t="s">
        <v>1774</v>
      </c>
      <c r="C1734" s="4" t="s">
        <v>3791</v>
      </c>
      <c r="D1734" s="3">
        <v>1657.5</v>
      </c>
      <c r="E1734" s="8">
        <v>44698</v>
      </c>
      <c r="F1734" s="3">
        <v>1657.5</v>
      </c>
      <c r="G1734" s="5">
        <f>Tabla1[[#This Row],[Importe]]-Tabla1[[#This Row],[Pagado]]</f>
        <v>0</v>
      </c>
      <c r="H1734" s="4" t="s">
        <v>3890</v>
      </c>
    </row>
    <row r="1735" spans="1:8" x14ac:dyDescent="0.25">
      <c r="A1735" s="7">
        <v>44697</v>
      </c>
      <c r="B1735" s="4" t="s">
        <v>1775</v>
      </c>
      <c r="C1735" s="4" t="s">
        <v>3605</v>
      </c>
      <c r="D1735" s="3">
        <v>1656.6</v>
      </c>
      <c r="E1735" s="8">
        <v>44697</v>
      </c>
      <c r="F1735" s="3">
        <v>1656.6</v>
      </c>
      <c r="G1735" s="5">
        <f>Tabla1[[#This Row],[Importe]]-Tabla1[[#This Row],[Pagado]]</f>
        <v>0</v>
      </c>
      <c r="H1735" s="4" t="s">
        <v>3890</v>
      </c>
    </row>
    <row r="1736" spans="1:8" x14ac:dyDescent="0.25">
      <c r="A1736" s="7">
        <v>44697</v>
      </c>
      <c r="B1736" s="4" t="s">
        <v>1776</v>
      </c>
      <c r="C1736" s="4" t="s">
        <v>3665</v>
      </c>
      <c r="D1736" s="3">
        <v>5333.6</v>
      </c>
      <c r="E1736" s="8">
        <v>44697</v>
      </c>
      <c r="F1736" s="3">
        <v>5333.6</v>
      </c>
      <c r="G1736" s="5">
        <f>Tabla1[[#This Row],[Importe]]-Tabla1[[#This Row],[Pagado]]</f>
        <v>0</v>
      </c>
      <c r="H1736" s="4" t="s">
        <v>3890</v>
      </c>
    </row>
    <row r="1737" spans="1:8" x14ac:dyDescent="0.25">
      <c r="A1737" s="7">
        <v>44697</v>
      </c>
      <c r="B1737" s="4" t="s">
        <v>1777</v>
      </c>
      <c r="C1737" s="4" t="s">
        <v>3600</v>
      </c>
      <c r="D1737" s="3">
        <v>14809.6</v>
      </c>
      <c r="E1737" s="8">
        <v>44708</v>
      </c>
      <c r="F1737" s="3">
        <v>14809.6</v>
      </c>
      <c r="G1737" s="5">
        <f>Tabla1[[#This Row],[Importe]]-Tabla1[[#This Row],[Pagado]]</f>
        <v>0</v>
      </c>
      <c r="H1737" s="4" t="s">
        <v>3890</v>
      </c>
    </row>
    <row r="1738" spans="1:8" x14ac:dyDescent="0.25">
      <c r="A1738" s="7">
        <v>44697</v>
      </c>
      <c r="B1738" s="4" t="s">
        <v>1778</v>
      </c>
      <c r="C1738" s="4" t="s">
        <v>3642</v>
      </c>
      <c r="D1738" s="3">
        <v>3922.3</v>
      </c>
      <c r="E1738" s="8">
        <v>44697</v>
      </c>
      <c r="F1738" s="3">
        <v>3922.3</v>
      </c>
      <c r="G1738" s="5">
        <f>Tabla1[[#This Row],[Importe]]-Tabla1[[#This Row],[Pagado]]</f>
        <v>0</v>
      </c>
      <c r="H1738" s="4" t="s">
        <v>3890</v>
      </c>
    </row>
    <row r="1739" spans="1:8" x14ac:dyDescent="0.25">
      <c r="A1739" s="7">
        <v>44697</v>
      </c>
      <c r="B1739" s="4" t="s">
        <v>1779</v>
      </c>
      <c r="C1739" s="4" t="s">
        <v>3617</v>
      </c>
      <c r="D1739" s="3">
        <v>4611.6000000000004</v>
      </c>
      <c r="E1739" s="8">
        <v>44697</v>
      </c>
      <c r="F1739" s="3">
        <v>4611.6000000000004</v>
      </c>
      <c r="G1739" s="5">
        <f>Tabla1[[#This Row],[Importe]]-Tabla1[[#This Row],[Pagado]]</f>
        <v>0</v>
      </c>
      <c r="H1739" s="4" t="s">
        <v>3890</v>
      </c>
    </row>
    <row r="1740" spans="1:8" x14ac:dyDescent="0.25">
      <c r="A1740" s="7">
        <v>44697</v>
      </c>
      <c r="B1740" s="4" t="s">
        <v>1780</v>
      </c>
      <c r="C1740" s="4" t="s">
        <v>3693</v>
      </c>
      <c r="D1740" s="3">
        <v>8992.7000000000007</v>
      </c>
      <c r="E1740" s="8">
        <v>44697</v>
      </c>
      <c r="F1740" s="3">
        <v>8992.7000000000007</v>
      </c>
      <c r="G1740" s="5">
        <f>Tabla1[[#This Row],[Importe]]-Tabla1[[#This Row],[Pagado]]</f>
        <v>0</v>
      </c>
      <c r="H1740" s="4" t="s">
        <v>3890</v>
      </c>
    </row>
    <row r="1741" spans="1:8" x14ac:dyDescent="0.25">
      <c r="A1741" s="7">
        <v>44697</v>
      </c>
      <c r="B1741" s="4" t="s">
        <v>1781</v>
      </c>
      <c r="C1741" s="4" t="s">
        <v>3797</v>
      </c>
      <c r="D1741" s="3">
        <v>10.82</v>
      </c>
      <c r="E1741" s="8">
        <v>44705</v>
      </c>
      <c r="F1741" s="3">
        <v>10.82</v>
      </c>
      <c r="G1741" s="5">
        <f>Tabla1[[#This Row],[Importe]]-Tabla1[[#This Row],[Pagado]]</f>
        <v>0</v>
      </c>
      <c r="H1741" s="4" t="s">
        <v>3890</v>
      </c>
    </row>
    <row r="1742" spans="1:8" x14ac:dyDescent="0.25">
      <c r="A1742" s="7">
        <v>44697</v>
      </c>
      <c r="B1742" s="4" t="s">
        <v>1782</v>
      </c>
      <c r="C1742" s="4" t="s">
        <v>3694</v>
      </c>
      <c r="D1742" s="3">
        <v>3786.5</v>
      </c>
      <c r="E1742" s="8">
        <v>44697</v>
      </c>
      <c r="F1742" s="3">
        <v>3786.5</v>
      </c>
      <c r="G1742" s="5">
        <f>Tabla1[[#This Row],[Importe]]-Tabla1[[#This Row],[Pagado]]</f>
        <v>0</v>
      </c>
      <c r="H1742" s="4" t="s">
        <v>3890</v>
      </c>
    </row>
    <row r="1743" spans="1:8" x14ac:dyDescent="0.25">
      <c r="A1743" s="7">
        <v>44697</v>
      </c>
      <c r="B1743" s="4" t="s">
        <v>1783</v>
      </c>
      <c r="C1743" s="4" t="s">
        <v>3703</v>
      </c>
      <c r="D1743" s="3">
        <v>7455.7</v>
      </c>
      <c r="E1743" s="8">
        <v>44697</v>
      </c>
      <c r="F1743" s="3">
        <v>7455.7</v>
      </c>
      <c r="G1743" s="5">
        <f>Tabla1[[#This Row],[Importe]]-Tabla1[[#This Row],[Pagado]]</f>
        <v>0</v>
      </c>
      <c r="H1743" s="4" t="s">
        <v>3890</v>
      </c>
    </row>
    <row r="1744" spans="1:8" x14ac:dyDescent="0.25">
      <c r="A1744" s="7">
        <v>44697</v>
      </c>
      <c r="B1744" s="4" t="s">
        <v>1784</v>
      </c>
      <c r="C1744" s="4" t="s">
        <v>3757</v>
      </c>
      <c r="D1744" s="3">
        <v>1059.2</v>
      </c>
      <c r="E1744" s="8">
        <v>44708</v>
      </c>
      <c r="F1744" s="3">
        <v>1059.2</v>
      </c>
      <c r="G1744" s="5">
        <f>Tabla1[[#This Row],[Importe]]-Tabla1[[#This Row],[Pagado]]</f>
        <v>0</v>
      </c>
      <c r="H1744" s="4" t="s">
        <v>3890</v>
      </c>
    </row>
    <row r="1745" spans="1:8" x14ac:dyDescent="0.25">
      <c r="A1745" s="7">
        <v>44697</v>
      </c>
      <c r="B1745" s="4" t="s">
        <v>1785</v>
      </c>
      <c r="C1745" s="4" t="s">
        <v>3614</v>
      </c>
      <c r="D1745" s="3">
        <v>2767.1</v>
      </c>
      <c r="E1745" s="8">
        <v>44697</v>
      </c>
      <c r="F1745" s="3">
        <v>2767.1</v>
      </c>
      <c r="G1745" s="5">
        <f>Tabla1[[#This Row],[Importe]]-Tabla1[[#This Row],[Pagado]]</f>
        <v>0</v>
      </c>
      <c r="H1745" s="4" t="s">
        <v>3890</v>
      </c>
    </row>
    <row r="1746" spans="1:8" x14ac:dyDescent="0.25">
      <c r="A1746" s="7">
        <v>44697</v>
      </c>
      <c r="B1746" s="4" t="s">
        <v>1786</v>
      </c>
      <c r="C1746" s="4" t="s">
        <v>3614</v>
      </c>
      <c r="D1746" s="3">
        <v>2252.8000000000002</v>
      </c>
      <c r="E1746" s="8">
        <v>44697</v>
      </c>
      <c r="F1746" s="3">
        <v>2252.8000000000002</v>
      </c>
      <c r="G1746" s="5">
        <f>Tabla1[[#This Row],[Importe]]-Tabla1[[#This Row],[Pagado]]</f>
        <v>0</v>
      </c>
      <c r="H1746" s="4" t="s">
        <v>3890</v>
      </c>
    </row>
    <row r="1747" spans="1:8" x14ac:dyDescent="0.25">
      <c r="A1747" s="7">
        <v>44697</v>
      </c>
      <c r="B1747" s="4" t="s">
        <v>1787</v>
      </c>
      <c r="C1747" s="4" t="s">
        <v>3624</v>
      </c>
      <c r="D1747" s="3">
        <v>2953.2</v>
      </c>
      <c r="E1747" s="8">
        <v>44697</v>
      </c>
      <c r="F1747" s="3">
        <v>2953.2</v>
      </c>
      <c r="G1747" s="5">
        <f>Tabla1[[#This Row],[Importe]]-Tabla1[[#This Row],[Pagado]]</f>
        <v>0</v>
      </c>
      <c r="H1747" s="4" t="s">
        <v>3890</v>
      </c>
    </row>
    <row r="1748" spans="1:8" x14ac:dyDescent="0.25">
      <c r="A1748" s="7">
        <v>44697</v>
      </c>
      <c r="B1748" s="4" t="s">
        <v>1788</v>
      </c>
      <c r="C1748" s="4" t="s">
        <v>3747</v>
      </c>
      <c r="D1748" s="3">
        <v>4501.8</v>
      </c>
      <c r="E1748" s="8">
        <v>44697</v>
      </c>
      <c r="F1748" s="3">
        <v>4501.8</v>
      </c>
      <c r="G1748" s="5">
        <f>Tabla1[[#This Row],[Importe]]-Tabla1[[#This Row],[Pagado]]</f>
        <v>0</v>
      </c>
      <c r="H1748" s="4" t="s">
        <v>3890</v>
      </c>
    </row>
    <row r="1749" spans="1:8" x14ac:dyDescent="0.25">
      <c r="A1749" s="7">
        <v>44697</v>
      </c>
      <c r="B1749" s="4" t="s">
        <v>1789</v>
      </c>
      <c r="C1749" s="4" t="s">
        <v>3686</v>
      </c>
      <c r="D1749" s="3">
        <v>13778.94</v>
      </c>
      <c r="E1749" s="8" t="s">
        <v>3879</v>
      </c>
      <c r="F1749" s="3">
        <v>0</v>
      </c>
      <c r="G1749" s="5">
        <f>Tabla1[[#This Row],[Importe]]-Tabla1[[#This Row],[Pagado]]</f>
        <v>13778.94</v>
      </c>
      <c r="H1749" s="4" t="s">
        <v>3892</v>
      </c>
    </row>
    <row r="1750" spans="1:8" x14ac:dyDescent="0.25">
      <c r="A1750" s="7">
        <v>44697</v>
      </c>
      <c r="B1750" s="4" t="s">
        <v>1790</v>
      </c>
      <c r="C1750" s="4" t="s">
        <v>3614</v>
      </c>
      <c r="D1750" s="3">
        <v>1106.0999999999999</v>
      </c>
      <c r="E1750" s="8">
        <v>44697</v>
      </c>
      <c r="F1750" s="3">
        <v>1106.0999999999999</v>
      </c>
      <c r="G1750" s="5">
        <f>Tabla1[[#This Row],[Importe]]-Tabla1[[#This Row],[Pagado]]</f>
        <v>0</v>
      </c>
      <c r="H1750" s="4" t="s">
        <v>3890</v>
      </c>
    </row>
    <row r="1751" spans="1:8" x14ac:dyDescent="0.25">
      <c r="A1751" s="7">
        <v>44697</v>
      </c>
      <c r="B1751" s="4" t="s">
        <v>1791</v>
      </c>
      <c r="C1751" s="4" t="s">
        <v>3622</v>
      </c>
      <c r="D1751" s="3">
        <v>6213.9</v>
      </c>
      <c r="E1751" s="8">
        <v>44697</v>
      </c>
      <c r="F1751" s="3">
        <v>6213.9</v>
      </c>
      <c r="G1751" s="5">
        <f>Tabla1[[#This Row],[Importe]]-Tabla1[[#This Row],[Pagado]]</f>
        <v>0</v>
      </c>
      <c r="H1751" s="4" t="s">
        <v>3890</v>
      </c>
    </row>
    <row r="1752" spans="1:8" x14ac:dyDescent="0.25">
      <c r="A1752" s="7">
        <v>44697</v>
      </c>
      <c r="B1752" s="4" t="s">
        <v>1792</v>
      </c>
      <c r="C1752" s="4" t="s">
        <v>3701</v>
      </c>
      <c r="D1752" s="3">
        <v>33081.599999999999</v>
      </c>
      <c r="E1752" s="8">
        <v>44697</v>
      </c>
      <c r="F1752" s="3">
        <v>33081.599999999999</v>
      </c>
      <c r="G1752" s="5">
        <f>Tabla1[[#This Row],[Importe]]-Tabla1[[#This Row],[Pagado]]</f>
        <v>0</v>
      </c>
      <c r="H1752" s="4" t="s">
        <v>3890</v>
      </c>
    </row>
    <row r="1753" spans="1:8" x14ac:dyDescent="0.25">
      <c r="A1753" s="7">
        <v>44697</v>
      </c>
      <c r="B1753" s="4" t="s">
        <v>1793</v>
      </c>
      <c r="C1753" s="4" t="s">
        <v>3792</v>
      </c>
      <c r="D1753" s="3">
        <v>739.2</v>
      </c>
      <c r="E1753" s="8">
        <v>44697</v>
      </c>
      <c r="F1753" s="3">
        <v>739.2</v>
      </c>
      <c r="G1753" s="5">
        <f>Tabla1[[#This Row],[Importe]]-Tabla1[[#This Row],[Pagado]]</f>
        <v>0</v>
      </c>
      <c r="H1753" s="4" t="s">
        <v>3890</v>
      </c>
    </row>
    <row r="1754" spans="1:8" x14ac:dyDescent="0.25">
      <c r="A1754" s="7">
        <v>44697</v>
      </c>
      <c r="B1754" s="4" t="s">
        <v>1794</v>
      </c>
      <c r="C1754" s="4" t="s">
        <v>3687</v>
      </c>
      <c r="D1754" s="3">
        <v>1152</v>
      </c>
      <c r="E1754" s="8">
        <v>44697</v>
      </c>
      <c r="F1754" s="3">
        <v>1152</v>
      </c>
      <c r="G1754" s="5">
        <f>Tabla1[[#This Row],[Importe]]-Tabla1[[#This Row],[Pagado]]</f>
        <v>0</v>
      </c>
      <c r="H1754" s="4" t="s">
        <v>3890</v>
      </c>
    </row>
    <row r="1755" spans="1:8" x14ac:dyDescent="0.25">
      <c r="A1755" s="7">
        <v>44697</v>
      </c>
      <c r="B1755" s="4" t="s">
        <v>1795</v>
      </c>
      <c r="C1755" s="4" t="s">
        <v>3724</v>
      </c>
      <c r="D1755" s="3">
        <v>19720.2</v>
      </c>
      <c r="E1755" s="8">
        <v>44698</v>
      </c>
      <c r="F1755" s="3">
        <v>19720.2</v>
      </c>
      <c r="G1755" s="5">
        <f>Tabla1[[#This Row],[Importe]]-Tabla1[[#This Row],[Pagado]]</f>
        <v>0</v>
      </c>
      <c r="H1755" s="4" t="s">
        <v>3890</v>
      </c>
    </row>
    <row r="1756" spans="1:8" x14ac:dyDescent="0.25">
      <c r="A1756" s="7">
        <v>44697</v>
      </c>
      <c r="B1756" s="4" t="s">
        <v>1796</v>
      </c>
      <c r="C1756" s="4" t="s">
        <v>3755</v>
      </c>
      <c r="D1756" s="3">
        <v>5618</v>
      </c>
      <c r="E1756" s="8" t="s">
        <v>3882</v>
      </c>
      <c r="F1756" s="3">
        <v>5618</v>
      </c>
      <c r="G1756" s="5">
        <f>Tabla1[[#This Row],[Importe]]-Tabla1[[#This Row],[Pagado]]</f>
        <v>0</v>
      </c>
      <c r="H1756" s="4" t="s">
        <v>3890</v>
      </c>
    </row>
    <row r="1757" spans="1:8" x14ac:dyDescent="0.25">
      <c r="A1757" s="7">
        <v>44697</v>
      </c>
      <c r="B1757" s="4" t="s">
        <v>1797</v>
      </c>
      <c r="C1757" s="4" t="s">
        <v>3754</v>
      </c>
      <c r="D1757" s="3">
        <v>17876.7</v>
      </c>
      <c r="E1757" s="8" t="s">
        <v>3882</v>
      </c>
      <c r="F1757" s="3">
        <v>17876.7</v>
      </c>
      <c r="G1757" s="5">
        <f>Tabla1[[#This Row],[Importe]]-Tabla1[[#This Row],[Pagado]]</f>
        <v>0</v>
      </c>
      <c r="H1757" s="4" t="s">
        <v>3890</v>
      </c>
    </row>
    <row r="1758" spans="1:8" x14ac:dyDescent="0.25">
      <c r="A1758" s="7">
        <v>44697</v>
      </c>
      <c r="B1758" s="4" t="s">
        <v>1798</v>
      </c>
      <c r="C1758" s="4" t="s">
        <v>3714</v>
      </c>
      <c r="D1758" s="3">
        <v>1436.6</v>
      </c>
      <c r="E1758" s="8">
        <v>44698</v>
      </c>
      <c r="F1758" s="3">
        <v>1436.6</v>
      </c>
      <c r="G1758" s="5">
        <f>Tabla1[[#This Row],[Importe]]-Tabla1[[#This Row],[Pagado]]</f>
        <v>0</v>
      </c>
      <c r="H1758" s="4" t="s">
        <v>3890</v>
      </c>
    </row>
    <row r="1759" spans="1:8" x14ac:dyDescent="0.25">
      <c r="A1759" s="7">
        <v>44697</v>
      </c>
      <c r="B1759" s="4" t="s">
        <v>1799</v>
      </c>
      <c r="C1759" s="4" t="s">
        <v>3614</v>
      </c>
      <c r="D1759" s="3">
        <v>829.5</v>
      </c>
      <c r="E1759" s="8">
        <v>44698</v>
      </c>
      <c r="F1759" s="3">
        <v>829.5</v>
      </c>
      <c r="G1759" s="5">
        <f>Tabla1[[#This Row],[Importe]]-Tabla1[[#This Row],[Pagado]]</f>
        <v>0</v>
      </c>
      <c r="H1759" s="4" t="s">
        <v>3890</v>
      </c>
    </row>
    <row r="1760" spans="1:8" x14ac:dyDescent="0.25">
      <c r="A1760" s="7">
        <v>44697</v>
      </c>
      <c r="B1760" s="4" t="s">
        <v>1800</v>
      </c>
      <c r="C1760" s="4" t="s">
        <v>3761</v>
      </c>
      <c r="D1760" s="3">
        <v>884</v>
      </c>
      <c r="E1760" s="8">
        <v>44698</v>
      </c>
      <c r="F1760" s="3">
        <v>884</v>
      </c>
      <c r="G1760" s="5">
        <f>Tabla1[[#This Row],[Importe]]-Tabla1[[#This Row],[Pagado]]</f>
        <v>0</v>
      </c>
      <c r="H1760" s="4" t="s">
        <v>3890</v>
      </c>
    </row>
    <row r="1761" spans="1:8" x14ac:dyDescent="0.25">
      <c r="A1761" s="7">
        <v>44697</v>
      </c>
      <c r="B1761" s="4" t="s">
        <v>1801</v>
      </c>
      <c r="C1761" s="4" t="s">
        <v>3970</v>
      </c>
      <c r="D1761" s="3">
        <v>0</v>
      </c>
      <c r="E1761" s="9" t="s">
        <v>3891</v>
      </c>
      <c r="F1761" s="3">
        <v>0</v>
      </c>
      <c r="G1761" s="5">
        <f>Tabla1[[#This Row],[Importe]]-Tabla1[[#This Row],[Pagado]]</f>
        <v>0</v>
      </c>
      <c r="H1761" s="4" t="s">
        <v>3891</v>
      </c>
    </row>
    <row r="1762" spans="1:8" x14ac:dyDescent="0.25">
      <c r="A1762" s="7">
        <v>44697</v>
      </c>
      <c r="B1762" s="4" t="s">
        <v>1802</v>
      </c>
      <c r="C1762" s="4" t="s">
        <v>3760</v>
      </c>
      <c r="D1762" s="3">
        <v>963.6</v>
      </c>
      <c r="E1762" s="8">
        <v>44698</v>
      </c>
      <c r="F1762" s="3">
        <v>963.6</v>
      </c>
      <c r="G1762" s="5">
        <f>Tabla1[[#This Row],[Importe]]-Tabla1[[#This Row],[Pagado]]</f>
        <v>0</v>
      </c>
      <c r="H1762" s="4" t="s">
        <v>3890</v>
      </c>
    </row>
    <row r="1763" spans="1:8" x14ac:dyDescent="0.25">
      <c r="A1763" s="7">
        <v>44697</v>
      </c>
      <c r="B1763" s="4" t="s">
        <v>1803</v>
      </c>
      <c r="C1763" s="4" t="s">
        <v>3682</v>
      </c>
      <c r="D1763" s="3">
        <v>7195.2</v>
      </c>
      <c r="E1763" s="8">
        <v>44698</v>
      </c>
      <c r="F1763" s="3">
        <v>7195.2</v>
      </c>
      <c r="G1763" s="5">
        <f>Tabla1[[#This Row],[Importe]]-Tabla1[[#This Row],[Pagado]]</f>
        <v>0</v>
      </c>
      <c r="H1763" s="4" t="s">
        <v>3890</v>
      </c>
    </row>
    <row r="1764" spans="1:8" x14ac:dyDescent="0.25">
      <c r="A1764" s="7">
        <v>44697</v>
      </c>
      <c r="B1764" s="4" t="s">
        <v>1804</v>
      </c>
      <c r="C1764" s="4" t="s">
        <v>3661</v>
      </c>
      <c r="D1764" s="3">
        <v>13285.5</v>
      </c>
      <c r="E1764" s="8">
        <v>44698</v>
      </c>
      <c r="F1764" s="3">
        <v>13285.5</v>
      </c>
      <c r="G1764" s="5">
        <f>Tabla1[[#This Row],[Importe]]-Tabla1[[#This Row],[Pagado]]</f>
        <v>0</v>
      </c>
      <c r="H1764" s="4" t="s">
        <v>3890</v>
      </c>
    </row>
    <row r="1765" spans="1:8" x14ac:dyDescent="0.25">
      <c r="A1765" s="7">
        <v>44697</v>
      </c>
      <c r="B1765" s="4" t="s">
        <v>1805</v>
      </c>
      <c r="C1765" s="4" t="s">
        <v>3849</v>
      </c>
      <c r="D1765" s="3">
        <v>3340.8</v>
      </c>
      <c r="E1765" s="8">
        <v>44697</v>
      </c>
      <c r="F1765" s="3">
        <v>3340.8</v>
      </c>
      <c r="G1765" s="5">
        <f>Tabla1[[#This Row],[Importe]]-Tabla1[[#This Row],[Pagado]]</f>
        <v>0</v>
      </c>
      <c r="H1765" s="4" t="s">
        <v>3890</v>
      </c>
    </row>
    <row r="1766" spans="1:8" x14ac:dyDescent="0.25">
      <c r="A1766" s="7">
        <v>44697</v>
      </c>
      <c r="B1766" s="4" t="s">
        <v>1806</v>
      </c>
      <c r="C1766" s="4" t="s">
        <v>3674</v>
      </c>
      <c r="D1766" s="3">
        <v>4383.6000000000004</v>
      </c>
      <c r="E1766" s="8">
        <v>44697</v>
      </c>
      <c r="F1766" s="3">
        <v>4383.6000000000004</v>
      </c>
      <c r="G1766" s="5">
        <f>Tabla1[[#This Row],[Importe]]-Tabla1[[#This Row],[Pagado]]</f>
        <v>0</v>
      </c>
      <c r="H1766" s="4" t="s">
        <v>3890</v>
      </c>
    </row>
    <row r="1767" spans="1:8" x14ac:dyDescent="0.25">
      <c r="A1767" s="7">
        <v>44697</v>
      </c>
      <c r="B1767" s="4" t="s">
        <v>1807</v>
      </c>
      <c r="C1767" s="4" t="s">
        <v>3681</v>
      </c>
      <c r="D1767" s="3">
        <v>12105.2</v>
      </c>
      <c r="E1767" s="8">
        <v>44697</v>
      </c>
      <c r="F1767" s="3">
        <v>12105.2</v>
      </c>
      <c r="G1767" s="5">
        <f>Tabla1[[#This Row],[Importe]]-Tabla1[[#This Row],[Pagado]]</f>
        <v>0</v>
      </c>
      <c r="H1767" s="4" t="s">
        <v>3890</v>
      </c>
    </row>
    <row r="1768" spans="1:8" x14ac:dyDescent="0.25">
      <c r="A1768" s="7">
        <v>44697</v>
      </c>
      <c r="B1768" s="4" t="s">
        <v>1808</v>
      </c>
      <c r="C1768" s="4" t="s">
        <v>3745</v>
      </c>
      <c r="D1768" s="3">
        <v>4328.1000000000004</v>
      </c>
      <c r="E1768" s="8">
        <v>44697</v>
      </c>
      <c r="F1768" s="3">
        <v>4328.1000000000004</v>
      </c>
      <c r="G1768" s="5">
        <f>Tabla1[[#This Row],[Importe]]-Tabla1[[#This Row],[Pagado]]</f>
        <v>0</v>
      </c>
      <c r="H1768" s="4" t="s">
        <v>3890</v>
      </c>
    </row>
    <row r="1769" spans="1:8" x14ac:dyDescent="0.25">
      <c r="A1769" s="7">
        <v>44697</v>
      </c>
      <c r="B1769" s="4" t="s">
        <v>1809</v>
      </c>
      <c r="C1769" s="4" t="s">
        <v>3793</v>
      </c>
      <c r="D1769" s="3">
        <v>9844.7999999999993</v>
      </c>
      <c r="E1769" s="8">
        <v>44697</v>
      </c>
      <c r="F1769" s="3">
        <v>9844.7999999999993</v>
      </c>
      <c r="G1769" s="5">
        <f>Tabla1[[#This Row],[Importe]]-Tabla1[[#This Row],[Pagado]]</f>
        <v>0</v>
      </c>
      <c r="H1769" s="4" t="s">
        <v>3890</v>
      </c>
    </row>
    <row r="1770" spans="1:8" x14ac:dyDescent="0.25">
      <c r="A1770" s="7">
        <v>44697</v>
      </c>
      <c r="B1770" s="4" t="s">
        <v>1810</v>
      </c>
      <c r="C1770" s="4" t="s">
        <v>3603</v>
      </c>
      <c r="D1770" s="3">
        <v>6090</v>
      </c>
      <c r="E1770" s="8">
        <v>44697</v>
      </c>
      <c r="F1770" s="3">
        <v>6090</v>
      </c>
      <c r="G1770" s="5">
        <f>Tabla1[[#This Row],[Importe]]-Tabla1[[#This Row],[Pagado]]</f>
        <v>0</v>
      </c>
      <c r="H1770" s="4" t="s">
        <v>3890</v>
      </c>
    </row>
    <row r="1771" spans="1:8" x14ac:dyDescent="0.25">
      <c r="A1771" s="7">
        <v>44697</v>
      </c>
      <c r="B1771" s="4" t="s">
        <v>1811</v>
      </c>
      <c r="C1771" s="4" t="s">
        <v>3705</v>
      </c>
      <c r="D1771" s="3">
        <v>1481.2</v>
      </c>
      <c r="E1771" s="8">
        <v>44697</v>
      </c>
      <c r="F1771" s="3">
        <v>1481.2</v>
      </c>
      <c r="G1771" s="5">
        <f>Tabla1[[#This Row],[Importe]]-Tabla1[[#This Row],[Pagado]]</f>
        <v>0</v>
      </c>
      <c r="H1771" s="4" t="s">
        <v>3890</v>
      </c>
    </row>
    <row r="1772" spans="1:8" x14ac:dyDescent="0.25">
      <c r="A1772" s="7">
        <v>44697</v>
      </c>
      <c r="B1772" s="4" t="s">
        <v>1812</v>
      </c>
      <c r="C1772" s="4" t="s">
        <v>3685</v>
      </c>
      <c r="D1772" s="3">
        <v>4971.2</v>
      </c>
      <c r="E1772" s="8">
        <v>44698</v>
      </c>
      <c r="F1772" s="3">
        <v>4971.2</v>
      </c>
      <c r="G1772" s="5">
        <f>Tabla1[[#This Row],[Importe]]-Tabla1[[#This Row],[Pagado]]</f>
        <v>0</v>
      </c>
      <c r="H1772" s="4" t="s">
        <v>3890</v>
      </c>
    </row>
    <row r="1773" spans="1:8" x14ac:dyDescent="0.25">
      <c r="A1773" s="7">
        <v>44697</v>
      </c>
      <c r="B1773" s="4" t="s">
        <v>1813</v>
      </c>
      <c r="C1773" s="4" t="s">
        <v>3683</v>
      </c>
      <c r="D1773" s="3">
        <v>18391.3</v>
      </c>
      <c r="E1773" s="8">
        <v>44697</v>
      </c>
      <c r="F1773" s="3">
        <v>18391.3</v>
      </c>
      <c r="G1773" s="5">
        <f>Tabla1[[#This Row],[Importe]]-Tabla1[[#This Row],[Pagado]]</f>
        <v>0</v>
      </c>
      <c r="H1773" s="4" t="s">
        <v>3890</v>
      </c>
    </row>
    <row r="1774" spans="1:8" x14ac:dyDescent="0.25">
      <c r="A1774" s="7">
        <v>44697</v>
      </c>
      <c r="B1774" s="4" t="s">
        <v>1814</v>
      </c>
      <c r="C1774" s="4" t="s">
        <v>3683</v>
      </c>
      <c r="D1774" s="3">
        <v>2407.6</v>
      </c>
      <c r="E1774" s="8">
        <v>44697</v>
      </c>
      <c r="F1774" s="3">
        <v>2407.6</v>
      </c>
      <c r="G1774" s="5">
        <f>Tabla1[[#This Row],[Importe]]-Tabla1[[#This Row],[Pagado]]</f>
        <v>0</v>
      </c>
      <c r="H1774" s="4" t="s">
        <v>3890</v>
      </c>
    </row>
    <row r="1775" spans="1:8" x14ac:dyDescent="0.25">
      <c r="A1775" s="7">
        <v>44697</v>
      </c>
      <c r="B1775" s="4" t="s">
        <v>1815</v>
      </c>
      <c r="C1775" s="4" t="s">
        <v>3700</v>
      </c>
      <c r="D1775" s="3">
        <v>15295.8</v>
      </c>
      <c r="E1775" s="8">
        <v>44708</v>
      </c>
      <c r="F1775" s="3">
        <v>15295.8</v>
      </c>
      <c r="G1775" s="5">
        <f>Tabla1[[#This Row],[Importe]]-Tabla1[[#This Row],[Pagado]]</f>
        <v>0</v>
      </c>
      <c r="H1775" s="4" t="s">
        <v>3890</v>
      </c>
    </row>
    <row r="1776" spans="1:8" x14ac:dyDescent="0.25">
      <c r="A1776" s="7">
        <v>44697</v>
      </c>
      <c r="B1776" s="4" t="s">
        <v>1816</v>
      </c>
      <c r="C1776" s="4" t="s">
        <v>3767</v>
      </c>
      <c r="D1776" s="3">
        <v>1728</v>
      </c>
      <c r="E1776" s="8">
        <v>44697</v>
      </c>
      <c r="F1776" s="3">
        <v>1728</v>
      </c>
      <c r="G1776" s="5">
        <f>Tabla1[[#This Row],[Importe]]-Tabla1[[#This Row],[Pagado]]</f>
        <v>0</v>
      </c>
      <c r="H1776" s="4" t="s">
        <v>3890</v>
      </c>
    </row>
    <row r="1777" spans="1:8" x14ac:dyDescent="0.25">
      <c r="A1777" s="7">
        <v>44697</v>
      </c>
      <c r="B1777" s="4" t="s">
        <v>1817</v>
      </c>
      <c r="C1777" s="4" t="s">
        <v>3717</v>
      </c>
      <c r="D1777" s="3">
        <v>914.4</v>
      </c>
      <c r="E1777" s="8">
        <v>44697</v>
      </c>
      <c r="F1777" s="3">
        <v>914.4</v>
      </c>
      <c r="G1777" s="5">
        <f>Tabla1[[#This Row],[Importe]]-Tabla1[[#This Row],[Pagado]]</f>
        <v>0</v>
      </c>
      <c r="H1777" s="4" t="s">
        <v>3890</v>
      </c>
    </row>
    <row r="1778" spans="1:8" x14ac:dyDescent="0.25">
      <c r="A1778" s="7">
        <v>44697</v>
      </c>
      <c r="B1778" s="4" t="s">
        <v>1818</v>
      </c>
      <c r="C1778" s="4" t="s">
        <v>3717</v>
      </c>
      <c r="D1778" s="3">
        <v>2760</v>
      </c>
      <c r="E1778" s="8" t="s">
        <v>26</v>
      </c>
      <c r="F1778" s="3">
        <v>2760</v>
      </c>
      <c r="G1778" s="5">
        <f>Tabla1[[#This Row],[Importe]]-Tabla1[[#This Row],[Pagado]]</f>
        <v>0</v>
      </c>
      <c r="H1778" s="4" t="s">
        <v>3890</v>
      </c>
    </row>
    <row r="1779" spans="1:8" x14ac:dyDescent="0.25">
      <c r="A1779" s="7">
        <v>44697</v>
      </c>
      <c r="B1779" s="4" t="s">
        <v>1819</v>
      </c>
      <c r="C1779" s="4" t="s">
        <v>3716</v>
      </c>
      <c r="D1779" s="3">
        <v>32289.599999999999</v>
      </c>
      <c r="E1779" s="8">
        <v>44698</v>
      </c>
      <c r="F1779" s="3">
        <v>32289.599999999999</v>
      </c>
      <c r="G1779" s="5">
        <f>Tabla1[[#This Row],[Importe]]-Tabla1[[#This Row],[Pagado]]</f>
        <v>0</v>
      </c>
      <c r="H1779" s="4" t="s">
        <v>3890</v>
      </c>
    </row>
    <row r="1780" spans="1:8" x14ac:dyDescent="0.25">
      <c r="A1780" s="7">
        <v>44697</v>
      </c>
      <c r="B1780" s="4" t="s">
        <v>1820</v>
      </c>
      <c r="C1780" s="4" t="s">
        <v>3725</v>
      </c>
      <c r="D1780" s="3">
        <v>17017.400000000001</v>
      </c>
      <c r="E1780" s="8">
        <v>44705</v>
      </c>
      <c r="F1780" s="3">
        <v>17017.400000000001</v>
      </c>
      <c r="G1780" s="5">
        <f>Tabla1[[#This Row],[Importe]]-Tabla1[[#This Row],[Pagado]]</f>
        <v>0</v>
      </c>
      <c r="H1780" s="4" t="s">
        <v>3890</v>
      </c>
    </row>
    <row r="1781" spans="1:8" x14ac:dyDescent="0.25">
      <c r="A1781" s="7">
        <v>44697</v>
      </c>
      <c r="B1781" s="4" t="s">
        <v>1821</v>
      </c>
      <c r="C1781" s="4" t="s">
        <v>3725</v>
      </c>
      <c r="D1781" s="3">
        <v>2354</v>
      </c>
      <c r="E1781" s="8">
        <v>44705</v>
      </c>
      <c r="F1781" s="3">
        <v>2354</v>
      </c>
      <c r="G1781" s="5">
        <f>Tabla1[[#This Row],[Importe]]-Tabla1[[#This Row],[Pagado]]</f>
        <v>0</v>
      </c>
      <c r="H1781" s="4" t="s">
        <v>3890</v>
      </c>
    </row>
    <row r="1782" spans="1:8" x14ac:dyDescent="0.25">
      <c r="A1782" s="7">
        <v>44697</v>
      </c>
      <c r="B1782" s="4" t="s">
        <v>1822</v>
      </c>
      <c r="C1782" s="4" t="s">
        <v>3708</v>
      </c>
      <c r="D1782" s="3">
        <v>22400.240000000002</v>
      </c>
      <c r="E1782" s="8" t="s">
        <v>3882</v>
      </c>
      <c r="F1782" s="3">
        <v>22400.240000000002</v>
      </c>
      <c r="G1782" s="5">
        <f>Tabla1[[#This Row],[Importe]]-Tabla1[[#This Row],[Pagado]]</f>
        <v>0</v>
      </c>
      <c r="H1782" s="4" t="s">
        <v>3890</v>
      </c>
    </row>
    <row r="1783" spans="1:8" x14ac:dyDescent="0.25">
      <c r="A1783" s="7">
        <v>44697</v>
      </c>
      <c r="B1783" s="4" t="s">
        <v>1823</v>
      </c>
      <c r="C1783" s="4" t="s">
        <v>3627</v>
      </c>
      <c r="D1783" s="3">
        <v>3519</v>
      </c>
      <c r="E1783" s="8">
        <v>44697</v>
      </c>
      <c r="F1783" s="3">
        <v>3519</v>
      </c>
      <c r="G1783" s="5">
        <f>Tabla1[[#This Row],[Importe]]-Tabla1[[#This Row],[Pagado]]</f>
        <v>0</v>
      </c>
      <c r="H1783" s="4" t="s">
        <v>3890</v>
      </c>
    </row>
    <row r="1784" spans="1:8" x14ac:dyDescent="0.25">
      <c r="A1784" s="7">
        <v>44697</v>
      </c>
      <c r="B1784" s="4" t="s">
        <v>1824</v>
      </c>
      <c r="C1784" s="4" t="s">
        <v>3971</v>
      </c>
      <c r="D1784" s="3">
        <v>0</v>
      </c>
      <c r="E1784" s="9" t="s">
        <v>3891</v>
      </c>
      <c r="F1784" s="3">
        <v>0</v>
      </c>
      <c r="G1784" s="5">
        <f>Tabla1[[#This Row],[Importe]]-Tabla1[[#This Row],[Pagado]]</f>
        <v>0</v>
      </c>
      <c r="H1784" s="4" t="s">
        <v>3891</v>
      </c>
    </row>
    <row r="1785" spans="1:8" x14ac:dyDescent="0.25">
      <c r="A1785" s="7">
        <v>44697</v>
      </c>
      <c r="B1785" s="4" t="s">
        <v>1825</v>
      </c>
      <c r="C1785" s="4" t="s">
        <v>3850</v>
      </c>
      <c r="D1785" s="3">
        <v>20516.599999999999</v>
      </c>
      <c r="E1785" s="8">
        <v>44697</v>
      </c>
      <c r="F1785" s="3">
        <v>20516.599999999999</v>
      </c>
      <c r="G1785" s="5">
        <f>Tabla1[[#This Row],[Importe]]-Tabla1[[#This Row],[Pagado]]</f>
        <v>0</v>
      </c>
      <c r="H1785" s="4" t="s">
        <v>3890</v>
      </c>
    </row>
    <row r="1786" spans="1:8" x14ac:dyDescent="0.25">
      <c r="A1786" s="7">
        <v>44697</v>
      </c>
      <c r="B1786" s="4" t="s">
        <v>1826</v>
      </c>
      <c r="C1786" s="4" t="s">
        <v>3810</v>
      </c>
      <c r="D1786" s="3">
        <v>5126.3999999999996</v>
      </c>
      <c r="E1786" s="8">
        <v>44697</v>
      </c>
      <c r="F1786" s="3">
        <v>5126.3999999999996</v>
      </c>
      <c r="G1786" s="5">
        <f>Tabla1[[#This Row],[Importe]]-Tabla1[[#This Row],[Pagado]]</f>
        <v>0</v>
      </c>
      <c r="H1786" s="4" t="s">
        <v>3890</v>
      </c>
    </row>
    <row r="1787" spans="1:8" x14ac:dyDescent="0.25">
      <c r="A1787" s="7">
        <v>44697</v>
      </c>
      <c r="B1787" s="4" t="s">
        <v>1827</v>
      </c>
      <c r="C1787" s="4" t="s">
        <v>3672</v>
      </c>
      <c r="D1787" s="3">
        <v>4957.2</v>
      </c>
      <c r="E1787" s="8">
        <v>44697</v>
      </c>
      <c r="F1787" s="3">
        <v>4957.2</v>
      </c>
      <c r="G1787" s="5">
        <f>Tabla1[[#This Row],[Importe]]-Tabla1[[#This Row],[Pagado]]</f>
        <v>0</v>
      </c>
      <c r="H1787" s="4" t="s">
        <v>3890</v>
      </c>
    </row>
    <row r="1788" spans="1:8" x14ac:dyDescent="0.25">
      <c r="A1788" s="7">
        <v>44697</v>
      </c>
      <c r="B1788" s="4" t="s">
        <v>1828</v>
      </c>
      <c r="C1788" s="4" t="s">
        <v>3598</v>
      </c>
      <c r="D1788" s="3">
        <v>16695</v>
      </c>
      <c r="E1788" s="8">
        <v>44699</v>
      </c>
      <c r="F1788" s="3">
        <v>16695</v>
      </c>
      <c r="G1788" s="5">
        <f>Tabla1[[#This Row],[Importe]]-Tabla1[[#This Row],[Pagado]]</f>
        <v>0</v>
      </c>
      <c r="H1788" s="4" t="s">
        <v>3890</v>
      </c>
    </row>
    <row r="1789" spans="1:8" x14ac:dyDescent="0.25">
      <c r="A1789" s="7">
        <v>44697</v>
      </c>
      <c r="B1789" s="4" t="s">
        <v>1829</v>
      </c>
      <c r="C1789" s="4" t="s">
        <v>3614</v>
      </c>
      <c r="D1789" s="3">
        <v>400</v>
      </c>
      <c r="E1789" s="8">
        <v>44697</v>
      </c>
      <c r="F1789" s="3">
        <v>400</v>
      </c>
      <c r="G1789" s="5">
        <f>Tabla1[[#This Row],[Importe]]-Tabla1[[#This Row],[Pagado]]</f>
        <v>0</v>
      </c>
      <c r="H1789" s="4" t="s">
        <v>3890</v>
      </c>
    </row>
    <row r="1790" spans="1:8" x14ac:dyDescent="0.25">
      <c r="A1790" s="7">
        <v>44697</v>
      </c>
      <c r="B1790" s="4" t="s">
        <v>1830</v>
      </c>
      <c r="C1790" s="4" t="s">
        <v>3844</v>
      </c>
      <c r="D1790" s="3">
        <v>1082.4000000000001</v>
      </c>
      <c r="E1790" s="8">
        <v>44698</v>
      </c>
      <c r="F1790" s="3">
        <v>1082.4000000000001</v>
      </c>
      <c r="G1790" s="5">
        <f>Tabla1[[#This Row],[Importe]]-Tabla1[[#This Row],[Pagado]]</f>
        <v>0</v>
      </c>
      <c r="H1790" s="4" t="s">
        <v>3890</v>
      </c>
    </row>
    <row r="1791" spans="1:8" x14ac:dyDescent="0.25">
      <c r="A1791" s="7">
        <v>44697</v>
      </c>
      <c r="B1791" s="4" t="s">
        <v>1831</v>
      </c>
      <c r="C1791" s="4" t="s">
        <v>3711</v>
      </c>
      <c r="D1791" s="3">
        <v>2072.4</v>
      </c>
      <c r="E1791" s="8">
        <v>44698</v>
      </c>
      <c r="F1791" s="3">
        <v>2072.4</v>
      </c>
      <c r="G1791" s="5">
        <f>Tabla1[[#This Row],[Importe]]-Tabla1[[#This Row],[Pagado]]</f>
        <v>0</v>
      </c>
      <c r="H1791" s="4" t="s">
        <v>3890</v>
      </c>
    </row>
    <row r="1792" spans="1:8" x14ac:dyDescent="0.25">
      <c r="A1792" s="7">
        <v>44697</v>
      </c>
      <c r="B1792" s="4" t="s">
        <v>1832</v>
      </c>
      <c r="C1792" s="4" t="s">
        <v>3710</v>
      </c>
      <c r="D1792" s="3">
        <v>2871</v>
      </c>
      <c r="E1792" s="8">
        <v>44698</v>
      </c>
      <c r="F1792" s="3">
        <v>2871</v>
      </c>
      <c r="G1792" s="5">
        <f>Tabla1[[#This Row],[Importe]]-Tabla1[[#This Row],[Pagado]]</f>
        <v>0</v>
      </c>
      <c r="H1792" s="4" t="s">
        <v>3890</v>
      </c>
    </row>
    <row r="1793" spans="1:8" x14ac:dyDescent="0.25">
      <c r="A1793" s="7">
        <v>44697</v>
      </c>
      <c r="B1793" s="4" t="s">
        <v>1833</v>
      </c>
      <c r="C1793" s="4" t="s">
        <v>3713</v>
      </c>
      <c r="D1793" s="3">
        <v>772.2</v>
      </c>
      <c r="E1793" s="8">
        <v>44698</v>
      </c>
      <c r="F1793" s="3">
        <v>772.2</v>
      </c>
      <c r="G1793" s="5">
        <f>Tabla1[[#This Row],[Importe]]-Tabla1[[#This Row],[Pagado]]</f>
        <v>0</v>
      </c>
      <c r="H1793" s="4" t="s">
        <v>3890</v>
      </c>
    </row>
    <row r="1794" spans="1:8" x14ac:dyDescent="0.25">
      <c r="A1794" s="7">
        <v>44697</v>
      </c>
      <c r="B1794" s="4" t="s">
        <v>1834</v>
      </c>
      <c r="C1794" s="4" t="s">
        <v>3709</v>
      </c>
      <c r="D1794" s="3">
        <v>7827.6</v>
      </c>
      <c r="E1794" s="8">
        <v>44698</v>
      </c>
      <c r="F1794" s="3">
        <v>7827.6</v>
      </c>
      <c r="G1794" s="5">
        <f>Tabla1[[#This Row],[Importe]]-Tabla1[[#This Row],[Pagado]]</f>
        <v>0</v>
      </c>
      <c r="H1794" s="4" t="s">
        <v>3890</v>
      </c>
    </row>
    <row r="1795" spans="1:8" x14ac:dyDescent="0.25">
      <c r="A1795" s="7">
        <v>44697</v>
      </c>
      <c r="B1795" s="4" t="s">
        <v>1835</v>
      </c>
      <c r="C1795" s="4" t="s">
        <v>3769</v>
      </c>
      <c r="D1795" s="3">
        <v>354</v>
      </c>
      <c r="E1795" s="8" t="s">
        <v>3881</v>
      </c>
      <c r="F1795" s="3">
        <v>354</v>
      </c>
      <c r="G1795" s="5">
        <f>Tabla1[[#This Row],[Importe]]-Tabla1[[#This Row],[Pagado]]</f>
        <v>0</v>
      </c>
      <c r="H1795" s="4" t="s">
        <v>3890</v>
      </c>
    </row>
    <row r="1796" spans="1:8" x14ac:dyDescent="0.25">
      <c r="A1796" s="7">
        <v>44697</v>
      </c>
      <c r="B1796" s="4" t="s">
        <v>1836</v>
      </c>
      <c r="C1796" s="4" t="s">
        <v>3727</v>
      </c>
      <c r="D1796" s="3">
        <v>135</v>
      </c>
      <c r="E1796" s="8">
        <v>44698</v>
      </c>
      <c r="F1796" s="3">
        <v>135</v>
      </c>
      <c r="G1796" s="5">
        <f>Tabla1[[#This Row],[Importe]]-Tabla1[[#This Row],[Pagado]]</f>
        <v>0</v>
      </c>
      <c r="H1796" s="4" t="s">
        <v>3890</v>
      </c>
    </row>
    <row r="1797" spans="1:8" x14ac:dyDescent="0.25">
      <c r="A1797" s="7">
        <v>44697</v>
      </c>
      <c r="B1797" s="4" t="s">
        <v>1837</v>
      </c>
      <c r="C1797" s="4" t="s">
        <v>3757</v>
      </c>
      <c r="D1797" s="3">
        <v>19354</v>
      </c>
      <c r="E1797" s="8">
        <v>44708</v>
      </c>
      <c r="F1797" s="3">
        <v>19354</v>
      </c>
      <c r="G1797" s="5">
        <f>Tabla1[[#This Row],[Importe]]-Tabla1[[#This Row],[Pagado]]</f>
        <v>0</v>
      </c>
      <c r="H1797" s="4" t="s">
        <v>3890</v>
      </c>
    </row>
    <row r="1798" spans="1:8" x14ac:dyDescent="0.25">
      <c r="A1798" s="7">
        <v>44697</v>
      </c>
      <c r="B1798" s="4" t="s">
        <v>1838</v>
      </c>
      <c r="C1798" s="4" t="s">
        <v>3686</v>
      </c>
      <c r="D1798" s="3">
        <v>768</v>
      </c>
      <c r="E1798" s="8" t="s">
        <v>3879</v>
      </c>
      <c r="F1798" s="3">
        <v>0</v>
      </c>
      <c r="G1798" s="5">
        <f>Tabla1[[#This Row],[Importe]]-Tabla1[[#This Row],[Pagado]]</f>
        <v>768</v>
      </c>
      <c r="H1798" s="4" t="s">
        <v>3892</v>
      </c>
    </row>
    <row r="1799" spans="1:8" x14ac:dyDescent="0.25">
      <c r="A1799" s="7">
        <v>44697</v>
      </c>
      <c r="B1799" s="4" t="s">
        <v>1839</v>
      </c>
      <c r="C1799" s="4" t="s">
        <v>3733</v>
      </c>
      <c r="D1799" s="3">
        <v>5760</v>
      </c>
      <c r="E1799" s="8">
        <v>44698</v>
      </c>
      <c r="F1799" s="3">
        <v>5760</v>
      </c>
      <c r="G1799" s="5">
        <f>Tabla1[[#This Row],[Importe]]-Tabla1[[#This Row],[Pagado]]</f>
        <v>0</v>
      </c>
      <c r="H1799" s="4" t="s">
        <v>3890</v>
      </c>
    </row>
    <row r="1800" spans="1:8" x14ac:dyDescent="0.25">
      <c r="A1800" s="7">
        <v>44698</v>
      </c>
      <c r="B1800" s="4" t="s">
        <v>1840</v>
      </c>
      <c r="C1800" s="4" t="s">
        <v>3649</v>
      </c>
      <c r="D1800" s="3">
        <v>8836.7000000000007</v>
      </c>
      <c r="E1800" s="8">
        <v>44699</v>
      </c>
      <c r="F1800" s="3">
        <v>8836.7000000000007</v>
      </c>
      <c r="G1800" s="5">
        <f>Tabla1[[#This Row],[Importe]]-Tabla1[[#This Row],[Pagado]]</f>
        <v>0</v>
      </c>
      <c r="H1800" s="4" t="s">
        <v>3890</v>
      </c>
    </row>
    <row r="1801" spans="1:8" x14ac:dyDescent="0.25">
      <c r="A1801" s="7">
        <v>44698</v>
      </c>
      <c r="B1801" s="4" t="s">
        <v>1841</v>
      </c>
      <c r="C1801" s="4" t="s">
        <v>3667</v>
      </c>
      <c r="D1801" s="3">
        <v>6113.2</v>
      </c>
      <c r="E1801" s="8">
        <v>44699</v>
      </c>
      <c r="F1801" s="3">
        <v>6113.2</v>
      </c>
      <c r="G1801" s="5">
        <f>Tabla1[[#This Row],[Importe]]-Tabla1[[#This Row],[Pagado]]</f>
        <v>0</v>
      </c>
      <c r="H1801" s="4" t="s">
        <v>3890</v>
      </c>
    </row>
    <row r="1802" spans="1:8" x14ac:dyDescent="0.25">
      <c r="A1802" s="7">
        <v>44698</v>
      </c>
      <c r="B1802" s="4" t="s">
        <v>1842</v>
      </c>
      <c r="C1802" s="4" t="s">
        <v>3651</v>
      </c>
      <c r="D1802" s="3">
        <v>18124.5</v>
      </c>
      <c r="E1802" s="8">
        <v>44699</v>
      </c>
      <c r="F1802" s="3">
        <v>18124.5</v>
      </c>
      <c r="G1802" s="5">
        <f>Tabla1[[#This Row],[Importe]]-Tabla1[[#This Row],[Pagado]]</f>
        <v>0</v>
      </c>
      <c r="H1802" s="4" t="s">
        <v>3890</v>
      </c>
    </row>
    <row r="1803" spans="1:8" x14ac:dyDescent="0.25">
      <c r="A1803" s="7">
        <v>44698</v>
      </c>
      <c r="B1803" s="4" t="s">
        <v>1843</v>
      </c>
      <c r="C1803" s="4" t="s">
        <v>3650</v>
      </c>
      <c r="D1803" s="3">
        <v>4192.3</v>
      </c>
      <c r="E1803" s="8">
        <v>44700</v>
      </c>
      <c r="F1803" s="3">
        <v>4192.3</v>
      </c>
      <c r="G1803" s="5">
        <f>Tabla1[[#This Row],[Importe]]-Tabla1[[#This Row],[Pagado]]</f>
        <v>0</v>
      </c>
      <c r="H1803" s="4" t="s">
        <v>3890</v>
      </c>
    </row>
    <row r="1804" spans="1:8" x14ac:dyDescent="0.25">
      <c r="A1804" s="7">
        <v>44698</v>
      </c>
      <c r="B1804" s="4" t="s">
        <v>1844</v>
      </c>
      <c r="C1804" s="4" t="s">
        <v>3653</v>
      </c>
      <c r="D1804" s="3">
        <v>10526.4</v>
      </c>
      <c r="E1804" s="8">
        <v>44699</v>
      </c>
      <c r="F1804" s="3">
        <v>10526.4</v>
      </c>
      <c r="G1804" s="5">
        <f>Tabla1[[#This Row],[Importe]]-Tabla1[[#This Row],[Pagado]]</f>
        <v>0</v>
      </c>
      <c r="H1804" s="4" t="s">
        <v>3890</v>
      </c>
    </row>
    <row r="1805" spans="1:8" x14ac:dyDescent="0.25">
      <c r="A1805" s="7">
        <v>44698</v>
      </c>
      <c r="B1805" s="4" t="s">
        <v>1845</v>
      </c>
      <c r="C1805" s="4" t="s">
        <v>3641</v>
      </c>
      <c r="D1805" s="3">
        <v>1759.5</v>
      </c>
      <c r="E1805" s="8">
        <v>44699</v>
      </c>
      <c r="F1805" s="3">
        <v>1759.5</v>
      </c>
      <c r="G1805" s="5">
        <f>Tabla1[[#This Row],[Importe]]-Tabla1[[#This Row],[Pagado]]</f>
        <v>0</v>
      </c>
      <c r="H1805" s="4" t="s">
        <v>3890</v>
      </c>
    </row>
    <row r="1806" spans="1:8" x14ac:dyDescent="0.25">
      <c r="A1806" s="7">
        <v>44698</v>
      </c>
      <c r="B1806" s="4" t="s">
        <v>1846</v>
      </c>
      <c r="C1806" s="4" t="s">
        <v>3786</v>
      </c>
      <c r="D1806" s="3">
        <v>1013.2</v>
      </c>
      <c r="E1806" s="8">
        <v>44698</v>
      </c>
      <c r="F1806" s="3">
        <v>1013.2</v>
      </c>
      <c r="G1806" s="5">
        <f>Tabla1[[#This Row],[Importe]]-Tabla1[[#This Row],[Pagado]]</f>
        <v>0</v>
      </c>
      <c r="H1806" s="4" t="s">
        <v>3890</v>
      </c>
    </row>
    <row r="1807" spans="1:8" x14ac:dyDescent="0.25">
      <c r="A1807" s="7">
        <v>44698</v>
      </c>
      <c r="B1807" s="4" t="s">
        <v>1847</v>
      </c>
      <c r="C1807" s="4" t="s">
        <v>3640</v>
      </c>
      <c r="D1807" s="3">
        <v>13443.6</v>
      </c>
      <c r="E1807" s="8">
        <v>44698</v>
      </c>
      <c r="F1807" s="3">
        <v>13443.6</v>
      </c>
      <c r="G1807" s="5">
        <f>Tabla1[[#This Row],[Importe]]-Tabla1[[#This Row],[Pagado]]</f>
        <v>0</v>
      </c>
      <c r="H1807" s="4" t="s">
        <v>3890</v>
      </c>
    </row>
    <row r="1808" spans="1:8" x14ac:dyDescent="0.25">
      <c r="A1808" s="7">
        <v>44698</v>
      </c>
      <c r="B1808" s="4" t="s">
        <v>1848</v>
      </c>
      <c r="C1808" s="4" t="s">
        <v>3735</v>
      </c>
      <c r="D1808" s="3">
        <v>4365.6000000000004</v>
      </c>
      <c r="E1808" s="8">
        <v>44700</v>
      </c>
      <c r="F1808" s="3">
        <v>4365.6000000000004</v>
      </c>
      <c r="G1808" s="5">
        <f>Tabla1[[#This Row],[Importe]]-Tabla1[[#This Row],[Pagado]]</f>
        <v>0</v>
      </c>
      <c r="H1808" s="4" t="s">
        <v>3890</v>
      </c>
    </row>
    <row r="1809" spans="1:8" x14ac:dyDescent="0.25">
      <c r="A1809" s="7">
        <v>44698</v>
      </c>
      <c r="B1809" s="4" t="s">
        <v>1849</v>
      </c>
      <c r="C1809" s="4" t="s">
        <v>3608</v>
      </c>
      <c r="D1809" s="3">
        <v>8139.6</v>
      </c>
      <c r="E1809" s="8">
        <v>44699</v>
      </c>
      <c r="F1809" s="3">
        <v>8139.6</v>
      </c>
      <c r="G1809" s="5">
        <f>Tabla1[[#This Row],[Importe]]-Tabla1[[#This Row],[Pagado]]</f>
        <v>0</v>
      </c>
      <c r="H1809" s="4" t="s">
        <v>3890</v>
      </c>
    </row>
    <row r="1810" spans="1:8" x14ac:dyDescent="0.25">
      <c r="A1810" s="7">
        <v>44698</v>
      </c>
      <c r="B1810" s="4" t="s">
        <v>1850</v>
      </c>
      <c r="C1810" s="4" t="s">
        <v>3630</v>
      </c>
      <c r="D1810" s="3">
        <v>8131.2</v>
      </c>
      <c r="E1810" s="8">
        <v>44698</v>
      </c>
      <c r="F1810" s="3">
        <v>8131.2</v>
      </c>
      <c r="G1810" s="5">
        <f>Tabla1[[#This Row],[Importe]]-Tabla1[[#This Row],[Pagado]]</f>
        <v>0</v>
      </c>
      <c r="H1810" s="4" t="s">
        <v>3890</v>
      </c>
    </row>
    <row r="1811" spans="1:8" x14ac:dyDescent="0.25">
      <c r="A1811" s="7">
        <v>44698</v>
      </c>
      <c r="B1811" s="4" t="s">
        <v>1851</v>
      </c>
      <c r="C1811" s="4" t="s">
        <v>3643</v>
      </c>
      <c r="D1811" s="3">
        <v>4483.8</v>
      </c>
      <c r="E1811" s="8">
        <v>44699</v>
      </c>
      <c r="F1811" s="3">
        <v>4483.8</v>
      </c>
      <c r="G1811" s="5">
        <f>Tabla1[[#This Row],[Importe]]-Tabla1[[#This Row],[Pagado]]</f>
        <v>0</v>
      </c>
      <c r="H1811" s="4" t="s">
        <v>3890</v>
      </c>
    </row>
    <row r="1812" spans="1:8" x14ac:dyDescent="0.25">
      <c r="A1812" s="7">
        <v>44698</v>
      </c>
      <c r="B1812" s="4" t="s">
        <v>1852</v>
      </c>
      <c r="C1812" s="4" t="s">
        <v>3639</v>
      </c>
      <c r="D1812" s="3">
        <v>7599</v>
      </c>
      <c r="E1812" s="8">
        <v>44699</v>
      </c>
      <c r="F1812" s="3">
        <v>7599</v>
      </c>
      <c r="G1812" s="5">
        <f>Tabla1[[#This Row],[Importe]]-Tabla1[[#This Row],[Pagado]]</f>
        <v>0</v>
      </c>
      <c r="H1812" s="4" t="s">
        <v>3890</v>
      </c>
    </row>
    <row r="1813" spans="1:8" x14ac:dyDescent="0.25">
      <c r="A1813" s="7">
        <v>44698</v>
      </c>
      <c r="B1813" s="4" t="s">
        <v>1853</v>
      </c>
      <c r="C1813" s="4" t="s">
        <v>3737</v>
      </c>
      <c r="D1813" s="3">
        <v>4335</v>
      </c>
      <c r="E1813" s="8">
        <v>44699</v>
      </c>
      <c r="F1813" s="3">
        <v>4335</v>
      </c>
      <c r="G1813" s="5">
        <f>Tabla1[[#This Row],[Importe]]-Tabla1[[#This Row],[Pagado]]</f>
        <v>0</v>
      </c>
      <c r="H1813" s="4" t="s">
        <v>3890</v>
      </c>
    </row>
    <row r="1814" spans="1:8" x14ac:dyDescent="0.25">
      <c r="A1814" s="7">
        <v>44698</v>
      </c>
      <c r="B1814" s="4" t="s">
        <v>1854</v>
      </c>
      <c r="C1814" s="4" t="s">
        <v>3648</v>
      </c>
      <c r="D1814" s="3">
        <v>4375.8</v>
      </c>
      <c r="E1814" s="8">
        <v>44699</v>
      </c>
      <c r="F1814" s="3">
        <v>4375.8</v>
      </c>
      <c r="G1814" s="5">
        <f>Tabla1[[#This Row],[Importe]]-Tabla1[[#This Row],[Pagado]]</f>
        <v>0</v>
      </c>
      <c r="H1814" s="4" t="s">
        <v>3890</v>
      </c>
    </row>
    <row r="1815" spans="1:8" x14ac:dyDescent="0.25">
      <c r="A1815" s="7">
        <v>44698</v>
      </c>
      <c r="B1815" s="4" t="s">
        <v>1855</v>
      </c>
      <c r="C1815" s="4" t="s">
        <v>3638</v>
      </c>
      <c r="D1815" s="3">
        <v>2244</v>
      </c>
      <c r="E1815" s="8">
        <v>44698</v>
      </c>
      <c r="F1815" s="3">
        <v>2244</v>
      </c>
      <c r="G1815" s="5">
        <f>Tabla1[[#This Row],[Importe]]-Tabla1[[#This Row],[Pagado]]</f>
        <v>0</v>
      </c>
      <c r="H1815" s="4" t="s">
        <v>3890</v>
      </c>
    </row>
    <row r="1816" spans="1:8" x14ac:dyDescent="0.25">
      <c r="A1816" s="7">
        <v>44698</v>
      </c>
      <c r="B1816" s="4" t="s">
        <v>1856</v>
      </c>
      <c r="C1816" s="4" t="s">
        <v>3609</v>
      </c>
      <c r="D1816" s="3">
        <v>2095.5</v>
      </c>
      <c r="E1816" s="8">
        <v>44698</v>
      </c>
      <c r="F1816" s="3">
        <v>2095.5</v>
      </c>
      <c r="G1816" s="5">
        <f>Tabla1[[#This Row],[Importe]]-Tabla1[[#This Row],[Pagado]]</f>
        <v>0</v>
      </c>
      <c r="H1816" s="4" t="s">
        <v>3890</v>
      </c>
    </row>
    <row r="1817" spans="1:8" x14ac:dyDescent="0.25">
      <c r="A1817" s="7">
        <v>44698</v>
      </c>
      <c r="B1817" s="4" t="s">
        <v>1857</v>
      </c>
      <c r="C1817" s="4" t="s">
        <v>3634</v>
      </c>
      <c r="D1817" s="3">
        <v>2945</v>
      </c>
      <c r="E1817" s="8">
        <v>44698</v>
      </c>
      <c r="F1817" s="3">
        <v>2945</v>
      </c>
      <c r="G1817" s="5">
        <f>Tabla1[[#This Row],[Importe]]-Tabla1[[#This Row],[Pagado]]</f>
        <v>0</v>
      </c>
      <c r="H1817" s="4" t="s">
        <v>3890</v>
      </c>
    </row>
    <row r="1818" spans="1:8" x14ac:dyDescent="0.25">
      <c r="A1818" s="7">
        <v>44698</v>
      </c>
      <c r="B1818" s="4" t="s">
        <v>1858</v>
      </c>
      <c r="C1818" s="4" t="s">
        <v>3636</v>
      </c>
      <c r="D1818" s="3">
        <v>2435.4</v>
      </c>
      <c r="E1818" s="8">
        <v>44698</v>
      </c>
      <c r="F1818" s="3">
        <v>2435.4</v>
      </c>
      <c r="G1818" s="5">
        <f>Tabla1[[#This Row],[Importe]]-Tabla1[[#This Row],[Pagado]]</f>
        <v>0</v>
      </c>
      <c r="H1818" s="4" t="s">
        <v>3890</v>
      </c>
    </row>
    <row r="1819" spans="1:8" x14ac:dyDescent="0.25">
      <c r="A1819" s="7">
        <v>44698</v>
      </c>
      <c r="B1819" s="4" t="s">
        <v>1859</v>
      </c>
      <c r="C1819" s="4" t="s">
        <v>3633</v>
      </c>
      <c r="D1819" s="3">
        <v>9769.76</v>
      </c>
      <c r="E1819" s="8">
        <v>44698</v>
      </c>
      <c r="F1819" s="3">
        <v>9769.76</v>
      </c>
      <c r="G1819" s="5">
        <f>Tabla1[[#This Row],[Importe]]-Tabla1[[#This Row],[Pagado]]</f>
        <v>0</v>
      </c>
      <c r="H1819" s="4" t="s">
        <v>3890</v>
      </c>
    </row>
    <row r="1820" spans="1:8" x14ac:dyDescent="0.25">
      <c r="A1820" s="7">
        <v>44698</v>
      </c>
      <c r="B1820" s="4" t="s">
        <v>1860</v>
      </c>
      <c r="C1820" s="4" t="s">
        <v>3597</v>
      </c>
      <c r="D1820" s="3">
        <v>43094.8</v>
      </c>
      <c r="E1820" s="8">
        <v>44698</v>
      </c>
      <c r="F1820" s="3">
        <v>43094.8</v>
      </c>
      <c r="G1820" s="5">
        <f>Tabla1[[#This Row],[Importe]]-Tabla1[[#This Row],[Pagado]]</f>
        <v>0</v>
      </c>
      <c r="H1820" s="4" t="s">
        <v>3890</v>
      </c>
    </row>
    <row r="1821" spans="1:8" x14ac:dyDescent="0.25">
      <c r="A1821" s="7">
        <v>44698</v>
      </c>
      <c r="B1821" s="4" t="s">
        <v>1861</v>
      </c>
      <c r="C1821" s="4" t="s">
        <v>3595</v>
      </c>
      <c r="D1821" s="3">
        <v>6580.5</v>
      </c>
      <c r="E1821" s="8">
        <v>44698</v>
      </c>
      <c r="F1821" s="3">
        <v>6580.5</v>
      </c>
      <c r="G1821" s="5">
        <f>Tabla1[[#This Row],[Importe]]-Tabla1[[#This Row],[Pagado]]</f>
        <v>0</v>
      </c>
      <c r="H1821" s="4" t="s">
        <v>3890</v>
      </c>
    </row>
    <row r="1822" spans="1:8" x14ac:dyDescent="0.25">
      <c r="A1822" s="7">
        <v>44698</v>
      </c>
      <c r="B1822" s="4" t="s">
        <v>1862</v>
      </c>
      <c r="C1822" s="4" t="s">
        <v>3597</v>
      </c>
      <c r="D1822" s="3">
        <v>8301.4</v>
      </c>
      <c r="E1822" s="8">
        <v>44698</v>
      </c>
      <c r="F1822" s="3">
        <v>8301.4</v>
      </c>
      <c r="G1822" s="5">
        <f>Tabla1[[#This Row],[Importe]]-Tabla1[[#This Row],[Pagado]]</f>
        <v>0</v>
      </c>
      <c r="H1822" s="4" t="s">
        <v>3890</v>
      </c>
    </row>
    <row r="1823" spans="1:8" x14ac:dyDescent="0.25">
      <c r="A1823" s="7">
        <v>44698</v>
      </c>
      <c r="B1823" s="4" t="s">
        <v>1863</v>
      </c>
      <c r="C1823" s="4" t="s">
        <v>3599</v>
      </c>
      <c r="D1823" s="3">
        <v>40160.400000000001</v>
      </c>
      <c r="E1823" s="8">
        <v>44699</v>
      </c>
      <c r="F1823" s="3">
        <v>40160.400000000001</v>
      </c>
      <c r="G1823" s="5">
        <f>Tabla1[[#This Row],[Importe]]-Tabla1[[#This Row],[Pagado]]</f>
        <v>0</v>
      </c>
      <c r="H1823" s="4" t="s">
        <v>3890</v>
      </c>
    </row>
    <row r="1824" spans="1:8" x14ac:dyDescent="0.25">
      <c r="A1824" s="7">
        <v>44698</v>
      </c>
      <c r="B1824" s="4" t="s">
        <v>1864</v>
      </c>
      <c r="C1824" s="4" t="s">
        <v>3731</v>
      </c>
      <c r="D1824" s="3">
        <v>17629</v>
      </c>
      <c r="E1824" s="8">
        <v>44699</v>
      </c>
      <c r="F1824" s="3">
        <v>17629</v>
      </c>
      <c r="G1824" s="5">
        <f>Tabla1[[#This Row],[Importe]]-Tabla1[[#This Row],[Pagado]]</f>
        <v>0</v>
      </c>
      <c r="H1824" s="4" t="s">
        <v>3890</v>
      </c>
    </row>
    <row r="1825" spans="1:8" x14ac:dyDescent="0.25">
      <c r="A1825" s="7">
        <v>44698</v>
      </c>
      <c r="B1825" s="4" t="s">
        <v>1865</v>
      </c>
      <c r="C1825" s="4" t="s">
        <v>3674</v>
      </c>
      <c r="D1825" s="3">
        <v>2884.2</v>
      </c>
      <c r="E1825" s="8">
        <v>44698</v>
      </c>
      <c r="F1825" s="3">
        <v>2884.2</v>
      </c>
      <c r="G1825" s="5">
        <f>Tabla1[[#This Row],[Importe]]-Tabla1[[#This Row],[Pagado]]</f>
        <v>0</v>
      </c>
      <c r="H1825" s="4" t="s">
        <v>3890</v>
      </c>
    </row>
    <row r="1826" spans="1:8" x14ac:dyDescent="0.25">
      <c r="A1826" s="7">
        <v>44698</v>
      </c>
      <c r="B1826" s="4" t="s">
        <v>1866</v>
      </c>
      <c r="C1826" s="4" t="s">
        <v>3679</v>
      </c>
      <c r="D1826" s="3">
        <v>3148.4</v>
      </c>
      <c r="E1826" s="8">
        <v>44698</v>
      </c>
      <c r="F1826" s="3">
        <v>3148.4</v>
      </c>
      <c r="G1826" s="5">
        <f>Tabla1[[#This Row],[Importe]]-Tabla1[[#This Row],[Pagado]]</f>
        <v>0</v>
      </c>
      <c r="H1826" s="4" t="s">
        <v>3890</v>
      </c>
    </row>
    <row r="1827" spans="1:8" x14ac:dyDescent="0.25">
      <c r="A1827" s="7">
        <v>44698</v>
      </c>
      <c r="B1827" s="4" t="s">
        <v>1867</v>
      </c>
      <c r="C1827" s="4" t="s">
        <v>3732</v>
      </c>
      <c r="D1827" s="3">
        <v>9000</v>
      </c>
      <c r="E1827" s="8">
        <v>44698</v>
      </c>
      <c r="F1827" s="3">
        <v>9000</v>
      </c>
      <c r="G1827" s="5">
        <f>Tabla1[[#This Row],[Importe]]-Tabla1[[#This Row],[Pagado]]</f>
        <v>0</v>
      </c>
      <c r="H1827" s="4" t="s">
        <v>3890</v>
      </c>
    </row>
    <row r="1828" spans="1:8" x14ac:dyDescent="0.25">
      <c r="A1828" s="7">
        <v>44698</v>
      </c>
      <c r="B1828" s="4" t="s">
        <v>1868</v>
      </c>
      <c r="C1828" s="4" t="s">
        <v>3736</v>
      </c>
      <c r="D1828" s="3">
        <v>252</v>
      </c>
      <c r="E1828" s="8">
        <v>44698</v>
      </c>
      <c r="F1828" s="3">
        <v>252</v>
      </c>
      <c r="G1828" s="5">
        <f>Tabla1[[#This Row],[Importe]]-Tabla1[[#This Row],[Pagado]]</f>
        <v>0</v>
      </c>
      <c r="H1828" s="4" t="s">
        <v>3890</v>
      </c>
    </row>
    <row r="1829" spans="1:8" x14ac:dyDescent="0.25">
      <c r="A1829" s="7">
        <v>44698</v>
      </c>
      <c r="B1829" s="4" t="s">
        <v>1869</v>
      </c>
      <c r="C1829" s="4" t="s">
        <v>3669</v>
      </c>
      <c r="D1829" s="3">
        <v>4582.8</v>
      </c>
      <c r="E1829" s="8">
        <v>44698</v>
      </c>
      <c r="F1829" s="3">
        <v>4582.8</v>
      </c>
      <c r="G1829" s="5">
        <f>Tabla1[[#This Row],[Importe]]-Tabla1[[#This Row],[Pagado]]</f>
        <v>0</v>
      </c>
      <c r="H1829" s="4" t="s">
        <v>3890</v>
      </c>
    </row>
    <row r="1830" spans="1:8" x14ac:dyDescent="0.25">
      <c r="A1830" s="7">
        <v>44698</v>
      </c>
      <c r="B1830" s="4" t="s">
        <v>1870</v>
      </c>
      <c r="C1830" s="4" t="s">
        <v>3604</v>
      </c>
      <c r="D1830" s="3">
        <v>2927</v>
      </c>
      <c r="E1830" s="8">
        <v>44698</v>
      </c>
      <c r="F1830" s="3">
        <v>2927</v>
      </c>
      <c r="G1830" s="5">
        <f>Tabla1[[#This Row],[Importe]]-Tabla1[[#This Row],[Pagado]]</f>
        <v>0</v>
      </c>
      <c r="H1830" s="4" t="s">
        <v>3890</v>
      </c>
    </row>
    <row r="1831" spans="1:8" x14ac:dyDescent="0.25">
      <c r="A1831" s="7">
        <v>44698</v>
      </c>
      <c r="B1831" s="4" t="s">
        <v>1871</v>
      </c>
      <c r="C1831" s="4" t="s">
        <v>3670</v>
      </c>
      <c r="D1831" s="3">
        <v>2084.1</v>
      </c>
      <c r="E1831" s="8">
        <v>44698</v>
      </c>
      <c r="F1831" s="3">
        <v>2084.1</v>
      </c>
      <c r="G1831" s="5">
        <f>Tabla1[[#This Row],[Importe]]-Tabla1[[#This Row],[Pagado]]</f>
        <v>0</v>
      </c>
      <c r="H1831" s="4" t="s">
        <v>3890</v>
      </c>
    </row>
    <row r="1832" spans="1:8" x14ac:dyDescent="0.25">
      <c r="A1832" s="7">
        <v>44698</v>
      </c>
      <c r="B1832" s="4" t="s">
        <v>1872</v>
      </c>
      <c r="C1832" s="4" t="s">
        <v>3671</v>
      </c>
      <c r="D1832" s="3">
        <v>4059</v>
      </c>
      <c r="E1832" s="8">
        <v>44698</v>
      </c>
      <c r="F1832" s="3">
        <v>4059</v>
      </c>
      <c r="G1832" s="5">
        <f>Tabla1[[#This Row],[Importe]]-Tabla1[[#This Row],[Pagado]]</f>
        <v>0</v>
      </c>
      <c r="H1832" s="4" t="s">
        <v>3890</v>
      </c>
    </row>
    <row r="1833" spans="1:8" x14ac:dyDescent="0.25">
      <c r="A1833" s="7">
        <v>44698</v>
      </c>
      <c r="B1833" s="4" t="s">
        <v>1873</v>
      </c>
      <c r="C1833" s="4" t="s">
        <v>3678</v>
      </c>
      <c r="D1833" s="3">
        <v>1483.5</v>
      </c>
      <c r="E1833" s="8">
        <v>44698</v>
      </c>
      <c r="F1833" s="3">
        <v>1483.5</v>
      </c>
      <c r="G1833" s="5">
        <f>Tabla1[[#This Row],[Importe]]-Tabla1[[#This Row],[Pagado]]</f>
        <v>0</v>
      </c>
      <c r="H1833" s="4" t="s">
        <v>3890</v>
      </c>
    </row>
    <row r="1834" spans="1:8" x14ac:dyDescent="0.25">
      <c r="A1834" s="7">
        <v>44698</v>
      </c>
      <c r="B1834" s="4" t="s">
        <v>1874</v>
      </c>
      <c r="C1834" s="4" t="s">
        <v>3690</v>
      </c>
      <c r="D1834" s="3">
        <v>6227.2</v>
      </c>
      <c r="E1834" s="8">
        <v>44701</v>
      </c>
      <c r="F1834" s="3">
        <v>6227.2</v>
      </c>
      <c r="G1834" s="5">
        <f>Tabla1[[#This Row],[Importe]]-Tabla1[[#This Row],[Pagado]]</f>
        <v>0</v>
      </c>
      <c r="H1834" s="4" t="s">
        <v>3890</v>
      </c>
    </row>
    <row r="1835" spans="1:8" x14ac:dyDescent="0.25">
      <c r="A1835" s="7">
        <v>44698</v>
      </c>
      <c r="B1835" s="4" t="s">
        <v>1875</v>
      </c>
      <c r="C1835" s="4" t="s">
        <v>3734</v>
      </c>
      <c r="D1835" s="3">
        <v>3084.8</v>
      </c>
      <c r="E1835" s="8">
        <v>44698</v>
      </c>
      <c r="F1835" s="3">
        <v>3084.8</v>
      </c>
      <c r="G1835" s="5">
        <f>Tabla1[[#This Row],[Importe]]-Tabla1[[#This Row],[Pagado]]</f>
        <v>0</v>
      </c>
      <c r="H1835" s="4" t="s">
        <v>3890</v>
      </c>
    </row>
    <row r="1836" spans="1:8" x14ac:dyDescent="0.25">
      <c r="A1836" s="7">
        <v>44698</v>
      </c>
      <c r="B1836" s="4" t="s">
        <v>1876</v>
      </c>
      <c r="C1836" s="4" t="s">
        <v>3611</v>
      </c>
      <c r="D1836" s="3">
        <v>4602.6000000000004</v>
      </c>
      <c r="E1836" s="8">
        <v>44698</v>
      </c>
      <c r="F1836" s="3">
        <v>4602.6000000000004</v>
      </c>
      <c r="G1836" s="5">
        <f>Tabla1[[#This Row],[Importe]]-Tabla1[[#This Row],[Pagado]]</f>
        <v>0</v>
      </c>
      <c r="H1836" s="4" t="s">
        <v>3890</v>
      </c>
    </row>
    <row r="1837" spans="1:8" x14ac:dyDescent="0.25">
      <c r="A1837" s="7">
        <v>44698</v>
      </c>
      <c r="B1837" s="4" t="s">
        <v>1877</v>
      </c>
      <c r="C1837" s="4" t="s">
        <v>3606</v>
      </c>
      <c r="D1837" s="3">
        <v>4044.8</v>
      </c>
      <c r="E1837" s="8">
        <v>44698</v>
      </c>
      <c r="F1837" s="3">
        <v>4044.8</v>
      </c>
      <c r="G1837" s="5">
        <f>Tabla1[[#This Row],[Importe]]-Tabla1[[#This Row],[Pagado]]</f>
        <v>0</v>
      </c>
      <c r="H1837" s="4" t="s">
        <v>3890</v>
      </c>
    </row>
    <row r="1838" spans="1:8" x14ac:dyDescent="0.25">
      <c r="A1838" s="7">
        <v>44698</v>
      </c>
      <c r="B1838" s="4" t="s">
        <v>1878</v>
      </c>
      <c r="C1838" s="4" t="s">
        <v>3762</v>
      </c>
      <c r="D1838" s="3">
        <v>34470.800000000003</v>
      </c>
      <c r="E1838" s="8">
        <v>44698</v>
      </c>
      <c r="F1838" s="3">
        <v>34470.800000000003</v>
      </c>
      <c r="G1838" s="5">
        <f>Tabla1[[#This Row],[Importe]]-Tabla1[[#This Row],[Pagado]]</f>
        <v>0</v>
      </c>
      <c r="H1838" s="4" t="s">
        <v>3890</v>
      </c>
    </row>
    <row r="1839" spans="1:8" x14ac:dyDescent="0.25">
      <c r="A1839" s="7">
        <v>44698</v>
      </c>
      <c r="B1839" s="4" t="s">
        <v>1879</v>
      </c>
      <c r="C1839" s="4" t="s">
        <v>3624</v>
      </c>
      <c r="D1839" s="3">
        <v>1849.2</v>
      </c>
      <c r="E1839" s="8">
        <v>44698</v>
      </c>
      <c r="F1839" s="3">
        <v>1849.2</v>
      </c>
      <c r="G1839" s="5">
        <f>Tabla1[[#This Row],[Importe]]-Tabla1[[#This Row],[Pagado]]</f>
        <v>0</v>
      </c>
      <c r="H1839" s="4" t="s">
        <v>3890</v>
      </c>
    </row>
    <row r="1840" spans="1:8" x14ac:dyDescent="0.25">
      <c r="A1840" s="7">
        <v>44698</v>
      </c>
      <c r="B1840" s="4" t="s">
        <v>1880</v>
      </c>
      <c r="C1840" s="4" t="s">
        <v>3612</v>
      </c>
      <c r="D1840" s="3">
        <v>4005.2</v>
      </c>
      <c r="E1840" s="8">
        <v>44698</v>
      </c>
      <c r="F1840" s="3">
        <v>4005.2</v>
      </c>
      <c r="G1840" s="5">
        <f>Tabla1[[#This Row],[Importe]]-Tabla1[[#This Row],[Pagado]]</f>
        <v>0</v>
      </c>
      <c r="H1840" s="4" t="s">
        <v>3890</v>
      </c>
    </row>
    <row r="1841" spans="1:8" x14ac:dyDescent="0.25">
      <c r="A1841" s="7">
        <v>44698</v>
      </c>
      <c r="B1841" s="4" t="s">
        <v>1881</v>
      </c>
      <c r="C1841" s="4" t="s">
        <v>3762</v>
      </c>
      <c r="D1841" s="3">
        <v>5038.8</v>
      </c>
      <c r="E1841" s="8">
        <v>44698</v>
      </c>
      <c r="F1841" s="3">
        <v>5038.8</v>
      </c>
      <c r="G1841" s="5">
        <f>Tabla1[[#This Row],[Importe]]-Tabla1[[#This Row],[Pagado]]</f>
        <v>0</v>
      </c>
      <c r="H1841" s="4" t="s">
        <v>3890</v>
      </c>
    </row>
    <row r="1842" spans="1:8" x14ac:dyDescent="0.25">
      <c r="A1842" s="7">
        <v>44698</v>
      </c>
      <c r="B1842" s="4" t="s">
        <v>1882</v>
      </c>
      <c r="C1842" s="4" t="s">
        <v>3605</v>
      </c>
      <c r="D1842" s="3">
        <v>1999.8</v>
      </c>
      <c r="E1842" s="8">
        <v>44698</v>
      </c>
      <c r="F1842" s="3">
        <v>1999.8</v>
      </c>
      <c r="G1842" s="5">
        <f>Tabla1[[#This Row],[Importe]]-Tabla1[[#This Row],[Pagado]]</f>
        <v>0</v>
      </c>
      <c r="H1842" s="4" t="s">
        <v>3890</v>
      </c>
    </row>
    <row r="1843" spans="1:8" x14ac:dyDescent="0.25">
      <c r="A1843" s="7">
        <v>44698</v>
      </c>
      <c r="B1843" s="4" t="s">
        <v>1883</v>
      </c>
      <c r="C1843" s="4" t="s">
        <v>3627</v>
      </c>
      <c r="D1843" s="3">
        <v>4353.8</v>
      </c>
      <c r="E1843" s="8">
        <v>44698</v>
      </c>
      <c r="F1843" s="3">
        <v>4353.8</v>
      </c>
      <c r="G1843" s="5">
        <f>Tabla1[[#This Row],[Importe]]-Tabla1[[#This Row],[Pagado]]</f>
        <v>0</v>
      </c>
      <c r="H1843" s="4" t="s">
        <v>3890</v>
      </c>
    </row>
    <row r="1844" spans="1:8" x14ac:dyDescent="0.25">
      <c r="A1844" s="7">
        <v>44698</v>
      </c>
      <c r="B1844" s="4" t="s">
        <v>1884</v>
      </c>
      <c r="C1844" s="4" t="s">
        <v>3620</v>
      </c>
      <c r="D1844" s="3">
        <v>6994.3</v>
      </c>
      <c r="E1844" s="8">
        <v>44698</v>
      </c>
      <c r="F1844" s="3">
        <v>6994.3</v>
      </c>
      <c r="G1844" s="5">
        <f>Tabla1[[#This Row],[Importe]]-Tabla1[[#This Row],[Pagado]]</f>
        <v>0</v>
      </c>
      <c r="H1844" s="4" t="s">
        <v>3890</v>
      </c>
    </row>
    <row r="1845" spans="1:8" x14ac:dyDescent="0.25">
      <c r="A1845" s="7">
        <v>44698</v>
      </c>
      <c r="B1845" s="4" t="s">
        <v>1885</v>
      </c>
      <c r="C1845" s="4" t="s">
        <v>3851</v>
      </c>
      <c r="D1845" s="3">
        <v>3082.8</v>
      </c>
      <c r="E1845" s="8">
        <v>44698</v>
      </c>
      <c r="F1845" s="3">
        <v>3082.8</v>
      </c>
      <c r="G1845" s="5">
        <f>Tabla1[[#This Row],[Importe]]-Tabla1[[#This Row],[Pagado]]</f>
        <v>0</v>
      </c>
      <c r="H1845" s="4" t="s">
        <v>3890</v>
      </c>
    </row>
    <row r="1846" spans="1:8" x14ac:dyDescent="0.25">
      <c r="A1846" s="7">
        <v>44698</v>
      </c>
      <c r="B1846" s="4" t="s">
        <v>1886</v>
      </c>
      <c r="C1846" s="4" t="s">
        <v>3687</v>
      </c>
      <c r="D1846" s="3">
        <v>1593.6</v>
      </c>
      <c r="E1846" s="8">
        <v>44698</v>
      </c>
      <c r="F1846" s="3">
        <v>1593.6</v>
      </c>
      <c r="G1846" s="5">
        <f>Tabla1[[#This Row],[Importe]]-Tabla1[[#This Row],[Pagado]]</f>
        <v>0</v>
      </c>
      <c r="H1846" s="4" t="s">
        <v>3890</v>
      </c>
    </row>
    <row r="1847" spans="1:8" x14ac:dyDescent="0.25">
      <c r="A1847" s="7">
        <v>44698</v>
      </c>
      <c r="B1847" s="4" t="s">
        <v>1887</v>
      </c>
      <c r="C1847" s="4" t="s">
        <v>3614</v>
      </c>
      <c r="D1847" s="3">
        <v>1689.6</v>
      </c>
      <c r="E1847" s="8">
        <v>44698</v>
      </c>
      <c r="F1847" s="3">
        <v>1689.6</v>
      </c>
      <c r="G1847" s="5">
        <f>Tabla1[[#This Row],[Importe]]-Tabla1[[#This Row],[Pagado]]</f>
        <v>0</v>
      </c>
      <c r="H1847" s="4" t="s">
        <v>3890</v>
      </c>
    </row>
    <row r="1848" spans="1:8" ht="31.5" x14ac:dyDescent="0.25">
      <c r="A1848" s="7">
        <v>44698</v>
      </c>
      <c r="B1848" s="4" t="s">
        <v>1888</v>
      </c>
      <c r="C1848" s="11" t="s">
        <v>3973</v>
      </c>
      <c r="D1848" s="3">
        <v>0</v>
      </c>
      <c r="E1848" s="9" t="s">
        <v>3891</v>
      </c>
      <c r="F1848" s="3">
        <v>0</v>
      </c>
      <c r="G1848" s="5">
        <f>Tabla1[[#This Row],[Importe]]-Tabla1[[#This Row],[Pagado]]</f>
        <v>0</v>
      </c>
      <c r="H1848" s="10" t="s">
        <v>3974</v>
      </c>
    </row>
    <row r="1849" spans="1:8" x14ac:dyDescent="0.25">
      <c r="A1849" s="7">
        <v>44698</v>
      </c>
      <c r="B1849" s="4" t="s">
        <v>1889</v>
      </c>
      <c r="C1849" s="4" t="s">
        <v>3616</v>
      </c>
      <c r="D1849" s="3">
        <v>9316.2000000000007</v>
      </c>
      <c r="E1849" s="8">
        <v>44698</v>
      </c>
      <c r="F1849" s="3">
        <v>9316.2000000000007</v>
      </c>
      <c r="G1849" s="5">
        <f>Tabla1[[#This Row],[Importe]]-Tabla1[[#This Row],[Pagado]]</f>
        <v>0</v>
      </c>
      <c r="H1849" s="4" t="s">
        <v>3890</v>
      </c>
    </row>
    <row r="1850" spans="1:8" x14ac:dyDescent="0.25">
      <c r="A1850" s="7">
        <v>44698</v>
      </c>
      <c r="B1850" s="4" t="s">
        <v>1890</v>
      </c>
      <c r="C1850" s="4" t="s">
        <v>3646</v>
      </c>
      <c r="D1850" s="3">
        <v>1273</v>
      </c>
      <c r="E1850" s="8">
        <v>44698</v>
      </c>
      <c r="F1850" s="3">
        <v>1273</v>
      </c>
      <c r="G1850" s="5">
        <f>Tabla1[[#This Row],[Importe]]-Tabla1[[#This Row],[Pagado]]</f>
        <v>0</v>
      </c>
      <c r="H1850" s="4" t="s">
        <v>3890</v>
      </c>
    </row>
    <row r="1851" spans="1:8" x14ac:dyDescent="0.25">
      <c r="A1851" s="7">
        <v>44698</v>
      </c>
      <c r="B1851" s="4" t="s">
        <v>1891</v>
      </c>
      <c r="C1851" s="4" t="s">
        <v>3714</v>
      </c>
      <c r="D1851" s="3">
        <v>1254</v>
      </c>
      <c r="E1851" s="8">
        <v>44698</v>
      </c>
      <c r="F1851" s="3">
        <v>1254</v>
      </c>
      <c r="G1851" s="5">
        <f>Tabla1[[#This Row],[Importe]]-Tabla1[[#This Row],[Pagado]]</f>
        <v>0</v>
      </c>
      <c r="H1851" s="4" t="s">
        <v>3890</v>
      </c>
    </row>
    <row r="1852" spans="1:8" x14ac:dyDescent="0.25">
      <c r="A1852" s="7">
        <v>44698</v>
      </c>
      <c r="B1852" s="4" t="s">
        <v>1892</v>
      </c>
      <c r="C1852" s="4" t="s">
        <v>3603</v>
      </c>
      <c r="D1852" s="3">
        <v>1762.2</v>
      </c>
      <c r="E1852" s="8">
        <v>44698</v>
      </c>
      <c r="F1852" s="3">
        <v>1762.2</v>
      </c>
      <c r="G1852" s="5">
        <f>Tabla1[[#This Row],[Importe]]-Tabla1[[#This Row],[Pagado]]</f>
        <v>0</v>
      </c>
      <c r="H1852" s="4" t="s">
        <v>3890</v>
      </c>
    </row>
    <row r="1853" spans="1:8" x14ac:dyDescent="0.25">
      <c r="A1853" s="7">
        <v>44698</v>
      </c>
      <c r="B1853" s="4" t="s">
        <v>1893</v>
      </c>
      <c r="C1853" s="4" t="s">
        <v>3825</v>
      </c>
      <c r="D1853" s="3">
        <v>3488</v>
      </c>
      <c r="E1853" s="8">
        <v>44698</v>
      </c>
      <c r="F1853" s="3">
        <v>3488</v>
      </c>
      <c r="G1853" s="5">
        <f>Tabla1[[#This Row],[Importe]]-Tabla1[[#This Row],[Pagado]]</f>
        <v>0</v>
      </c>
      <c r="H1853" s="4" t="s">
        <v>3890</v>
      </c>
    </row>
    <row r="1854" spans="1:8" x14ac:dyDescent="0.25">
      <c r="A1854" s="7">
        <v>44698</v>
      </c>
      <c r="B1854" s="4" t="s">
        <v>1894</v>
      </c>
      <c r="C1854" s="4" t="s">
        <v>3626</v>
      </c>
      <c r="D1854" s="3">
        <v>20662.7</v>
      </c>
      <c r="E1854" s="8">
        <v>44698</v>
      </c>
      <c r="F1854" s="3">
        <v>20662.7</v>
      </c>
      <c r="G1854" s="5">
        <f>Tabla1[[#This Row],[Importe]]-Tabla1[[#This Row],[Pagado]]</f>
        <v>0</v>
      </c>
      <c r="H1854" s="4" t="s">
        <v>3890</v>
      </c>
    </row>
    <row r="1855" spans="1:8" x14ac:dyDescent="0.25">
      <c r="A1855" s="7">
        <v>44698</v>
      </c>
      <c r="B1855" s="4" t="s">
        <v>1895</v>
      </c>
      <c r="C1855" s="4" t="s">
        <v>3703</v>
      </c>
      <c r="D1855" s="3">
        <v>6625.2</v>
      </c>
      <c r="E1855" s="8">
        <v>44698</v>
      </c>
      <c r="F1855" s="3">
        <v>6625.2</v>
      </c>
      <c r="G1855" s="5">
        <f>Tabla1[[#This Row],[Importe]]-Tabla1[[#This Row],[Pagado]]</f>
        <v>0</v>
      </c>
      <c r="H1855" s="4" t="s">
        <v>3890</v>
      </c>
    </row>
    <row r="1856" spans="1:8" x14ac:dyDescent="0.25">
      <c r="A1856" s="7">
        <v>44698</v>
      </c>
      <c r="B1856" s="4" t="s">
        <v>1896</v>
      </c>
      <c r="C1856" s="4" t="s">
        <v>3642</v>
      </c>
      <c r="D1856" s="3">
        <v>3269.6</v>
      </c>
      <c r="E1856" s="8">
        <v>44698</v>
      </c>
      <c r="F1856" s="3">
        <v>3269.6</v>
      </c>
      <c r="G1856" s="5">
        <f>Tabla1[[#This Row],[Importe]]-Tabla1[[#This Row],[Pagado]]</f>
        <v>0</v>
      </c>
      <c r="H1856" s="4" t="s">
        <v>3890</v>
      </c>
    </row>
    <row r="1857" spans="1:8" x14ac:dyDescent="0.25">
      <c r="A1857" s="7">
        <v>44698</v>
      </c>
      <c r="B1857" s="4" t="s">
        <v>1897</v>
      </c>
      <c r="C1857" s="4" t="s">
        <v>3614</v>
      </c>
      <c r="D1857" s="3">
        <v>11065</v>
      </c>
      <c r="E1857" s="8">
        <v>44698</v>
      </c>
      <c r="F1857" s="3">
        <v>11065</v>
      </c>
      <c r="G1857" s="5">
        <f>Tabla1[[#This Row],[Importe]]-Tabla1[[#This Row],[Pagado]]</f>
        <v>0</v>
      </c>
      <c r="H1857" s="4" t="s">
        <v>3890</v>
      </c>
    </row>
    <row r="1858" spans="1:8" x14ac:dyDescent="0.25">
      <c r="A1858" s="7">
        <v>44698</v>
      </c>
      <c r="B1858" s="4" t="s">
        <v>1898</v>
      </c>
      <c r="C1858" s="4" t="s">
        <v>3614</v>
      </c>
      <c r="D1858" s="3">
        <v>747</v>
      </c>
      <c r="E1858" s="8">
        <v>44698</v>
      </c>
      <c r="F1858" s="3">
        <v>747</v>
      </c>
      <c r="G1858" s="5">
        <f>Tabla1[[#This Row],[Importe]]-Tabla1[[#This Row],[Pagado]]</f>
        <v>0</v>
      </c>
      <c r="H1858" s="4" t="s">
        <v>3890</v>
      </c>
    </row>
    <row r="1859" spans="1:8" x14ac:dyDescent="0.25">
      <c r="A1859" s="7">
        <v>44698</v>
      </c>
      <c r="B1859" s="4" t="s">
        <v>1899</v>
      </c>
      <c r="C1859" s="4" t="s">
        <v>3811</v>
      </c>
      <c r="D1859" s="3">
        <v>2508</v>
      </c>
      <c r="E1859" s="8">
        <v>44698</v>
      </c>
      <c r="F1859" s="3">
        <v>2508</v>
      </c>
      <c r="G1859" s="5">
        <f>Tabla1[[#This Row],[Importe]]-Tabla1[[#This Row],[Pagado]]</f>
        <v>0</v>
      </c>
      <c r="H1859" s="4" t="s">
        <v>3890</v>
      </c>
    </row>
    <row r="1860" spans="1:8" x14ac:dyDescent="0.25">
      <c r="A1860" s="7">
        <v>44698</v>
      </c>
      <c r="B1860" s="4" t="s">
        <v>1900</v>
      </c>
      <c r="C1860" s="4" t="s">
        <v>3606</v>
      </c>
      <c r="D1860" s="3">
        <v>1232</v>
      </c>
      <c r="E1860" s="8">
        <v>44698</v>
      </c>
      <c r="F1860" s="3">
        <v>1232</v>
      </c>
      <c r="G1860" s="5">
        <f>Tabla1[[#This Row],[Importe]]-Tabla1[[#This Row],[Pagado]]</f>
        <v>0</v>
      </c>
      <c r="H1860" s="4" t="s">
        <v>3890</v>
      </c>
    </row>
    <row r="1861" spans="1:8" x14ac:dyDescent="0.25">
      <c r="A1861" s="7">
        <v>44698</v>
      </c>
      <c r="B1861" s="4" t="s">
        <v>1901</v>
      </c>
      <c r="C1861" s="4" t="s">
        <v>3696</v>
      </c>
      <c r="D1861" s="3">
        <v>4556</v>
      </c>
      <c r="E1861" s="8">
        <v>44698</v>
      </c>
      <c r="F1861" s="3">
        <v>4556</v>
      </c>
      <c r="G1861" s="5">
        <f>Tabla1[[#This Row],[Importe]]-Tabla1[[#This Row],[Pagado]]</f>
        <v>0</v>
      </c>
      <c r="H1861" s="4" t="s">
        <v>3890</v>
      </c>
    </row>
    <row r="1862" spans="1:8" x14ac:dyDescent="0.25">
      <c r="A1862" s="7">
        <v>44698</v>
      </c>
      <c r="B1862" s="4" t="s">
        <v>1902</v>
      </c>
      <c r="C1862" s="4" t="s">
        <v>3694</v>
      </c>
      <c r="D1862" s="3">
        <v>4536.8</v>
      </c>
      <c r="E1862" s="8">
        <v>44698</v>
      </c>
      <c r="F1862" s="3">
        <v>4536.8</v>
      </c>
      <c r="G1862" s="5">
        <f>Tabla1[[#This Row],[Importe]]-Tabla1[[#This Row],[Pagado]]</f>
        <v>0</v>
      </c>
      <c r="H1862" s="4" t="s">
        <v>3890</v>
      </c>
    </row>
    <row r="1863" spans="1:8" x14ac:dyDescent="0.25">
      <c r="A1863" s="7">
        <v>44698</v>
      </c>
      <c r="B1863" s="4" t="s">
        <v>1903</v>
      </c>
      <c r="C1863" s="4" t="s">
        <v>3975</v>
      </c>
      <c r="D1863" s="3">
        <v>0</v>
      </c>
      <c r="E1863" s="9" t="s">
        <v>3891</v>
      </c>
      <c r="F1863" s="3">
        <v>0</v>
      </c>
      <c r="G1863" s="5">
        <f>Tabla1[[#This Row],[Importe]]-Tabla1[[#This Row],[Pagado]]</f>
        <v>0</v>
      </c>
      <c r="H1863" s="10" t="s">
        <v>3976</v>
      </c>
    </row>
    <row r="1864" spans="1:8" x14ac:dyDescent="0.25">
      <c r="A1864" s="7">
        <v>44698</v>
      </c>
      <c r="B1864" s="4" t="s">
        <v>1904</v>
      </c>
      <c r="C1864" s="4" t="s">
        <v>3741</v>
      </c>
      <c r="D1864" s="3">
        <v>19694.2</v>
      </c>
      <c r="E1864" s="8">
        <v>44699</v>
      </c>
      <c r="F1864" s="3">
        <v>19694.2</v>
      </c>
      <c r="G1864" s="5">
        <f>Tabla1[[#This Row],[Importe]]-Tabla1[[#This Row],[Pagado]]</f>
        <v>0</v>
      </c>
      <c r="H1864" s="4" t="s">
        <v>3890</v>
      </c>
    </row>
    <row r="1865" spans="1:8" x14ac:dyDescent="0.25">
      <c r="A1865" s="7">
        <v>44698</v>
      </c>
      <c r="B1865" s="4" t="s">
        <v>1905</v>
      </c>
      <c r="C1865" s="4" t="s">
        <v>3978</v>
      </c>
      <c r="D1865" s="3">
        <v>0</v>
      </c>
      <c r="E1865" s="9" t="s">
        <v>3891</v>
      </c>
      <c r="F1865" s="3">
        <v>0</v>
      </c>
      <c r="G1865" s="5">
        <f>Tabla1[[#This Row],[Importe]]-Tabla1[[#This Row],[Pagado]]</f>
        <v>0</v>
      </c>
      <c r="H1865" s="13" t="s">
        <v>3977</v>
      </c>
    </row>
    <row r="1866" spans="1:8" x14ac:dyDescent="0.25">
      <c r="A1866" s="7">
        <v>44698</v>
      </c>
      <c r="B1866" s="4" t="s">
        <v>1906</v>
      </c>
      <c r="C1866" s="4" t="s">
        <v>3740</v>
      </c>
      <c r="D1866" s="3">
        <v>615.4</v>
      </c>
      <c r="E1866" s="8">
        <v>44699</v>
      </c>
      <c r="F1866" s="3">
        <v>615.4</v>
      </c>
      <c r="G1866" s="5">
        <f>Tabla1[[#This Row],[Importe]]-Tabla1[[#This Row],[Pagado]]</f>
        <v>0</v>
      </c>
      <c r="H1866" s="4" t="s">
        <v>3890</v>
      </c>
    </row>
    <row r="1867" spans="1:8" x14ac:dyDescent="0.25">
      <c r="A1867" s="7">
        <v>44698</v>
      </c>
      <c r="B1867" s="4" t="s">
        <v>1907</v>
      </c>
      <c r="C1867" s="4" t="s">
        <v>3618</v>
      </c>
      <c r="D1867" s="3">
        <v>1419.6</v>
      </c>
      <c r="E1867" s="8">
        <v>44698</v>
      </c>
      <c r="F1867" s="3">
        <v>1419.6</v>
      </c>
      <c r="G1867" s="5">
        <f>Tabla1[[#This Row],[Importe]]-Tabla1[[#This Row],[Pagado]]</f>
        <v>0</v>
      </c>
      <c r="H1867" s="4" t="s">
        <v>3890</v>
      </c>
    </row>
    <row r="1868" spans="1:8" x14ac:dyDescent="0.25">
      <c r="A1868" s="7">
        <v>44698</v>
      </c>
      <c r="B1868" s="4" t="s">
        <v>1908</v>
      </c>
      <c r="C1868" s="4" t="s">
        <v>3743</v>
      </c>
      <c r="D1868" s="3">
        <v>3504.2</v>
      </c>
      <c r="E1868" s="8">
        <v>44699</v>
      </c>
      <c r="F1868" s="3">
        <v>3504.2</v>
      </c>
      <c r="G1868" s="5">
        <f>Tabla1[[#This Row],[Importe]]-Tabla1[[#This Row],[Pagado]]</f>
        <v>0</v>
      </c>
      <c r="H1868" s="4" t="s">
        <v>3890</v>
      </c>
    </row>
    <row r="1869" spans="1:8" x14ac:dyDescent="0.25">
      <c r="A1869" s="7">
        <v>44698</v>
      </c>
      <c r="B1869" s="4" t="s">
        <v>1909</v>
      </c>
      <c r="C1869" s="4" t="s">
        <v>3742</v>
      </c>
      <c r="D1869" s="3">
        <v>5320.7</v>
      </c>
      <c r="E1869" s="8">
        <v>44699</v>
      </c>
      <c r="F1869" s="3">
        <v>5320.7</v>
      </c>
      <c r="G1869" s="5">
        <f>Tabla1[[#This Row],[Importe]]-Tabla1[[#This Row],[Pagado]]</f>
        <v>0</v>
      </c>
      <c r="H1869" s="4" t="s">
        <v>3890</v>
      </c>
    </row>
    <row r="1870" spans="1:8" x14ac:dyDescent="0.25">
      <c r="A1870" s="7">
        <v>44698</v>
      </c>
      <c r="B1870" s="4" t="s">
        <v>1910</v>
      </c>
      <c r="C1870" s="4" t="s">
        <v>3817</v>
      </c>
      <c r="D1870" s="3">
        <v>468</v>
      </c>
      <c r="E1870" s="8">
        <v>44699</v>
      </c>
      <c r="F1870" s="3">
        <v>468</v>
      </c>
      <c r="G1870" s="5">
        <f>Tabla1[[#This Row],[Importe]]-Tabla1[[#This Row],[Pagado]]</f>
        <v>0</v>
      </c>
      <c r="H1870" s="4" t="s">
        <v>3890</v>
      </c>
    </row>
    <row r="1871" spans="1:8" x14ac:dyDescent="0.25">
      <c r="A1871" s="7">
        <v>44698</v>
      </c>
      <c r="B1871" s="4" t="s">
        <v>1911</v>
      </c>
      <c r="C1871" s="4" t="s">
        <v>3765</v>
      </c>
      <c r="D1871" s="3">
        <v>938.4</v>
      </c>
      <c r="E1871" s="8">
        <v>44698</v>
      </c>
      <c r="F1871" s="3">
        <v>938.4</v>
      </c>
      <c r="G1871" s="5">
        <f>Tabla1[[#This Row],[Importe]]-Tabla1[[#This Row],[Pagado]]</f>
        <v>0</v>
      </c>
      <c r="H1871" s="4" t="s">
        <v>3890</v>
      </c>
    </row>
    <row r="1872" spans="1:8" x14ac:dyDescent="0.25">
      <c r="A1872" s="7">
        <v>44698</v>
      </c>
      <c r="B1872" s="4" t="s">
        <v>1912</v>
      </c>
      <c r="C1872" s="4" t="s">
        <v>3740</v>
      </c>
      <c r="D1872" s="3">
        <v>1200.2</v>
      </c>
      <c r="E1872" s="8">
        <v>44699</v>
      </c>
      <c r="F1872" s="3">
        <v>1200.2</v>
      </c>
      <c r="G1872" s="5">
        <f>Tabla1[[#This Row],[Importe]]-Tabla1[[#This Row],[Pagado]]</f>
        <v>0</v>
      </c>
      <c r="H1872" s="4" t="s">
        <v>3890</v>
      </c>
    </row>
    <row r="1873" spans="1:8" x14ac:dyDescent="0.25">
      <c r="A1873" s="7">
        <v>44698</v>
      </c>
      <c r="B1873" s="4" t="s">
        <v>1913</v>
      </c>
      <c r="C1873" s="4" t="s">
        <v>3836</v>
      </c>
      <c r="D1873" s="3">
        <v>4615.5</v>
      </c>
      <c r="E1873" s="8">
        <v>44699</v>
      </c>
      <c r="F1873" s="3">
        <v>4615.5</v>
      </c>
      <c r="G1873" s="5">
        <f>Tabla1[[#This Row],[Importe]]-Tabla1[[#This Row],[Pagado]]</f>
        <v>0</v>
      </c>
      <c r="H1873" s="4" t="s">
        <v>3890</v>
      </c>
    </row>
    <row r="1874" spans="1:8" x14ac:dyDescent="0.25">
      <c r="A1874" s="7">
        <v>44698</v>
      </c>
      <c r="B1874" s="4" t="s">
        <v>1914</v>
      </c>
      <c r="C1874" s="4" t="s">
        <v>3744</v>
      </c>
      <c r="D1874" s="3">
        <v>26508.400000000001</v>
      </c>
      <c r="E1874" s="8">
        <v>44699</v>
      </c>
      <c r="F1874" s="3">
        <v>26508.400000000001</v>
      </c>
      <c r="G1874" s="5">
        <f>Tabla1[[#This Row],[Importe]]-Tabla1[[#This Row],[Pagado]]</f>
        <v>0</v>
      </c>
      <c r="H1874" s="4" t="s">
        <v>3890</v>
      </c>
    </row>
    <row r="1875" spans="1:8" x14ac:dyDescent="0.25">
      <c r="A1875" s="7">
        <v>44698</v>
      </c>
      <c r="B1875" s="4" t="s">
        <v>1915</v>
      </c>
      <c r="C1875" s="4" t="s">
        <v>3738</v>
      </c>
      <c r="D1875" s="3">
        <v>15156.2</v>
      </c>
      <c r="E1875" s="8">
        <v>44699</v>
      </c>
      <c r="F1875" s="3">
        <v>15156.2</v>
      </c>
      <c r="G1875" s="5">
        <f>Tabla1[[#This Row],[Importe]]-Tabla1[[#This Row],[Pagado]]</f>
        <v>0</v>
      </c>
      <c r="H1875" s="4" t="s">
        <v>3890</v>
      </c>
    </row>
    <row r="1876" spans="1:8" x14ac:dyDescent="0.25">
      <c r="A1876" s="7">
        <v>44698</v>
      </c>
      <c r="B1876" s="4" t="s">
        <v>1916</v>
      </c>
      <c r="C1876" s="4" t="s">
        <v>3779</v>
      </c>
      <c r="D1876" s="3">
        <v>8343.4</v>
      </c>
      <c r="E1876" s="8" t="s">
        <v>3882</v>
      </c>
      <c r="F1876" s="3">
        <v>8343.4</v>
      </c>
      <c r="G1876" s="5">
        <f>Tabla1[[#This Row],[Importe]]-Tabla1[[#This Row],[Pagado]]</f>
        <v>0</v>
      </c>
      <c r="H1876" s="4" t="s">
        <v>3890</v>
      </c>
    </row>
    <row r="1877" spans="1:8" x14ac:dyDescent="0.25">
      <c r="A1877" s="7">
        <v>44698</v>
      </c>
      <c r="B1877" s="4" t="s">
        <v>1917</v>
      </c>
      <c r="C1877" s="4" t="s">
        <v>3852</v>
      </c>
      <c r="D1877" s="3">
        <v>1.5</v>
      </c>
      <c r="E1877" s="8">
        <v>44706</v>
      </c>
      <c r="F1877" s="3">
        <v>1.5</v>
      </c>
      <c r="G1877" s="5">
        <f>Tabla1[[#This Row],[Importe]]-Tabla1[[#This Row],[Pagado]]</f>
        <v>0</v>
      </c>
      <c r="H1877" s="4" t="s">
        <v>3890</v>
      </c>
    </row>
    <row r="1878" spans="1:8" x14ac:dyDescent="0.25">
      <c r="A1878" s="7">
        <v>44698</v>
      </c>
      <c r="B1878" s="4" t="s">
        <v>1918</v>
      </c>
      <c r="C1878" s="4" t="s">
        <v>3810</v>
      </c>
      <c r="D1878" s="3">
        <v>4369.8</v>
      </c>
      <c r="E1878" s="8">
        <v>44698</v>
      </c>
      <c r="F1878" s="3">
        <v>4369.8</v>
      </c>
      <c r="G1878" s="5">
        <f>Tabla1[[#This Row],[Importe]]-Tabla1[[#This Row],[Pagado]]</f>
        <v>0</v>
      </c>
      <c r="H1878" s="4" t="s">
        <v>3890</v>
      </c>
    </row>
    <row r="1879" spans="1:8" x14ac:dyDescent="0.25">
      <c r="A1879" s="7">
        <v>44698</v>
      </c>
      <c r="B1879" s="4" t="s">
        <v>1919</v>
      </c>
      <c r="C1879" s="4" t="s">
        <v>3686</v>
      </c>
      <c r="D1879" s="3">
        <v>85663.7</v>
      </c>
      <c r="E1879" s="8" t="s">
        <v>3879</v>
      </c>
      <c r="F1879" s="3">
        <v>0</v>
      </c>
      <c r="G1879" s="5">
        <f>Tabla1[[#This Row],[Importe]]-Tabla1[[#This Row],[Pagado]]</f>
        <v>85663.7</v>
      </c>
      <c r="H1879" s="4" t="s">
        <v>3892</v>
      </c>
    </row>
    <row r="1880" spans="1:8" x14ac:dyDescent="0.25">
      <c r="A1880" s="7">
        <v>44698</v>
      </c>
      <c r="B1880" s="4" t="s">
        <v>1920</v>
      </c>
      <c r="C1880" s="4" t="s">
        <v>3661</v>
      </c>
      <c r="D1880" s="3">
        <v>18444</v>
      </c>
      <c r="E1880" s="8">
        <v>44698</v>
      </c>
      <c r="F1880" s="3">
        <v>18444</v>
      </c>
      <c r="G1880" s="5">
        <f>Tabla1[[#This Row],[Importe]]-Tabla1[[#This Row],[Pagado]]</f>
        <v>0</v>
      </c>
      <c r="H1880" s="4" t="s">
        <v>3890</v>
      </c>
    </row>
    <row r="1881" spans="1:8" x14ac:dyDescent="0.25">
      <c r="A1881" s="7">
        <v>44698</v>
      </c>
      <c r="B1881" s="4" t="s">
        <v>1921</v>
      </c>
      <c r="C1881" s="4" t="s">
        <v>3698</v>
      </c>
      <c r="D1881" s="3">
        <v>1449</v>
      </c>
      <c r="E1881" s="8">
        <v>44698</v>
      </c>
      <c r="F1881" s="3">
        <v>1449</v>
      </c>
      <c r="G1881" s="5">
        <f>Tabla1[[#This Row],[Importe]]-Tabla1[[#This Row],[Pagado]]</f>
        <v>0</v>
      </c>
      <c r="H1881" s="4" t="s">
        <v>3890</v>
      </c>
    </row>
    <row r="1882" spans="1:8" x14ac:dyDescent="0.25">
      <c r="A1882" s="7">
        <v>44698</v>
      </c>
      <c r="B1882" s="4" t="s">
        <v>1922</v>
      </c>
      <c r="C1882" s="4" t="s">
        <v>3614</v>
      </c>
      <c r="D1882" s="3">
        <v>480</v>
      </c>
      <c r="E1882" s="8">
        <v>44698</v>
      </c>
      <c r="F1882" s="3">
        <v>480</v>
      </c>
      <c r="G1882" s="5">
        <f>Tabla1[[#This Row],[Importe]]-Tabla1[[#This Row],[Pagado]]</f>
        <v>0</v>
      </c>
      <c r="H1882" s="4" t="s">
        <v>3890</v>
      </c>
    </row>
    <row r="1883" spans="1:8" x14ac:dyDescent="0.25">
      <c r="A1883" s="7">
        <v>44698</v>
      </c>
      <c r="B1883" s="4" t="s">
        <v>1923</v>
      </c>
      <c r="C1883" s="4" t="s">
        <v>3662</v>
      </c>
      <c r="D1883" s="3">
        <v>41074</v>
      </c>
      <c r="E1883" s="8">
        <v>44698</v>
      </c>
      <c r="F1883" s="3">
        <v>41074</v>
      </c>
      <c r="G1883" s="5">
        <f>Tabla1[[#This Row],[Importe]]-Tabla1[[#This Row],[Pagado]]</f>
        <v>0</v>
      </c>
      <c r="H1883" s="4" t="s">
        <v>3890</v>
      </c>
    </row>
    <row r="1884" spans="1:8" x14ac:dyDescent="0.25">
      <c r="A1884" s="7">
        <v>44698</v>
      </c>
      <c r="B1884" s="4" t="s">
        <v>1924</v>
      </c>
      <c r="C1884" s="4" t="s">
        <v>3685</v>
      </c>
      <c r="D1884" s="3">
        <v>3628.5</v>
      </c>
      <c r="E1884" s="8">
        <v>44698</v>
      </c>
      <c r="F1884" s="3">
        <v>3628.5</v>
      </c>
      <c r="G1884" s="5">
        <f>Tabla1[[#This Row],[Importe]]-Tabla1[[#This Row],[Pagado]]</f>
        <v>0</v>
      </c>
      <c r="H1884" s="4" t="s">
        <v>3890</v>
      </c>
    </row>
    <row r="1885" spans="1:8" x14ac:dyDescent="0.25">
      <c r="A1885" s="7">
        <v>44698</v>
      </c>
      <c r="B1885" s="4" t="s">
        <v>1925</v>
      </c>
      <c r="C1885" s="4" t="s">
        <v>3622</v>
      </c>
      <c r="D1885" s="3">
        <v>2929.5</v>
      </c>
      <c r="E1885" s="8">
        <v>44698</v>
      </c>
      <c r="F1885" s="3">
        <v>2929.5</v>
      </c>
      <c r="G1885" s="5">
        <f>Tabla1[[#This Row],[Importe]]-Tabla1[[#This Row],[Pagado]]</f>
        <v>0</v>
      </c>
      <c r="H1885" s="4" t="s">
        <v>3890</v>
      </c>
    </row>
    <row r="1886" spans="1:8" x14ac:dyDescent="0.25">
      <c r="A1886" s="7">
        <v>44698</v>
      </c>
      <c r="B1886" s="4" t="s">
        <v>1926</v>
      </c>
      <c r="C1886" s="4" t="s">
        <v>3717</v>
      </c>
      <c r="D1886" s="3">
        <v>1872.6</v>
      </c>
      <c r="E1886" s="8">
        <v>44698</v>
      </c>
      <c r="F1886" s="3">
        <v>1872.6</v>
      </c>
      <c r="G1886" s="5">
        <f>Tabla1[[#This Row],[Importe]]-Tabla1[[#This Row],[Pagado]]</f>
        <v>0</v>
      </c>
      <c r="H1886" s="4" t="s">
        <v>3890</v>
      </c>
    </row>
    <row r="1887" spans="1:8" x14ac:dyDescent="0.25">
      <c r="A1887" s="7">
        <v>44698</v>
      </c>
      <c r="B1887" s="4" t="s">
        <v>1927</v>
      </c>
      <c r="C1887" s="4" t="s">
        <v>3706</v>
      </c>
      <c r="D1887" s="3">
        <v>424.8</v>
      </c>
      <c r="E1887" s="8">
        <v>44698</v>
      </c>
      <c r="F1887" s="3">
        <v>424.8</v>
      </c>
      <c r="G1887" s="5">
        <f>Tabla1[[#This Row],[Importe]]-Tabla1[[#This Row],[Pagado]]</f>
        <v>0</v>
      </c>
      <c r="H1887" s="4" t="s">
        <v>3890</v>
      </c>
    </row>
    <row r="1888" spans="1:8" x14ac:dyDescent="0.25">
      <c r="A1888" s="7">
        <v>44698</v>
      </c>
      <c r="B1888" s="4" t="s">
        <v>1928</v>
      </c>
      <c r="C1888" s="4" t="s">
        <v>3746</v>
      </c>
      <c r="D1888" s="3">
        <v>4309.3999999999996</v>
      </c>
      <c r="E1888" s="8">
        <v>44698</v>
      </c>
      <c r="F1888" s="3">
        <v>4309.3999999999996</v>
      </c>
      <c r="G1888" s="5">
        <f>Tabla1[[#This Row],[Importe]]-Tabla1[[#This Row],[Pagado]]</f>
        <v>0</v>
      </c>
      <c r="H1888" s="4" t="s">
        <v>3890</v>
      </c>
    </row>
    <row r="1889" spans="1:8" x14ac:dyDescent="0.25">
      <c r="A1889" s="7">
        <v>44698</v>
      </c>
      <c r="B1889" s="4" t="s">
        <v>1929</v>
      </c>
      <c r="C1889" s="4" t="s">
        <v>3681</v>
      </c>
      <c r="D1889" s="3">
        <v>8972.9</v>
      </c>
      <c r="E1889" s="8">
        <v>44698</v>
      </c>
      <c r="F1889" s="3">
        <v>8972.9</v>
      </c>
      <c r="G1889" s="5">
        <f>Tabla1[[#This Row],[Importe]]-Tabla1[[#This Row],[Pagado]]</f>
        <v>0</v>
      </c>
      <c r="H1889" s="4" t="s">
        <v>3890</v>
      </c>
    </row>
    <row r="1890" spans="1:8" x14ac:dyDescent="0.25">
      <c r="A1890" s="7">
        <v>44698</v>
      </c>
      <c r="B1890" s="4" t="s">
        <v>1930</v>
      </c>
      <c r="C1890" s="4" t="s">
        <v>3749</v>
      </c>
      <c r="D1890" s="3">
        <v>29000</v>
      </c>
      <c r="E1890" s="8">
        <v>44698</v>
      </c>
      <c r="F1890" s="3">
        <v>29000</v>
      </c>
      <c r="G1890" s="5">
        <f>Tabla1[[#This Row],[Importe]]-Tabla1[[#This Row],[Pagado]]</f>
        <v>0</v>
      </c>
      <c r="H1890" s="4" t="s">
        <v>3890</v>
      </c>
    </row>
    <row r="1891" spans="1:8" x14ac:dyDescent="0.25">
      <c r="A1891" s="7">
        <v>44698</v>
      </c>
      <c r="B1891" s="4" t="s">
        <v>1931</v>
      </c>
      <c r="C1891" s="4" t="s">
        <v>3632</v>
      </c>
      <c r="D1891" s="3">
        <v>1395.2</v>
      </c>
      <c r="E1891" s="8">
        <v>44698</v>
      </c>
      <c r="F1891" s="3">
        <v>1395.2</v>
      </c>
      <c r="G1891" s="5">
        <f>Tabla1[[#This Row],[Importe]]-Tabla1[[#This Row],[Pagado]]</f>
        <v>0</v>
      </c>
      <c r="H1891" s="4" t="s">
        <v>3890</v>
      </c>
    </row>
    <row r="1892" spans="1:8" x14ac:dyDescent="0.25">
      <c r="A1892" s="7">
        <v>44698</v>
      </c>
      <c r="B1892" s="4" t="s">
        <v>1932</v>
      </c>
      <c r="C1892" s="4" t="s">
        <v>3716</v>
      </c>
      <c r="D1892" s="3">
        <v>34154.400000000001</v>
      </c>
      <c r="E1892" s="8">
        <v>44706</v>
      </c>
      <c r="F1892" s="3">
        <v>34154.400000000001</v>
      </c>
      <c r="G1892" s="5">
        <f>Tabla1[[#This Row],[Importe]]-Tabla1[[#This Row],[Pagado]]</f>
        <v>0</v>
      </c>
      <c r="H1892" s="4" t="s">
        <v>3890</v>
      </c>
    </row>
    <row r="1893" spans="1:8" x14ac:dyDescent="0.25">
      <c r="A1893" s="7">
        <v>44698</v>
      </c>
      <c r="B1893" s="4" t="s">
        <v>1933</v>
      </c>
      <c r="C1893" s="4" t="s">
        <v>3722</v>
      </c>
      <c r="D1893" s="3">
        <v>1419</v>
      </c>
      <c r="E1893" s="8">
        <v>44698</v>
      </c>
      <c r="F1893" s="3">
        <v>1419</v>
      </c>
      <c r="G1893" s="5">
        <f>Tabla1[[#This Row],[Importe]]-Tabla1[[#This Row],[Pagado]]</f>
        <v>0</v>
      </c>
      <c r="H1893" s="4" t="s">
        <v>3890</v>
      </c>
    </row>
    <row r="1894" spans="1:8" x14ac:dyDescent="0.25">
      <c r="A1894" s="7">
        <v>44698</v>
      </c>
      <c r="B1894" s="4" t="s">
        <v>1934</v>
      </c>
      <c r="C1894" s="4" t="s">
        <v>3782</v>
      </c>
      <c r="D1894" s="3">
        <v>20813.400000000001</v>
      </c>
      <c r="E1894" s="8">
        <v>44698</v>
      </c>
      <c r="F1894" s="3">
        <v>20813.400000000001</v>
      </c>
      <c r="G1894" s="5">
        <f>Tabla1[[#This Row],[Importe]]-Tabla1[[#This Row],[Pagado]]</f>
        <v>0</v>
      </c>
      <c r="H1894" s="4" t="s">
        <v>3890</v>
      </c>
    </row>
    <row r="1895" spans="1:8" x14ac:dyDescent="0.25">
      <c r="A1895" s="7">
        <v>44698</v>
      </c>
      <c r="B1895" s="4" t="s">
        <v>1935</v>
      </c>
      <c r="C1895" s="4" t="s">
        <v>3700</v>
      </c>
      <c r="D1895" s="3">
        <v>109837.08</v>
      </c>
      <c r="E1895" s="8">
        <v>44708</v>
      </c>
      <c r="F1895" s="3">
        <v>109837.08</v>
      </c>
      <c r="G1895" s="5">
        <f>Tabla1[[#This Row],[Importe]]-Tabla1[[#This Row],[Pagado]]</f>
        <v>0</v>
      </c>
      <c r="H1895" s="4" t="s">
        <v>3890</v>
      </c>
    </row>
    <row r="1896" spans="1:8" x14ac:dyDescent="0.25">
      <c r="A1896" s="7">
        <v>44698</v>
      </c>
      <c r="B1896" s="4" t="s">
        <v>1936</v>
      </c>
      <c r="C1896" s="4" t="s">
        <v>3810</v>
      </c>
      <c r="D1896" s="3">
        <v>1104</v>
      </c>
      <c r="E1896" s="8">
        <v>44698</v>
      </c>
      <c r="F1896" s="3">
        <v>1104</v>
      </c>
      <c r="G1896" s="5">
        <f>Tabla1[[#This Row],[Importe]]-Tabla1[[#This Row],[Pagado]]</f>
        <v>0</v>
      </c>
      <c r="H1896" s="4" t="s">
        <v>3890</v>
      </c>
    </row>
    <row r="1897" spans="1:8" x14ac:dyDescent="0.25">
      <c r="A1897" s="7">
        <v>44698</v>
      </c>
      <c r="B1897" s="4" t="s">
        <v>1937</v>
      </c>
      <c r="C1897" s="4" t="s">
        <v>3709</v>
      </c>
      <c r="D1897" s="3">
        <v>7377.6</v>
      </c>
      <c r="E1897" s="8">
        <v>44698</v>
      </c>
      <c r="F1897" s="3">
        <v>7377.6</v>
      </c>
      <c r="G1897" s="5">
        <f>Tabla1[[#This Row],[Importe]]-Tabla1[[#This Row],[Pagado]]</f>
        <v>0</v>
      </c>
      <c r="H1897" s="4" t="s">
        <v>3890</v>
      </c>
    </row>
    <row r="1898" spans="1:8" x14ac:dyDescent="0.25">
      <c r="A1898" s="7">
        <v>44698</v>
      </c>
      <c r="B1898" s="4" t="s">
        <v>1938</v>
      </c>
      <c r="C1898" s="4" t="s">
        <v>3711</v>
      </c>
      <c r="D1898" s="3">
        <v>2563.6</v>
      </c>
      <c r="E1898" s="8">
        <v>44698</v>
      </c>
      <c r="F1898" s="3">
        <v>2563.6</v>
      </c>
      <c r="G1898" s="5">
        <f>Tabla1[[#This Row],[Importe]]-Tabla1[[#This Row],[Pagado]]</f>
        <v>0</v>
      </c>
      <c r="H1898" s="4" t="s">
        <v>3890</v>
      </c>
    </row>
    <row r="1899" spans="1:8" x14ac:dyDescent="0.25">
      <c r="A1899" s="7">
        <v>44698</v>
      </c>
      <c r="B1899" s="4" t="s">
        <v>1939</v>
      </c>
      <c r="C1899" s="4" t="s">
        <v>3710</v>
      </c>
      <c r="D1899" s="3">
        <v>1960.4</v>
      </c>
      <c r="E1899" s="8">
        <v>44698</v>
      </c>
      <c r="F1899" s="3">
        <v>1960.4</v>
      </c>
      <c r="G1899" s="5">
        <f>Tabla1[[#This Row],[Importe]]-Tabla1[[#This Row],[Pagado]]</f>
        <v>0</v>
      </c>
      <c r="H1899" s="4" t="s">
        <v>3890</v>
      </c>
    </row>
    <row r="1900" spans="1:8" x14ac:dyDescent="0.25">
      <c r="A1900" s="7">
        <v>44698</v>
      </c>
      <c r="B1900" s="4" t="s">
        <v>1940</v>
      </c>
      <c r="C1900" s="4" t="s">
        <v>3715</v>
      </c>
      <c r="D1900" s="3">
        <v>1784.8</v>
      </c>
      <c r="E1900" s="8">
        <v>44698</v>
      </c>
      <c r="F1900" s="3">
        <v>1784.8</v>
      </c>
      <c r="G1900" s="5">
        <f>Tabla1[[#This Row],[Importe]]-Tabla1[[#This Row],[Pagado]]</f>
        <v>0</v>
      </c>
      <c r="H1900" s="4" t="s">
        <v>3890</v>
      </c>
    </row>
    <row r="1901" spans="1:8" x14ac:dyDescent="0.25">
      <c r="A1901" s="7">
        <v>44698</v>
      </c>
      <c r="B1901" s="4" t="s">
        <v>1941</v>
      </c>
      <c r="C1901" s="4" t="s">
        <v>3853</v>
      </c>
      <c r="D1901" s="3">
        <v>6992</v>
      </c>
      <c r="E1901" s="8">
        <v>44698</v>
      </c>
      <c r="F1901" s="3">
        <v>6992</v>
      </c>
      <c r="G1901" s="5">
        <f>Tabla1[[#This Row],[Importe]]-Tabla1[[#This Row],[Pagado]]</f>
        <v>0</v>
      </c>
      <c r="H1901" s="4" t="s">
        <v>3890</v>
      </c>
    </row>
    <row r="1902" spans="1:8" x14ac:dyDescent="0.25">
      <c r="A1902" s="7">
        <v>44698</v>
      </c>
      <c r="B1902" s="4" t="s">
        <v>1942</v>
      </c>
      <c r="C1902" s="4" t="s">
        <v>3614</v>
      </c>
      <c r="D1902" s="3">
        <v>22400.400000000001</v>
      </c>
      <c r="E1902" s="8">
        <v>44698</v>
      </c>
      <c r="F1902" s="3">
        <v>22400.400000000001</v>
      </c>
      <c r="G1902" s="5">
        <f>Tabla1[[#This Row],[Importe]]-Tabla1[[#This Row],[Pagado]]</f>
        <v>0</v>
      </c>
      <c r="H1902" s="4" t="s">
        <v>3890</v>
      </c>
    </row>
    <row r="1903" spans="1:8" x14ac:dyDescent="0.25">
      <c r="A1903" s="7">
        <v>44698</v>
      </c>
      <c r="B1903" s="4" t="s">
        <v>1943</v>
      </c>
      <c r="C1903" s="4" t="s">
        <v>3980</v>
      </c>
      <c r="D1903" s="3">
        <v>0</v>
      </c>
      <c r="E1903" s="9" t="s">
        <v>3891</v>
      </c>
      <c r="F1903" s="3">
        <v>0</v>
      </c>
      <c r="G1903" s="5">
        <f>Tabla1[[#This Row],[Importe]]-Tabla1[[#This Row],[Pagado]]</f>
        <v>0</v>
      </c>
      <c r="H1903" s="10" t="s">
        <v>3979</v>
      </c>
    </row>
    <row r="1904" spans="1:8" x14ac:dyDescent="0.25">
      <c r="A1904" s="7">
        <v>44698</v>
      </c>
      <c r="B1904" s="4" t="s">
        <v>1944</v>
      </c>
      <c r="C1904" s="4" t="s">
        <v>3629</v>
      </c>
      <c r="D1904" s="3">
        <v>4017.6</v>
      </c>
      <c r="E1904" s="8">
        <v>44698</v>
      </c>
      <c r="F1904" s="3">
        <v>4017.6</v>
      </c>
      <c r="G1904" s="5">
        <f>Tabla1[[#This Row],[Importe]]-Tabla1[[#This Row],[Pagado]]</f>
        <v>0</v>
      </c>
      <c r="H1904" s="4" t="s">
        <v>3890</v>
      </c>
    </row>
    <row r="1905" spans="1:8" x14ac:dyDescent="0.25">
      <c r="A1905" s="7">
        <v>44698</v>
      </c>
      <c r="B1905" s="4" t="s">
        <v>1945</v>
      </c>
      <c r="C1905" s="4" t="s">
        <v>3692</v>
      </c>
      <c r="D1905" s="3">
        <v>8826.4</v>
      </c>
      <c r="E1905" s="8">
        <v>44698</v>
      </c>
      <c r="F1905" s="3">
        <v>8826.4</v>
      </c>
      <c r="G1905" s="5">
        <f>Tabla1[[#This Row],[Importe]]-Tabla1[[#This Row],[Pagado]]</f>
        <v>0</v>
      </c>
      <c r="H1905" s="4" t="s">
        <v>3890</v>
      </c>
    </row>
    <row r="1906" spans="1:8" x14ac:dyDescent="0.25">
      <c r="A1906" s="7">
        <v>44698</v>
      </c>
      <c r="B1906" s="4" t="s">
        <v>1946</v>
      </c>
      <c r="C1906" s="4" t="s">
        <v>3624</v>
      </c>
      <c r="D1906" s="3">
        <v>2249.4</v>
      </c>
      <c r="E1906" s="8">
        <v>44698</v>
      </c>
      <c r="F1906" s="3">
        <v>2249.4</v>
      </c>
      <c r="G1906" s="5">
        <f>Tabla1[[#This Row],[Importe]]-Tabla1[[#This Row],[Pagado]]</f>
        <v>0</v>
      </c>
      <c r="H1906" s="4" t="s">
        <v>3890</v>
      </c>
    </row>
    <row r="1907" spans="1:8" x14ac:dyDescent="0.25">
      <c r="A1907" s="7">
        <v>44698</v>
      </c>
      <c r="B1907" s="4" t="s">
        <v>1947</v>
      </c>
      <c r="C1907" s="4" t="s">
        <v>3719</v>
      </c>
      <c r="D1907" s="3">
        <v>26538</v>
      </c>
      <c r="E1907" s="8">
        <v>44698</v>
      </c>
      <c r="F1907" s="3">
        <v>26538</v>
      </c>
      <c r="G1907" s="5">
        <f>Tabla1[[#This Row],[Importe]]-Tabla1[[#This Row],[Pagado]]</f>
        <v>0</v>
      </c>
      <c r="H1907" s="4" t="s">
        <v>3890</v>
      </c>
    </row>
    <row r="1908" spans="1:8" x14ac:dyDescent="0.25">
      <c r="A1908" s="7">
        <v>44698</v>
      </c>
      <c r="B1908" s="4" t="s">
        <v>1948</v>
      </c>
      <c r="C1908" s="4" t="s">
        <v>3614</v>
      </c>
      <c r="D1908" s="3">
        <v>199</v>
      </c>
      <c r="E1908" s="8">
        <v>44698</v>
      </c>
      <c r="F1908" s="3">
        <v>199</v>
      </c>
      <c r="G1908" s="5">
        <f>Tabla1[[#This Row],[Importe]]-Tabla1[[#This Row],[Pagado]]</f>
        <v>0</v>
      </c>
      <c r="H1908" s="4" t="s">
        <v>3890</v>
      </c>
    </row>
    <row r="1909" spans="1:8" x14ac:dyDescent="0.25">
      <c r="A1909" s="7">
        <v>44698</v>
      </c>
      <c r="B1909" s="4" t="s">
        <v>1949</v>
      </c>
      <c r="C1909" s="4" t="s">
        <v>3602</v>
      </c>
      <c r="D1909" s="3">
        <v>1505.7</v>
      </c>
      <c r="E1909" s="8">
        <v>44698</v>
      </c>
      <c r="F1909" s="3">
        <v>1505.7</v>
      </c>
      <c r="G1909" s="5">
        <f>Tabla1[[#This Row],[Importe]]-Tabla1[[#This Row],[Pagado]]</f>
        <v>0</v>
      </c>
      <c r="H1909" s="4" t="s">
        <v>3890</v>
      </c>
    </row>
    <row r="1910" spans="1:8" x14ac:dyDescent="0.25">
      <c r="A1910" s="7">
        <v>44699</v>
      </c>
      <c r="B1910" s="4" t="s">
        <v>1950</v>
      </c>
      <c r="C1910" s="4" t="s">
        <v>3735</v>
      </c>
      <c r="D1910" s="3">
        <v>2971.6</v>
      </c>
      <c r="E1910" s="8">
        <v>44701</v>
      </c>
      <c r="F1910" s="3">
        <v>2971.6</v>
      </c>
      <c r="G1910" s="5">
        <f>Tabla1[[#This Row],[Importe]]-Tabla1[[#This Row],[Pagado]]</f>
        <v>0</v>
      </c>
      <c r="H1910" s="4" t="s">
        <v>3890</v>
      </c>
    </row>
    <row r="1911" spans="1:8" x14ac:dyDescent="0.25">
      <c r="A1911" s="7">
        <v>44699</v>
      </c>
      <c r="B1911" s="4" t="s">
        <v>1951</v>
      </c>
      <c r="C1911" s="4" t="s">
        <v>3651</v>
      </c>
      <c r="D1911" s="3">
        <v>18877.7</v>
      </c>
      <c r="E1911" s="8">
        <v>44702</v>
      </c>
      <c r="F1911" s="3">
        <v>18877.7</v>
      </c>
      <c r="G1911" s="5">
        <f>Tabla1[[#This Row],[Importe]]-Tabla1[[#This Row],[Pagado]]</f>
        <v>0</v>
      </c>
      <c r="H1911" s="4" t="s">
        <v>3890</v>
      </c>
    </row>
    <row r="1912" spans="1:8" ht="31.5" x14ac:dyDescent="0.25">
      <c r="A1912" s="7">
        <v>44699</v>
      </c>
      <c r="B1912" s="4" t="s">
        <v>1952</v>
      </c>
      <c r="C1912" s="4" t="s">
        <v>3641</v>
      </c>
      <c r="D1912" s="3">
        <v>4508.7</v>
      </c>
      <c r="E1912" s="8" t="s">
        <v>3998</v>
      </c>
      <c r="F1912" s="3">
        <f>2508+2000.7</f>
        <v>4508.7</v>
      </c>
      <c r="G1912" s="5">
        <f>Tabla1[[#This Row],[Importe]]-Tabla1[[#This Row],[Pagado]]</f>
        <v>0</v>
      </c>
      <c r="H1912" s="4" t="s">
        <v>3890</v>
      </c>
    </row>
    <row r="1913" spans="1:8" x14ac:dyDescent="0.25">
      <c r="A1913" s="7">
        <v>44699</v>
      </c>
      <c r="B1913" s="4" t="s">
        <v>1953</v>
      </c>
      <c r="C1913" s="4" t="s">
        <v>3654</v>
      </c>
      <c r="D1913" s="3">
        <v>4059.8</v>
      </c>
      <c r="E1913" s="8">
        <v>44701</v>
      </c>
      <c r="F1913" s="3">
        <v>4059.8</v>
      </c>
      <c r="G1913" s="5">
        <f>Tabla1[[#This Row],[Importe]]-Tabla1[[#This Row],[Pagado]]</f>
        <v>0</v>
      </c>
      <c r="H1913" s="4" t="s">
        <v>3890</v>
      </c>
    </row>
    <row r="1914" spans="1:8" x14ac:dyDescent="0.25">
      <c r="A1914" s="7">
        <v>44699</v>
      </c>
      <c r="B1914" s="4" t="s">
        <v>1954</v>
      </c>
      <c r="C1914" s="4" t="s">
        <v>3645</v>
      </c>
      <c r="D1914" s="3">
        <v>4590</v>
      </c>
      <c r="E1914" s="8">
        <v>44700</v>
      </c>
      <c r="F1914" s="3">
        <v>4590</v>
      </c>
      <c r="G1914" s="5">
        <f>Tabla1[[#This Row],[Importe]]-Tabla1[[#This Row],[Pagado]]</f>
        <v>0</v>
      </c>
      <c r="H1914" s="4" t="s">
        <v>3890</v>
      </c>
    </row>
    <row r="1915" spans="1:8" x14ac:dyDescent="0.25">
      <c r="A1915" s="7">
        <v>44699</v>
      </c>
      <c r="B1915" s="4" t="s">
        <v>1955</v>
      </c>
      <c r="C1915" s="4" t="s">
        <v>3667</v>
      </c>
      <c r="D1915" s="3">
        <v>6070.4</v>
      </c>
      <c r="E1915" s="8">
        <v>44700</v>
      </c>
      <c r="F1915" s="3">
        <v>6070.4</v>
      </c>
      <c r="G1915" s="5">
        <f>Tabla1[[#This Row],[Importe]]-Tabla1[[#This Row],[Pagado]]</f>
        <v>0</v>
      </c>
      <c r="H1915" s="4" t="s">
        <v>3890</v>
      </c>
    </row>
    <row r="1916" spans="1:8" x14ac:dyDescent="0.25">
      <c r="A1916" s="7">
        <v>44699</v>
      </c>
      <c r="B1916" s="4" t="s">
        <v>1956</v>
      </c>
      <c r="C1916" s="4" t="s">
        <v>3608</v>
      </c>
      <c r="D1916" s="3">
        <v>10670.9</v>
      </c>
      <c r="E1916" s="8">
        <v>44700</v>
      </c>
      <c r="F1916" s="3">
        <v>10670.9</v>
      </c>
      <c r="G1916" s="5">
        <f>Tabla1[[#This Row],[Importe]]-Tabla1[[#This Row],[Pagado]]</f>
        <v>0</v>
      </c>
      <c r="H1916" s="4" t="s">
        <v>3890</v>
      </c>
    </row>
    <row r="1917" spans="1:8" x14ac:dyDescent="0.25">
      <c r="A1917" s="7">
        <v>44699</v>
      </c>
      <c r="B1917" s="4" t="s">
        <v>1957</v>
      </c>
      <c r="C1917" s="4" t="s">
        <v>3639</v>
      </c>
      <c r="D1917" s="3">
        <v>6129</v>
      </c>
      <c r="E1917" s="8">
        <v>44700</v>
      </c>
      <c r="F1917" s="3">
        <v>6129</v>
      </c>
      <c r="G1917" s="5">
        <f>Tabla1[[#This Row],[Importe]]-Tabla1[[#This Row],[Pagado]]</f>
        <v>0</v>
      </c>
      <c r="H1917" s="4" t="s">
        <v>3890</v>
      </c>
    </row>
    <row r="1918" spans="1:8" x14ac:dyDescent="0.25">
      <c r="A1918" s="7">
        <v>44699</v>
      </c>
      <c r="B1918" s="4" t="s">
        <v>1958</v>
      </c>
      <c r="C1918" s="4" t="s">
        <v>3640</v>
      </c>
      <c r="D1918" s="3">
        <v>16797.5</v>
      </c>
      <c r="E1918" s="8">
        <v>44699</v>
      </c>
      <c r="F1918" s="3">
        <v>16797.5</v>
      </c>
      <c r="G1918" s="5">
        <f>Tabla1[[#This Row],[Importe]]-Tabla1[[#This Row],[Pagado]]</f>
        <v>0</v>
      </c>
      <c r="H1918" s="4" t="s">
        <v>3890</v>
      </c>
    </row>
    <row r="1919" spans="1:8" x14ac:dyDescent="0.25">
      <c r="A1919" s="7">
        <v>44699</v>
      </c>
      <c r="B1919" s="4" t="s">
        <v>1959</v>
      </c>
      <c r="C1919" s="4" t="s">
        <v>3653</v>
      </c>
      <c r="D1919" s="3">
        <v>5866.5</v>
      </c>
      <c r="E1919" s="8">
        <v>44700</v>
      </c>
      <c r="F1919" s="3">
        <v>5866.5</v>
      </c>
      <c r="G1919" s="5">
        <f>Tabla1[[#This Row],[Importe]]-Tabla1[[#This Row],[Pagado]]</f>
        <v>0</v>
      </c>
      <c r="H1919" s="4" t="s">
        <v>3890</v>
      </c>
    </row>
    <row r="1920" spans="1:8" x14ac:dyDescent="0.25">
      <c r="A1920" s="7">
        <v>44699</v>
      </c>
      <c r="B1920" s="4" t="s">
        <v>1960</v>
      </c>
      <c r="C1920" s="4" t="s">
        <v>3667</v>
      </c>
      <c r="D1920" s="3">
        <v>985.5</v>
      </c>
      <c r="E1920" s="8">
        <v>44700</v>
      </c>
      <c r="F1920" s="3">
        <v>985.5</v>
      </c>
      <c r="G1920" s="5">
        <f>Tabla1[[#This Row],[Importe]]-Tabla1[[#This Row],[Pagado]]</f>
        <v>0</v>
      </c>
      <c r="H1920" s="4" t="s">
        <v>3890</v>
      </c>
    </row>
    <row r="1921" spans="1:8" x14ac:dyDescent="0.25">
      <c r="A1921" s="7">
        <v>44699</v>
      </c>
      <c r="B1921" s="4" t="s">
        <v>1961</v>
      </c>
      <c r="C1921" s="4" t="s">
        <v>3609</v>
      </c>
      <c r="D1921" s="3">
        <v>1139.9000000000001</v>
      </c>
      <c r="E1921" s="8">
        <v>44699</v>
      </c>
      <c r="F1921" s="3">
        <v>1139.9000000000001</v>
      </c>
      <c r="G1921" s="5">
        <f>Tabla1[[#This Row],[Importe]]-Tabla1[[#This Row],[Pagado]]</f>
        <v>0</v>
      </c>
      <c r="H1921" s="4" t="s">
        <v>3890</v>
      </c>
    </row>
    <row r="1922" spans="1:8" x14ac:dyDescent="0.25">
      <c r="A1922" s="7">
        <v>44699</v>
      </c>
      <c r="B1922" s="4" t="s">
        <v>1962</v>
      </c>
      <c r="C1922" s="4" t="s">
        <v>3598</v>
      </c>
      <c r="D1922" s="3">
        <v>87281.4</v>
      </c>
      <c r="E1922" s="8">
        <v>44700</v>
      </c>
      <c r="F1922" s="3">
        <v>87281.4</v>
      </c>
      <c r="G1922" s="5">
        <f>Tabla1[[#This Row],[Importe]]-Tabla1[[#This Row],[Pagado]]</f>
        <v>0</v>
      </c>
      <c r="H1922" s="4" t="s">
        <v>3890</v>
      </c>
    </row>
    <row r="1923" spans="1:8" x14ac:dyDescent="0.25">
      <c r="A1923" s="7">
        <v>44699</v>
      </c>
      <c r="B1923" s="4" t="s">
        <v>1963</v>
      </c>
      <c r="C1923" s="4" t="s">
        <v>3597</v>
      </c>
      <c r="D1923" s="3">
        <v>25490.45</v>
      </c>
      <c r="E1923" s="8">
        <v>44699</v>
      </c>
      <c r="F1923" s="3">
        <v>25490.45</v>
      </c>
      <c r="G1923" s="5">
        <f>Tabla1[[#This Row],[Importe]]-Tabla1[[#This Row],[Pagado]]</f>
        <v>0</v>
      </c>
      <c r="H1923" s="4" t="s">
        <v>3890</v>
      </c>
    </row>
    <row r="1924" spans="1:8" x14ac:dyDescent="0.25">
      <c r="A1924" s="7">
        <v>44699</v>
      </c>
      <c r="B1924" s="4" t="s">
        <v>1964</v>
      </c>
      <c r="C1924" s="4" t="s">
        <v>3634</v>
      </c>
      <c r="D1924" s="3">
        <v>2574</v>
      </c>
      <c r="E1924" s="8">
        <v>44699</v>
      </c>
      <c r="F1924" s="3">
        <v>2574</v>
      </c>
      <c r="G1924" s="5">
        <f>Tabla1[[#This Row],[Importe]]-Tabla1[[#This Row],[Pagado]]</f>
        <v>0</v>
      </c>
      <c r="H1924" s="4" t="s">
        <v>3890</v>
      </c>
    </row>
    <row r="1925" spans="1:8" x14ac:dyDescent="0.25">
      <c r="A1925" s="7">
        <v>44699</v>
      </c>
      <c r="B1925" s="4" t="s">
        <v>1965</v>
      </c>
      <c r="C1925" s="4" t="s">
        <v>3595</v>
      </c>
      <c r="D1925" s="3">
        <v>8652.4</v>
      </c>
      <c r="E1925" s="8">
        <v>44699</v>
      </c>
      <c r="F1925" s="3">
        <v>8652.4</v>
      </c>
      <c r="G1925" s="5">
        <f>Tabla1[[#This Row],[Importe]]-Tabla1[[#This Row],[Pagado]]</f>
        <v>0</v>
      </c>
      <c r="H1925" s="4" t="s">
        <v>3890</v>
      </c>
    </row>
    <row r="1926" spans="1:8" x14ac:dyDescent="0.25">
      <c r="A1926" s="7">
        <v>44699</v>
      </c>
      <c r="B1926" s="4" t="s">
        <v>1966</v>
      </c>
      <c r="C1926" s="4" t="s">
        <v>3614</v>
      </c>
      <c r="D1926" s="3">
        <v>1764.8</v>
      </c>
      <c r="E1926" s="8">
        <v>44699</v>
      </c>
      <c r="F1926" s="3">
        <v>1764.8</v>
      </c>
      <c r="G1926" s="5">
        <f>Tabla1[[#This Row],[Importe]]-Tabla1[[#This Row],[Pagado]]</f>
        <v>0</v>
      </c>
      <c r="H1926" s="4" t="s">
        <v>3890</v>
      </c>
    </row>
    <row r="1927" spans="1:8" x14ac:dyDescent="0.25">
      <c r="A1927" s="7">
        <v>44699</v>
      </c>
      <c r="B1927" s="4" t="s">
        <v>1967</v>
      </c>
      <c r="C1927" s="4" t="s">
        <v>3614</v>
      </c>
      <c r="D1927" s="3">
        <v>4859.8</v>
      </c>
      <c r="E1927" s="8">
        <v>44699</v>
      </c>
      <c r="F1927" s="3">
        <v>4859.8</v>
      </c>
      <c r="G1927" s="5">
        <f>Tabla1[[#This Row],[Importe]]-Tabla1[[#This Row],[Pagado]]</f>
        <v>0</v>
      </c>
      <c r="H1927" s="4" t="s">
        <v>3890</v>
      </c>
    </row>
    <row r="1928" spans="1:8" x14ac:dyDescent="0.25">
      <c r="A1928" s="7">
        <v>44699</v>
      </c>
      <c r="B1928" s="4" t="s">
        <v>1968</v>
      </c>
      <c r="C1928" s="4" t="s">
        <v>3758</v>
      </c>
      <c r="D1928" s="3">
        <v>11529.2</v>
      </c>
      <c r="E1928" s="8">
        <v>44699</v>
      </c>
      <c r="F1928" s="3">
        <v>11529.2</v>
      </c>
      <c r="G1928" s="5">
        <f>Tabla1[[#This Row],[Importe]]-Tabla1[[#This Row],[Pagado]]</f>
        <v>0</v>
      </c>
      <c r="H1928" s="4" t="s">
        <v>3890</v>
      </c>
    </row>
    <row r="1929" spans="1:8" x14ac:dyDescent="0.25">
      <c r="A1929" s="7">
        <v>44699</v>
      </c>
      <c r="B1929" s="4" t="s">
        <v>1969</v>
      </c>
      <c r="C1929" s="4" t="s">
        <v>3690</v>
      </c>
      <c r="D1929" s="3">
        <v>66522.98</v>
      </c>
      <c r="E1929" s="8">
        <v>44701</v>
      </c>
      <c r="F1929" s="3">
        <v>66522.98</v>
      </c>
      <c r="G1929" s="5">
        <f>Tabla1[[#This Row],[Importe]]-Tabla1[[#This Row],[Pagado]]</f>
        <v>0</v>
      </c>
      <c r="H1929" s="4" t="s">
        <v>3890</v>
      </c>
    </row>
    <row r="1930" spans="1:8" x14ac:dyDescent="0.25">
      <c r="A1930" s="7">
        <v>44699</v>
      </c>
      <c r="B1930" s="4" t="s">
        <v>1970</v>
      </c>
      <c r="C1930" s="4" t="s">
        <v>3606</v>
      </c>
      <c r="D1930" s="3">
        <v>4345.8</v>
      </c>
      <c r="E1930" s="8">
        <v>44699</v>
      </c>
      <c r="F1930" s="3">
        <v>4345.8</v>
      </c>
      <c r="G1930" s="5">
        <f>Tabla1[[#This Row],[Importe]]-Tabla1[[#This Row],[Pagado]]</f>
        <v>0</v>
      </c>
      <c r="H1930" s="4" t="s">
        <v>3890</v>
      </c>
    </row>
    <row r="1931" spans="1:8" x14ac:dyDescent="0.25">
      <c r="A1931" s="7">
        <v>44699</v>
      </c>
      <c r="B1931" s="4" t="s">
        <v>1971</v>
      </c>
      <c r="C1931" s="4" t="s">
        <v>3604</v>
      </c>
      <c r="D1931" s="3">
        <v>2509.6</v>
      </c>
      <c r="E1931" s="8">
        <v>44699</v>
      </c>
      <c r="F1931" s="3">
        <v>2509.6</v>
      </c>
      <c r="G1931" s="5">
        <f>Tabla1[[#This Row],[Importe]]-Tabla1[[#This Row],[Pagado]]</f>
        <v>0</v>
      </c>
      <c r="H1931" s="4" t="s">
        <v>3890</v>
      </c>
    </row>
    <row r="1932" spans="1:8" x14ac:dyDescent="0.25">
      <c r="A1932" s="7">
        <v>44699</v>
      </c>
      <c r="B1932" s="4" t="s">
        <v>1972</v>
      </c>
      <c r="C1932" s="4" t="s">
        <v>3624</v>
      </c>
      <c r="D1932" s="3">
        <v>2731.7</v>
      </c>
      <c r="E1932" s="8">
        <v>44699</v>
      </c>
      <c r="F1932" s="3">
        <v>2731.7</v>
      </c>
      <c r="G1932" s="5">
        <f>Tabla1[[#This Row],[Importe]]-Tabla1[[#This Row],[Pagado]]</f>
        <v>0</v>
      </c>
      <c r="H1932" s="4" t="s">
        <v>3890</v>
      </c>
    </row>
    <row r="1933" spans="1:8" x14ac:dyDescent="0.25">
      <c r="A1933" s="7">
        <v>44699</v>
      </c>
      <c r="B1933" s="4" t="s">
        <v>1973</v>
      </c>
      <c r="C1933" s="4" t="s">
        <v>3612</v>
      </c>
      <c r="D1933" s="3">
        <v>3741.2</v>
      </c>
      <c r="E1933" s="8">
        <v>44699</v>
      </c>
      <c r="F1933" s="3">
        <v>3741.2</v>
      </c>
      <c r="G1933" s="5">
        <f>Tabla1[[#This Row],[Importe]]-Tabla1[[#This Row],[Pagado]]</f>
        <v>0</v>
      </c>
      <c r="H1933" s="4" t="s">
        <v>3890</v>
      </c>
    </row>
    <row r="1934" spans="1:8" x14ac:dyDescent="0.25">
      <c r="A1934" s="7">
        <v>44699</v>
      </c>
      <c r="B1934" s="4" t="s">
        <v>1974</v>
      </c>
      <c r="C1934" s="4" t="s">
        <v>3642</v>
      </c>
      <c r="D1934" s="3">
        <v>3757.2</v>
      </c>
      <c r="E1934" s="8">
        <v>44699</v>
      </c>
      <c r="F1934" s="3">
        <v>3757.2</v>
      </c>
      <c r="G1934" s="5">
        <f>Tabla1[[#This Row],[Importe]]-Tabla1[[#This Row],[Pagado]]</f>
        <v>0</v>
      </c>
      <c r="H1934" s="4" t="s">
        <v>3890</v>
      </c>
    </row>
    <row r="1935" spans="1:8" x14ac:dyDescent="0.25">
      <c r="A1935" s="7">
        <v>44699</v>
      </c>
      <c r="B1935" s="4" t="s">
        <v>1975</v>
      </c>
      <c r="C1935" s="4" t="s">
        <v>3657</v>
      </c>
      <c r="D1935" s="3">
        <v>3714.9</v>
      </c>
      <c r="E1935" s="8">
        <v>44699</v>
      </c>
      <c r="F1935" s="3">
        <v>3714.9</v>
      </c>
      <c r="G1935" s="5">
        <f>Tabla1[[#This Row],[Importe]]-Tabla1[[#This Row],[Pagado]]</f>
        <v>0</v>
      </c>
      <c r="H1935" s="4" t="s">
        <v>3890</v>
      </c>
    </row>
    <row r="1936" spans="1:8" x14ac:dyDescent="0.25">
      <c r="A1936" s="7">
        <v>44699</v>
      </c>
      <c r="B1936" s="4" t="s">
        <v>1976</v>
      </c>
      <c r="C1936" s="4" t="s">
        <v>3670</v>
      </c>
      <c r="D1936" s="3">
        <v>3416.2</v>
      </c>
      <c r="E1936" s="8">
        <v>44699</v>
      </c>
      <c r="F1936" s="3">
        <v>3416.2</v>
      </c>
      <c r="G1936" s="5">
        <f>Tabla1[[#This Row],[Importe]]-Tabla1[[#This Row],[Pagado]]</f>
        <v>0</v>
      </c>
      <c r="H1936" s="4" t="s">
        <v>3890</v>
      </c>
    </row>
    <row r="1937" spans="1:8" x14ac:dyDescent="0.25">
      <c r="A1937" s="7">
        <v>44699</v>
      </c>
      <c r="B1937" s="4" t="s">
        <v>1977</v>
      </c>
      <c r="C1937" s="4" t="s">
        <v>3671</v>
      </c>
      <c r="D1937" s="3">
        <v>3658</v>
      </c>
      <c r="E1937" s="8">
        <v>44699</v>
      </c>
      <c r="F1937" s="3">
        <v>3658</v>
      </c>
      <c r="G1937" s="5">
        <f>Tabla1[[#This Row],[Importe]]-Tabla1[[#This Row],[Pagado]]</f>
        <v>0</v>
      </c>
      <c r="H1937" s="4" t="s">
        <v>3890</v>
      </c>
    </row>
    <row r="1938" spans="1:8" x14ac:dyDescent="0.25">
      <c r="A1938" s="7">
        <v>44699</v>
      </c>
      <c r="B1938" s="4" t="s">
        <v>1978</v>
      </c>
      <c r="C1938" s="4" t="s">
        <v>3638</v>
      </c>
      <c r="D1938" s="3">
        <v>1839</v>
      </c>
      <c r="E1938" s="8">
        <v>44699</v>
      </c>
      <c r="F1938" s="3">
        <v>1839</v>
      </c>
      <c r="G1938" s="5">
        <f>Tabla1[[#This Row],[Importe]]-Tabla1[[#This Row],[Pagado]]</f>
        <v>0</v>
      </c>
      <c r="H1938" s="4" t="s">
        <v>3890</v>
      </c>
    </row>
    <row r="1939" spans="1:8" x14ac:dyDescent="0.25">
      <c r="A1939" s="7">
        <v>44699</v>
      </c>
      <c r="B1939" s="4" t="s">
        <v>1979</v>
      </c>
      <c r="C1939" s="4" t="s">
        <v>3670</v>
      </c>
      <c r="D1939" s="3">
        <v>811.2</v>
      </c>
      <c r="E1939" s="8">
        <v>44699</v>
      </c>
      <c r="F1939" s="3">
        <v>811.2</v>
      </c>
      <c r="G1939" s="5">
        <f>Tabla1[[#This Row],[Importe]]-Tabla1[[#This Row],[Pagado]]</f>
        <v>0</v>
      </c>
      <c r="H1939" s="4" t="s">
        <v>3890</v>
      </c>
    </row>
    <row r="1940" spans="1:8" x14ac:dyDescent="0.25">
      <c r="A1940" s="7">
        <v>44699</v>
      </c>
      <c r="B1940" s="4" t="s">
        <v>1980</v>
      </c>
      <c r="C1940" s="4" t="s">
        <v>3669</v>
      </c>
      <c r="D1940" s="3">
        <v>1640.2</v>
      </c>
      <c r="E1940" s="8">
        <v>44699</v>
      </c>
      <c r="F1940" s="3">
        <v>1640.2</v>
      </c>
      <c r="G1940" s="5">
        <f>Tabla1[[#This Row],[Importe]]-Tabla1[[#This Row],[Pagado]]</f>
        <v>0</v>
      </c>
      <c r="H1940" s="4" t="s">
        <v>3890</v>
      </c>
    </row>
    <row r="1941" spans="1:8" x14ac:dyDescent="0.25">
      <c r="A1941" s="7">
        <v>44699</v>
      </c>
      <c r="B1941" s="4" t="s">
        <v>1981</v>
      </c>
      <c r="C1941" s="4" t="s">
        <v>3656</v>
      </c>
      <c r="D1941" s="3">
        <v>39438</v>
      </c>
      <c r="E1941" s="8">
        <v>44701</v>
      </c>
      <c r="F1941" s="3">
        <v>39438</v>
      </c>
      <c r="G1941" s="5">
        <f>Tabla1[[#This Row],[Importe]]-Tabla1[[#This Row],[Pagado]]</f>
        <v>0</v>
      </c>
      <c r="H1941" s="4" t="s">
        <v>3890</v>
      </c>
    </row>
    <row r="1942" spans="1:8" ht="31.5" x14ac:dyDescent="0.25">
      <c r="A1942" s="7">
        <v>44699</v>
      </c>
      <c r="B1942" s="4" t="s">
        <v>1982</v>
      </c>
      <c r="C1942" s="4" t="s">
        <v>3633</v>
      </c>
      <c r="D1942" s="3">
        <v>9624.4</v>
      </c>
      <c r="E1942" s="8" t="s">
        <v>3990</v>
      </c>
      <c r="F1942" s="3">
        <f>9124.4+500</f>
        <v>9624.4</v>
      </c>
      <c r="G1942" s="5">
        <f>Tabla1[[#This Row],[Importe]]-Tabla1[[#This Row],[Pagado]]</f>
        <v>0</v>
      </c>
      <c r="H1942" s="4" t="s">
        <v>3890</v>
      </c>
    </row>
    <row r="1943" spans="1:8" x14ac:dyDescent="0.25">
      <c r="A1943" s="7">
        <v>44699</v>
      </c>
      <c r="B1943" s="4" t="s">
        <v>1983</v>
      </c>
      <c r="C1943" s="4" t="s">
        <v>3671</v>
      </c>
      <c r="D1943" s="3">
        <v>148.80000000000001</v>
      </c>
      <c r="E1943" s="8">
        <v>44699</v>
      </c>
      <c r="F1943" s="3">
        <v>148.80000000000001</v>
      </c>
      <c r="G1943" s="5">
        <f>Tabla1[[#This Row],[Importe]]-Tabla1[[#This Row],[Pagado]]</f>
        <v>0</v>
      </c>
      <c r="H1943" s="4" t="s">
        <v>3890</v>
      </c>
    </row>
    <row r="1944" spans="1:8" x14ac:dyDescent="0.25">
      <c r="A1944" s="7">
        <v>44699</v>
      </c>
      <c r="B1944" s="4" t="s">
        <v>1984</v>
      </c>
      <c r="C1944" s="4" t="s">
        <v>3679</v>
      </c>
      <c r="D1944" s="3">
        <v>3213.2</v>
      </c>
      <c r="E1944" s="8">
        <v>44699</v>
      </c>
      <c r="F1944" s="3">
        <v>3213.2</v>
      </c>
      <c r="G1944" s="5">
        <f>Tabla1[[#This Row],[Importe]]-Tabla1[[#This Row],[Pagado]]</f>
        <v>0</v>
      </c>
      <c r="H1944" s="4" t="s">
        <v>3890</v>
      </c>
    </row>
    <row r="1945" spans="1:8" x14ac:dyDescent="0.25">
      <c r="A1945" s="7">
        <v>44699</v>
      </c>
      <c r="B1945" s="4" t="s">
        <v>1985</v>
      </c>
      <c r="C1945" s="4" t="s">
        <v>3660</v>
      </c>
      <c r="D1945" s="3">
        <v>15534.9</v>
      </c>
      <c r="E1945" s="8">
        <v>44701</v>
      </c>
      <c r="F1945" s="3">
        <v>15534.9</v>
      </c>
      <c r="G1945" s="5">
        <f>Tabla1[[#This Row],[Importe]]-Tabla1[[#This Row],[Pagado]]</f>
        <v>0</v>
      </c>
      <c r="H1945" s="4" t="s">
        <v>3890</v>
      </c>
    </row>
    <row r="1946" spans="1:8" x14ac:dyDescent="0.25">
      <c r="A1946" s="7">
        <v>44699</v>
      </c>
      <c r="B1946" s="4" t="s">
        <v>1986</v>
      </c>
      <c r="C1946" s="4" t="s">
        <v>3663</v>
      </c>
      <c r="D1946" s="3">
        <v>29772.2</v>
      </c>
      <c r="E1946" s="8">
        <v>44701</v>
      </c>
      <c r="F1946" s="3">
        <v>29772.2</v>
      </c>
      <c r="G1946" s="5">
        <f>Tabla1[[#This Row],[Importe]]-Tabla1[[#This Row],[Pagado]]</f>
        <v>0</v>
      </c>
      <c r="H1946" s="4" t="s">
        <v>3890</v>
      </c>
    </row>
    <row r="1947" spans="1:8" x14ac:dyDescent="0.25">
      <c r="A1947" s="7">
        <v>44699</v>
      </c>
      <c r="B1947" s="4" t="s">
        <v>1987</v>
      </c>
      <c r="C1947" s="4" t="s">
        <v>3658</v>
      </c>
      <c r="D1947" s="3">
        <v>26778.7</v>
      </c>
      <c r="E1947" s="8">
        <v>44701</v>
      </c>
      <c r="F1947" s="3">
        <v>26778.7</v>
      </c>
      <c r="G1947" s="5">
        <f>Tabla1[[#This Row],[Importe]]-Tabla1[[#This Row],[Pagado]]</f>
        <v>0</v>
      </c>
      <c r="H1947" s="4" t="s">
        <v>3890</v>
      </c>
    </row>
    <row r="1948" spans="1:8" x14ac:dyDescent="0.25">
      <c r="A1948" s="7">
        <v>44699</v>
      </c>
      <c r="B1948" s="4" t="s">
        <v>1988</v>
      </c>
      <c r="C1948" s="4" t="s">
        <v>3736</v>
      </c>
      <c r="D1948" s="3">
        <v>839.46</v>
      </c>
      <c r="E1948" s="8">
        <v>44699</v>
      </c>
      <c r="F1948" s="3">
        <v>839.46</v>
      </c>
      <c r="G1948" s="5">
        <f>Tabla1[[#This Row],[Importe]]-Tabla1[[#This Row],[Pagado]]</f>
        <v>0</v>
      </c>
      <c r="H1948" s="4" t="s">
        <v>3890</v>
      </c>
    </row>
    <row r="1949" spans="1:8" x14ac:dyDescent="0.25">
      <c r="A1949" s="7">
        <v>44699</v>
      </c>
      <c r="B1949" s="4" t="s">
        <v>1989</v>
      </c>
      <c r="C1949" s="4" t="s">
        <v>3649</v>
      </c>
      <c r="D1949" s="3">
        <v>8251.7000000000007</v>
      </c>
      <c r="E1949" s="8">
        <v>44701</v>
      </c>
      <c r="F1949" s="3">
        <v>8251.7000000000007</v>
      </c>
      <c r="G1949" s="5">
        <f>Tabla1[[#This Row],[Importe]]-Tabla1[[#This Row],[Pagado]]</f>
        <v>0</v>
      </c>
      <c r="H1949" s="4" t="s">
        <v>3890</v>
      </c>
    </row>
    <row r="1950" spans="1:8" x14ac:dyDescent="0.25">
      <c r="A1950" s="7">
        <v>44699</v>
      </c>
      <c r="B1950" s="4" t="s">
        <v>1990</v>
      </c>
      <c r="C1950" s="4" t="s">
        <v>3982</v>
      </c>
      <c r="D1950" s="3">
        <v>0</v>
      </c>
      <c r="E1950" s="9" t="s">
        <v>3891</v>
      </c>
      <c r="F1950" s="3">
        <v>0</v>
      </c>
      <c r="G1950" s="5">
        <f>Tabla1[[#This Row],[Importe]]-Tabla1[[#This Row],[Pagado]]</f>
        <v>0</v>
      </c>
      <c r="H1950" s="10" t="s">
        <v>3979</v>
      </c>
    </row>
    <row r="1951" spans="1:8" x14ac:dyDescent="0.25">
      <c r="A1951" s="7">
        <v>44699</v>
      </c>
      <c r="B1951" s="4" t="s">
        <v>1991</v>
      </c>
      <c r="C1951" s="4" t="s">
        <v>3620</v>
      </c>
      <c r="D1951" s="3">
        <v>3307.5</v>
      </c>
      <c r="E1951" s="8">
        <v>44699</v>
      </c>
      <c r="F1951" s="3">
        <v>3307.5</v>
      </c>
      <c r="G1951" s="5">
        <f>Tabla1[[#This Row],[Importe]]-Tabla1[[#This Row],[Pagado]]</f>
        <v>0</v>
      </c>
      <c r="H1951" s="4" t="s">
        <v>3890</v>
      </c>
    </row>
    <row r="1952" spans="1:8" x14ac:dyDescent="0.25">
      <c r="A1952" s="7">
        <v>44699</v>
      </c>
      <c r="B1952" s="4" t="s">
        <v>1992</v>
      </c>
      <c r="C1952" s="4" t="s">
        <v>3733</v>
      </c>
      <c r="D1952" s="3">
        <v>3600</v>
      </c>
      <c r="E1952" s="8">
        <v>44699</v>
      </c>
      <c r="F1952" s="3">
        <v>3600</v>
      </c>
      <c r="G1952" s="5">
        <f>Tabla1[[#This Row],[Importe]]-Tabla1[[#This Row],[Pagado]]</f>
        <v>0</v>
      </c>
      <c r="H1952" s="4" t="s">
        <v>3890</v>
      </c>
    </row>
    <row r="1953" spans="1:8" x14ac:dyDescent="0.25">
      <c r="A1953" s="7">
        <v>44699</v>
      </c>
      <c r="B1953" s="4" t="s">
        <v>1993</v>
      </c>
      <c r="C1953" s="4" t="s">
        <v>3733</v>
      </c>
      <c r="D1953" s="3">
        <v>19440</v>
      </c>
      <c r="E1953" s="8">
        <v>44699</v>
      </c>
      <c r="F1953" s="3">
        <v>19440</v>
      </c>
      <c r="G1953" s="5">
        <f>Tabla1[[#This Row],[Importe]]-Tabla1[[#This Row],[Pagado]]</f>
        <v>0</v>
      </c>
      <c r="H1953" s="4" t="s">
        <v>3890</v>
      </c>
    </row>
    <row r="1954" spans="1:8" x14ac:dyDescent="0.25">
      <c r="A1954" s="7">
        <v>44699</v>
      </c>
      <c r="B1954" s="4" t="s">
        <v>1994</v>
      </c>
      <c r="C1954" s="4" t="s">
        <v>3668</v>
      </c>
      <c r="D1954" s="3">
        <v>7262.8</v>
      </c>
      <c r="E1954" s="8">
        <v>44705</v>
      </c>
      <c r="F1954" s="3">
        <v>7262.8</v>
      </c>
      <c r="G1954" s="5">
        <f>Tabla1[[#This Row],[Importe]]-Tabla1[[#This Row],[Pagado]]</f>
        <v>0</v>
      </c>
      <c r="H1954" s="4" t="s">
        <v>3890</v>
      </c>
    </row>
    <row r="1955" spans="1:8" x14ac:dyDescent="0.25">
      <c r="A1955" s="7">
        <v>44699</v>
      </c>
      <c r="B1955" s="4" t="s">
        <v>1995</v>
      </c>
      <c r="C1955" s="4" t="s">
        <v>3983</v>
      </c>
      <c r="D1955" s="3">
        <v>0</v>
      </c>
      <c r="E1955" s="9" t="s">
        <v>3891</v>
      </c>
      <c r="F1955" s="3">
        <v>0</v>
      </c>
      <c r="G1955" s="5">
        <f>Tabla1[[#This Row],[Importe]]-Tabla1[[#This Row],[Pagado]]</f>
        <v>0</v>
      </c>
      <c r="H1955" s="4" t="s">
        <v>3891</v>
      </c>
    </row>
    <row r="1956" spans="1:8" x14ac:dyDescent="0.25">
      <c r="A1956" s="7">
        <v>44699</v>
      </c>
      <c r="B1956" s="4" t="s">
        <v>1996</v>
      </c>
      <c r="C1956" s="4" t="s">
        <v>3790</v>
      </c>
      <c r="D1956" s="3">
        <v>11072.2</v>
      </c>
      <c r="E1956" s="8">
        <v>44702</v>
      </c>
      <c r="F1956" s="3">
        <v>11072.2</v>
      </c>
      <c r="G1956" s="5">
        <f>Tabla1[[#This Row],[Importe]]-Tabla1[[#This Row],[Pagado]]</f>
        <v>0</v>
      </c>
      <c r="H1956" s="4" t="s">
        <v>3890</v>
      </c>
    </row>
    <row r="1957" spans="1:8" x14ac:dyDescent="0.25">
      <c r="A1957" s="7">
        <v>44699</v>
      </c>
      <c r="B1957" s="4" t="s">
        <v>1997</v>
      </c>
      <c r="C1957" s="4" t="s">
        <v>3677</v>
      </c>
      <c r="D1957" s="3">
        <v>14755.2</v>
      </c>
      <c r="E1957" s="8">
        <v>44700</v>
      </c>
      <c r="F1957" s="3">
        <v>14755.2</v>
      </c>
      <c r="G1957" s="5">
        <f>Tabla1[[#This Row],[Importe]]-Tabla1[[#This Row],[Pagado]]</f>
        <v>0</v>
      </c>
      <c r="H1957" s="4" t="s">
        <v>3890</v>
      </c>
    </row>
    <row r="1958" spans="1:8" x14ac:dyDescent="0.25">
      <c r="A1958" s="7">
        <v>44699</v>
      </c>
      <c r="B1958" s="4" t="s">
        <v>1998</v>
      </c>
      <c r="C1958" s="4" t="s">
        <v>3763</v>
      </c>
      <c r="D1958" s="3">
        <v>7371.8</v>
      </c>
      <c r="E1958" s="8">
        <v>44699</v>
      </c>
      <c r="F1958" s="3">
        <v>7371.8</v>
      </c>
      <c r="G1958" s="5">
        <f>Tabla1[[#This Row],[Importe]]-Tabla1[[#This Row],[Pagado]]</f>
        <v>0</v>
      </c>
      <c r="H1958" s="4" t="s">
        <v>3890</v>
      </c>
    </row>
    <row r="1959" spans="1:8" x14ac:dyDescent="0.25">
      <c r="A1959" s="7">
        <v>44699</v>
      </c>
      <c r="B1959" s="4" t="s">
        <v>1999</v>
      </c>
      <c r="C1959" s="4" t="s">
        <v>3605</v>
      </c>
      <c r="D1959" s="3">
        <v>951.2</v>
      </c>
      <c r="E1959" s="8">
        <v>44699</v>
      </c>
      <c r="F1959" s="3">
        <v>951.2</v>
      </c>
      <c r="G1959" s="5">
        <f>Tabla1[[#This Row],[Importe]]-Tabla1[[#This Row],[Pagado]]</f>
        <v>0</v>
      </c>
      <c r="H1959" s="4" t="s">
        <v>3890</v>
      </c>
    </row>
    <row r="1960" spans="1:8" x14ac:dyDescent="0.25">
      <c r="A1960" s="7">
        <v>44699</v>
      </c>
      <c r="B1960" s="4" t="s">
        <v>2000</v>
      </c>
      <c r="C1960" s="4" t="s">
        <v>3673</v>
      </c>
      <c r="D1960" s="3">
        <v>14778.4</v>
      </c>
      <c r="E1960" s="8">
        <v>44700</v>
      </c>
      <c r="F1960" s="3">
        <v>14778.4</v>
      </c>
      <c r="G1960" s="5">
        <f>Tabla1[[#This Row],[Importe]]-Tabla1[[#This Row],[Pagado]]</f>
        <v>0</v>
      </c>
      <c r="H1960" s="4" t="s">
        <v>3890</v>
      </c>
    </row>
    <row r="1961" spans="1:8" x14ac:dyDescent="0.25">
      <c r="A1961" s="7">
        <v>44699</v>
      </c>
      <c r="B1961" s="4" t="s">
        <v>2001</v>
      </c>
      <c r="C1961" s="4" t="s">
        <v>3687</v>
      </c>
      <c r="D1961" s="3">
        <v>1516.8</v>
      </c>
      <c r="E1961" s="8">
        <v>44699</v>
      </c>
      <c r="F1961" s="3">
        <v>1516.8</v>
      </c>
      <c r="G1961" s="5">
        <f>Tabla1[[#This Row],[Importe]]-Tabla1[[#This Row],[Pagado]]</f>
        <v>0</v>
      </c>
      <c r="H1961" s="4" t="s">
        <v>3890</v>
      </c>
    </row>
    <row r="1962" spans="1:8" x14ac:dyDescent="0.25">
      <c r="A1962" s="7">
        <v>44699</v>
      </c>
      <c r="B1962" s="4" t="s">
        <v>2002</v>
      </c>
      <c r="C1962" s="4" t="s">
        <v>3683</v>
      </c>
      <c r="D1962" s="3">
        <v>23870.5</v>
      </c>
      <c r="E1962" s="8">
        <v>44699</v>
      </c>
      <c r="F1962" s="3">
        <v>23870.5</v>
      </c>
      <c r="G1962" s="5">
        <f>Tabla1[[#This Row],[Importe]]-Tabla1[[#This Row],[Pagado]]</f>
        <v>0</v>
      </c>
      <c r="H1962" s="4" t="s">
        <v>3890</v>
      </c>
    </row>
    <row r="1963" spans="1:8" x14ac:dyDescent="0.25">
      <c r="A1963" s="7">
        <v>44699</v>
      </c>
      <c r="B1963" s="4" t="s">
        <v>2003</v>
      </c>
      <c r="C1963" s="4" t="s">
        <v>3611</v>
      </c>
      <c r="D1963" s="3">
        <v>1044.8</v>
      </c>
      <c r="E1963" s="8">
        <v>44699</v>
      </c>
      <c r="F1963" s="3">
        <v>1044.8</v>
      </c>
      <c r="G1963" s="5">
        <f>Tabla1[[#This Row],[Importe]]-Tabla1[[#This Row],[Pagado]]</f>
        <v>0</v>
      </c>
      <c r="H1963" s="4" t="s">
        <v>3890</v>
      </c>
    </row>
    <row r="1964" spans="1:8" x14ac:dyDescent="0.25">
      <c r="A1964" s="7">
        <v>44699</v>
      </c>
      <c r="B1964" s="4" t="s">
        <v>2004</v>
      </c>
      <c r="C1964" s="4" t="s">
        <v>3766</v>
      </c>
      <c r="D1964" s="3">
        <v>34916</v>
      </c>
      <c r="E1964" s="8">
        <v>44700</v>
      </c>
      <c r="F1964" s="3">
        <v>34916</v>
      </c>
      <c r="G1964" s="5">
        <f>Tabla1[[#This Row],[Importe]]-Tabla1[[#This Row],[Pagado]]</f>
        <v>0</v>
      </c>
      <c r="H1964" s="4" t="s">
        <v>3890</v>
      </c>
    </row>
    <row r="1965" spans="1:8" x14ac:dyDescent="0.25">
      <c r="A1965" s="7">
        <v>44699</v>
      </c>
      <c r="B1965" s="4" t="s">
        <v>2005</v>
      </c>
      <c r="C1965" s="4" t="s">
        <v>3658</v>
      </c>
      <c r="D1965" s="3">
        <v>4772.8</v>
      </c>
      <c r="E1965" s="8">
        <v>44701</v>
      </c>
      <c r="F1965" s="3">
        <v>4772.8</v>
      </c>
      <c r="G1965" s="5">
        <f>Tabla1[[#This Row],[Importe]]-Tabla1[[#This Row],[Pagado]]</f>
        <v>0</v>
      </c>
      <c r="H1965" s="4" t="s">
        <v>3890</v>
      </c>
    </row>
    <row r="1966" spans="1:8" x14ac:dyDescent="0.25">
      <c r="A1966" s="7">
        <v>44699</v>
      </c>
      <c r="B1966" s="4" t="s">
        <v>2006</v>
      </c>
      <c r="C1966" s="4" t="s">
        <v>3668</v>
      </c>
      <c r="D1966" s="3">
        <v>1755.6</v>
      </c>
      <c r="E1966" s="8">
        <v>44705</v>
      </c>
      <c r="F1966" s="3">
        <v>1755.6</v>
      </c>
      <c r="G1966" s="5">
        <f>Tabla1[[#This Row],[Importe]]-Tabla1[[#This Row],[Pagado]]</f>
        <v>0</v>
      </c>
      <c r="H1966" s="4" t="s">
        <v>3890</v>
      </c>
    </row>
    <row r="1967" spans="1:8" x14ac:dyDescent="0.25">
      <c r="A1967" s="7">
        <v>44699</v>
      </c>
      <c r="B1967" s="4" t="s">
        <v>2007</v>
      </c>
      <c r="C1967" s="4" t="s">
        <v>3728</v>
      </c>
      <c r="D1967" s="3">
        <v>39934.400000000001</v>
      </c>
      <c r="E1967" s="8">
        <v>44699</v>
      </c>
      <c r="F1967" s="3">
        <v>39934.400000000001</v>
      </c>
      <c r="G1967" s="5">
        <f>Tabla1[[#This Row],[Importe]]-Tabla1[[#This Row],[Pagado]]</f>
        <v>0</v>
      </c>
      <c r="H1967" s="4" t="s">
        <v>3890</v>
      </c>
    </row>
    <row r="1968" spans="1:8" x14ac:dyDescent="0.25">
      <c r="A1968" s="7">
        <v>44699</v>
      </c>
      <c r="B1968" s="4" t="s">
        <v>2008</v>
      </c>
      <c r="C1968" s="4" t="s">
        <v>3616</v>
      </c>
      <c r="D1968" s="3">
        <v>10379.700000000001</v>
      </c>
      <c r="E1968" s="8">
        <v>44699</v>
      </c>
      <c r="F1968" s="3">
        <v>10379.700000000001</v>
      </c>
      <c r="G1968" s="5">
        <f>Tabla1[[#This Row],[Importe]]-Tabla1[[#This Row],[Pagado]]</f>
        <v>0</v>
      </c>
      <c r="H1968" s="4" t="s">
        <v>3890</v>
      </c>
    </row>
    <row r="1969" spans="1:8" x14ac:dyDescent="0.25">
      <c r="A1969" s="7">
        <v>44699</v>
      </c>
      <c r="B1969" s="4" t="s">
        <v>2009</v>
      </c>
      <c r="C1969" s="4" t="s">
        <v>3616</v>
      </c>
      <c r="D1969" s="3">
        <v>2564.1</v>
      </c>
      <c r="E1969" s="8">
        <v>44699</v>
      </c>
      <c r="F1969" s="3">
        <v>2564.1</v>
      </c>
      <c r="G1969" s="5">
        <f>Tabla1[[#This Row],[Importe]]-Tabla1[[#This Row],[Pagado]]</f>
        <v>0</v>
      </c>
      <c r="H1969" s="4" t="s">
        <v>3890</v>
      </c>
    </row>
    <row r="1970" spans="1:8" x14ac:dyDescent="0.25">
      <c r="A1970" s="7">
        <v>44699</v>
      </c>
      <c r="B1970" s="4" t="s">
        <v>2010</v>
      </c>
      <c r="C1970" s="4" t="s">
        <v>3617</v>
      </c>
      <c r="D1970" s="3">
        <v>5242.3</v>
      </c>
      <c r="E1970" s="8">
        <v>44699</v>
      </c>
      <c r="F1970" s="3">
        <v>5242.3</v>
      </c>
      <c r="G1970" s="5">
        <f>Tabla1[[#This Row],[Importe]]-Tabla1[[#This Row],[Pagado]]</f>
        <v>0</v>
      </c>
      <c r="H1970" s="4" t="s">
        <v>3890</v>
      </c>
    </row>
    <row r="1971" spans="1:8" x14ac:dyDescent="0.25">
      <c r="A1971" s="7">
        <v>44699</v>
      </c>
      <c r="B1971" s="4" t="s">
        <v>2011</v>
      </c>
      <c r="C1971" s="4" t="s">
        <v>3792</v>
      </c>
      <c r="D1971" s="3">
        <v>460.2</v>
      </c>
      <c r="E1971" s="8">
        <v>44699</v>
      </c>
      <c r="F1971" s="3">
        <v>460.2</v>
      </c>
      <c r="G1971" s="5">
        <f>Tabla1[[#This Row],[Importe]]-Tabla1[[#This Row],[Pagado]]</f>
        <v>0</v>
      </c>
      <c r="H1971" s="4" t="s">
        <v>3890</v>
      </c>
    </row>
    <row r="1972" spans="1:8" x14ac:dyDescent="0.25">
      <c r="A1972" s="7">
        <v>44699</v>
      </c>
      <c r="B1972" s="4" t="s">
        <v>2012</v>
      </c>
      <c r="C1972" s="4" t="s">
        <v>3984</v>
      </c>
      <c r="D1972" s="3">
        <v>0</v>
      </c>
      <c r="E1972" s="9" t="s">
        <v>3891</v>
      </c>
      <c r="F1972" s="3">
        <v>0</v>
      </c>
      <c r="G1972" s="5">
        <f>Tabla1[[#This Row],[Importe]]-Tabla1[[#This Row],[Pagado]]</f>
        <v>0</v>
      </c>
      <c r="H1972" s="10" t="s">
        <v>3985</v>
      </c>
    </row>
    <row r="1973" spans="1:8" x14ac:dyDescent="0.25">
      <c r="A1973" s="7">
        <v>44699</v>
      </c>
      <c r="B1973" s="4" t="s">
        <v>2013</v>
      </c>
      <c r="C1973" s="4" t="s">
        <v>3833</v>
      </c>
      <c r="D1973" s="3">
        <v>4409.08</v>
      </c>
      <c r="E1973" s="8">
        <v>44699</v>
      </c>
      <c r="F1973" s="3">
        <v>4409.08</v>
      </c>
      <c r="G1973" s="5">
        <f>Tabla1[[#This Row],[Importe]]-Tabla1[[#This Row],[Pagado]]</f>
        <v>0</v>
      </c>
      <c r="H1973" s="4" t="s">
        <v>3890</v>
      </c>
    </row>
    <row r="1974" spans="1:8" x14ac:dyDescent="0.25">
      <c r="A1974" s="7">
        <v>44699</v>
      </c>
      <c r="B1974" s="4" t="s">
        <v>2014</v>
      </c>
      <c r="C1974" s="4" t="s">
        <v>3811</v>
      </c>
      <c r="D1974" s="3">
        <v>1560.2</v>
      </c>
      <c r="E1974" s="8">
        <v>44699</v>
      </c>
      <c r="F1974" s="3">
        <v>1560.2</v>
      </c>
      <c r="G1974" s="5">
        <f>Tabla1[[#This Row],[Importe]]-Tabla1[[#This Row],[Pagado]]</f>
        <v>0</v>
      </c>
      <c r="H1974" s="4" t="s">
        <v>3890</v>
      </c>
    </row>
    <row r="1975" spans="1:8" ht="31.5" x14ac:dyDescent="0.25">
      <c r="A1975" s="7">
        <v>44699</v>
      </c>
      <c r="B1975" s="4" t="s">
        <v>2015</v>
      </c>
      <c r="C1975" s="4" t="s">
        <v>3700</v>
      </c>
      <c r="D1975" s="3">
        <v>127613.5</v>
      </c>
      <c r="E1975" s="8" t="s">
        <v>4038</v>
      </c>
      <c r="F1975" s="3">
        <f>42103.27</f>
        <v>42103.27</v>
      </c>
      <c r="G1975" s="5">
        <f>Tabla1[[#This Row],[Importe]]-Tabla1[[#This Row],[Pagado]]</f>
        <v>85510.23000000001</v>
      </c>
      <c r="H1975" s="4" t="s">
        <v>3890</v>
      </c>
    </row>
    <row r="1976" spans="1:8" x14ac:dyDescent="0.25">
      <c r="A1976" s="7">
        <v>44699</v>
      </c>
      <c r="B1976" s="4" t="s">
        <v>2016</v>
      </c>
      <c r="C1976" s="4" t="s">
        <v>3614</v>
      </c>
      <c r="D1976" s="3">
        <v>3959</v>
      </c>
      <c r="E1976" s="8">
        <v>44699</v>
      </c>
      <c r="F1976" s="3">
        <v>3959</v>
      </c>
      <c r="G1976" s="5">
        <f>Tabla1[[#This Row],[Importe]]-Tabla1[[#This Row],[Pagado]]</f>
        <v>0</v>
      </c>
      <c r="H1976" s="4" t="s">
        <v>3890</v>
      </c>
    </row>
    <row r="1977" spans="1:8" x14ac:dyDescent="0.25">
      <c r="A1977" s="7">
        <v>44699</v>
      </c>
      <c r="B1977" s="4" t="s">
        <v>2017</v>
      </c>
      <c r="C1977" s="4" t="s">
        <v>3614</v>
      </c>
      <c r="D1977" s="3">
        <v>3790.8</v>
      </c>
      <c r="E1977" s="8">
        <v>44699</v>
      </c>
      <c r="F1977" s="3">
        <v>3790.8</v>
      </c>
      <c r="G1977" s="5">
        <f>Tabla1[[#This Row],[Importe]]-Tabla1[[#This Row],[Pagado]]</f>
        <v>0</v>
      </c>
      <c r="H1977" s="4" t="s">
        <v>3890</v>
      </c>
    </row>
    <row r="1978" spans="1:8" x14ac:dyDescent="0.25">
      <c r="A1978" s="7">
        <v>44699</v>
      </c>
      <c r="B1978" s="4" t="s">
        <v>2018</v>
      </c>
      <c r="C1978" s="4" t="s">
        <v>3637</v>
      </c>
      <c r="D1978" s="3">
        <v>10153</v>
      </c>
      <c r="E1978" s="8">
        <v>44699</v>
      </c>
      <c r="F1978" s="3">
        <v>10153</v>
      </c>
      <c r="G1978" s="5">
        <f>Tabla1[[#This Row],[Importe]]-Tabla1[[#This Row],[Pagado]]</f>
        <v>0</v>
      </c>
      <c r="H1978" s="4" t="s">
        <v>3890</v>
      </c>
    </row>
    <row r="1979" spans="1:8" x14ac:dyDescent="0.25">
      <c r="A1979" s="7">
        <v>44699</v>
      </c>
      <c r="B1979" s="4" t="s">
        <v>2019</v>
      </c>
      <c r="C1979" s="4" t="s">
        <v>3627</v>
      </c>
      <c r="D1979" s="3">
        <v>3304</v>
      </c>
      <c r="E1979" s="8">
        <v>44699</v>
      </c>
      <c r="F1979" s="3">
        <v>3304</v>
      </c>
      <c r="G1979" s="5">
        <f>Tabla1[[#This Row],[Importe]]-Tabla1[[#This Row],[Pagado]]</f>
        <v>0</v>
      </c>
      <c r="H1979" s="4" t="s">
        <v>3890</v>
      </c>
    </row>
    <row r="1980" spans="1:8" x14ac:dyDescent="0.25">
      <c r="A1980" s="7">
        <v>44699</v>
      </c>
      <c r="B1980" s="4" t="s">
        <v>2020</v>
      </c>
      <c r="C1980" s="4" t="s">
        <v>3739</v>
      </c>
      <c r="D1980" s="3">
        <v>939.6</v>
      </c>
      <c r="E1980" s="8">
        <v>44699</v>
      </c>
      <c r="F1980" s="3">
        <v>939.6</v>
      </c>
      <c r="G1980" s="5">
        <f>Tabla1[[#This Row],[Importe]]-Tabla1[[#This Row],[Pagado]]</f>
        <v>0</v>
      </c>
      <c r="H1980" s="4" t="s">
        <v>3890</v>
      </c>
    </row>
    <row r="1981" spans="1:8" x14ac:dyDescent="0.25">
      <c r="A1981" s="7">
        <v>44699</v>
      </c>
      <c r="B1981" s="4" t="s">
        <v>2021</v>
      </c>
      <c r="C1981" s="4" t="s">
        <v>3686</v>
      </c>
      <c r="D1981" s="3">
        <v>73144.72</v>
      </c>
      <c r="E1981" s="8">
        <v>44707</v>
      </c>
      <c r="F1981" s="3">
        <v>73144.72</v>
      </c>
      <c r="G1981" s="5">
        <f>Tabla1[[#This Row],[Importe]]-Tabla1[[#This Row],[Pagado]]</f>
        <v>0</v>
      </c>
      <c r="H1981" s="4" t="s">
        <v>3890</v>
      </c>
    </row>
    <row r="1982" spans="1:8" x14ac:dyDescent="0.25">
      <c r="A1982" s="7">
        <v>44699</v>
      </c>
      <c r="B1982" s="4" t="s">
        <v>2022</v>
      </c>
      <c r="C1982" s="4" t="s">
        <v>3622</v>
      </c>
      <c r="D1982" s="3">
        <v>2299.5</v>
      </c>
      <c r="E1982" s="8">
        <v>44699</v>
      </c>
      <c r="F1982" s="3">
        <v>2299.5</v>
      </c>
      <c r="G1982" s="5">
        <f>Tabla1[[#This Row],[Importe]]-Tabla1[[#This Row],[Pagado]]</f>
        <v>0</v>
      </c>
      <c r="H1982" s="4" t="s">
        <v>3890</v>
      </c>
    </row>
    <row r="1983" spans="1:8" x14ac:dyDescent="0.25">
      <c r="A1983" s="7">
        <v>44699</v>
      </c>
      <c r="B1983" s="4" t="s">
        <v>2023</v>
      </c>
      <c r="C1983" s="4" t="s">
        <v>3622</v>
      </c>
      <c r="D1983" s="3">
        <v>3647.7</v>
      </c>
      <c r="E1983" s="8">
        <v>44699</v>
      </c>
      <c r="F1983" s="3">
        <v>3647.7</v>
      </c>
      <c r="G1983" s="5">
        <f>Tabla1[[#This Row],[Importe]]-Tabla1[[#This Row],[Pagado]]</f>
        <v>0</v>
      </c>
      <c r="H1983" s="4" t="s">
        <v>3890</v>
      </c>
    </row>
    <row r="1984" spans="1:8" x14ac:dyDescent="0.25">
      <c r="A1984" s="7">
        <v>44699</v>
      </c>
      <c r="B1984" s="4" t="s">
        <v>2024</v>
      </c>
      <c r="C1984" s="4" t="s">
        <v>3767</v>
      </c>
      <c r="D1984" s="3">
        <v>1722.8</v>
      </c>
      <c r="E1984" s="8">
        <v>44699</v>
      </c>
      <c r="F1984" s="3">
        <v>1722.8</v>
      </c>
      <c r="G1984" s="5">
        <f>Tabla1[[#This Row],[Importe]]-Tabla1[[#This Row],[Pagado]]</f>
        <v>0</v>
      </c>
      <c r="H1984" s="4" t="s">
        <v>3890</v>
      </c>
    </row>
    <row r="1985" spans="1:8" x14ac:dyDescent="0.25">
      <c r="A1985" s="7">
        <v>44699</v>
      </c>
      <c r="B1985" s="4" t="s">
        <v>2025</v>
      </c>
      <c r="C1985" s="4" t="s">
        <v>3614</v>
      </c>
      <c r="D1985" s="3">
        <v>132</v>
      </c>
      <c r="E1985" s="8">
        <v>44699</v>
      </c>
      <c r="F1985" s="3">
        <v>132</v>
      </c>
      <c r="G1985" s="5">
        <f>Tabla1[[#This Row],[Importe]]-Tabla1[[#This Row],[Pagado]]</f>
        <v>0</v>
      </c>
      <c r="H1985" s="4" t="s">
        <v>3890</v>
      </c>
    </row>
    <row r="1986" spans="1:8" x14ac:dyDescent="0.25">
      <c r="A1986" s="7">
        <v>44699</v>
      </c>
      <c r="B1986" s="4" t="s">
        <v>2026</v>
      </c>
      <c r="C1986" s="4" t="s">
        <v>3808</v>
      </c>
      <c r="D1986" s="3">
        <v>20904</v>
      </c>
      <c r="E1986" s="8">
        <v>44705</v>
      </c>
      <c r="F1986" s="3">
        <v>20904</v>
      </c>
      <c r="G1986" s="5">
        <f>Tabla1[[#This Row],[Importe]]-Tabla1[[#This Row],[Pagado]]</f>
        <v>0</v>
      </c>
      <c r="H1986" s="4" t="s">
        <v>3890</v>
      </c>
    </row>
    <row r="1987" spans="1:8" x14ac:dyDescent="0.25">
      <c r="A1987" s="7">
        <v>44699</v>
      </c>
      <c r="B1987" s="4" t="s">
        <v>2027</v>
      </c>
      <c r="C1987" s="4" t="s">
        <v>3765</v>
      </c>
      <c r="D1987" s="3">
        <v>545.20000000000005</v>
      </c>
      <c r="E1987" s="8">
        <v>44699</v>
      </c>
      <c r="F1987" s="3">
        <v>545.20000000000005</v>
      </c>
      <c r="G1987" s="5">
        <f>Tabla1[[#This Row],[Importe]]-Tabla1[[#This Row],[Pagado]]</f>
        <v>0</v>
      </c>
      <c r="H1987" s="4" t="s">
        <v>3890</v>
      </c>
    </row>
    <row r="1988" spans="1:8" x14ac:dyDescent="0.25">
      <c r="A1988" s="7">
        <v>44699</v>
      </c>
      <c r="B1988" s="4" t="s">
        <v>2028</v>
      </c>
      <c r="C1988" s="4" t="s">
        <v>3603</v>
      </c>
      <c r="D1988" s="3">
        <v>6743.7</v>
      </c>
      <c r="E1988" s="8">
        <v>44699</v>
      </c>
      <c r="F1988" s="3">
        <v>6743.7</v>
      </c>
      <c r="G1988" s="5">
        <f>Tabla1[[#This Row],[Importe]]-Tabla1[[#This Row],[Pagado]]</f>
        <v>0</v>
      </c>
      <c r="H1988" s="4" t="s">
        <v>3890</v>
      </c>
    </row>
    <row r="1989" spans="1:8" x14ac:dyDescent="0.25">
      <c r="A1989" s="7">
        <v>44699</v>
      </c>
      <c r="B1989" s="4" t="s">
        <v>2029</v>
      </c>
      <c r="C1989" s="4" t="s">
        <v>3682</v>
      </c>
      <c r="D1989" s="3">
        <v>10270.6</v>
      </c>
      <c r="E1989" s="8">
        <v>44699</v>
      </c>
      <c r="F1989" s="3">
        <v>10270.6</v>
      </c>
      <c r="G1989" s="5">
        <f>Tabla1[[#This Row],[Importe]]-Tabla1[[#This Row],[Pagado]]</f>
        <v>0</v>
      </c>
      <c r="H1989" s="4" t="s">
        <v>3890</v>
      </c>
    </row>
    <row r="1990" spans="1:8" x14ac:dyDescent="0.25">
      <c r="A1990" s="7">
        <v>44699</v>
      </c>
      <c r="B1990" s="4" t="s">
        <v>2030</v>
      </c>
      <c r="C1990" s="4" t="s">
        <v>3750</v>
      </c>
      <c r="D1990" s="3">
        <v>4600.1000000000004</v>
      </c>
      <c r="E1990" s="8">
        <v>44699</v>
      </c>
      <c r="F1990" s="3">
        <v>4600.1000000000004</v>
      </c>
      <c r="G1990" s="5">
        <f>Tabla1[[#This Row],[Importe]]-Tabla1[[#This Row],[Pagado]]</f>
        <v>0</v>
      </c>
      <c r="H1990" s="4" t="s">
        <v>3890</v>
      </c>
    </row>
    <row r="1991" spans="1:8" x14ac:dyDescent="0.25">
      <c r="A1991" s="7">
        <v>44699</v>
      </c>
      <c r="B1991" s="4" t="s">
        <v>2031</v>
      </c>
      <c r="C1991" s="4" t="s">
        <v>3746</v>
      </c>
      <c r="D1991" s="3">
        <v>4277.5</v>
      </c>
      <c r="E1991" s="8">
        <v>44699</v>
      </c>
      <c r="F1991" s="3">
        <v>4277.5</v>
      </c>
      <c r="G1991" s="5">
        <f>Tabla1[[#This Row],[Importe]]-Tabla1[[#This Row],[Pagado]]</f>
        <v>0</v>
      </c>
      <c r="H1991" s="4" t="s">
        <v>3890</v>
      </c>
    </row>
    <row r="1992" spans="1:8" x14ac:dyDescent="0.25">
      <c r="A1992" s="7">
        <v>44699</v>
      </c>
      <c r="B1992" s="4" t="s">
        <v>2032</v>
      </c>
      <c r="C1992" s="4" t="s">
        <v>3685</v>
      </c>
      <c r="D1992" s="3">
        <v>6993.1</v>
      </c>
      <c r="E1992" s="8">
        <v>44699</v>
      </c>
      <c r="F1992" s="3">
        <v>6993.1</v>
      </c>
      <c r="G1992" s="5">
        <f>Tabla1[[#This Row],[Importe]]-Tabla1[[#This Row],[Pagado]]</f>
        <v>0</v>
      </c>
      <c r="H1992" s="4" t="s">
        <v>3890</v>
      </c>
    </row>
    <row r="1993" spans="1:8" x14ac:dyDescent="0.25">
      <c r="A1993" s="7">
        <v>44699</v>
      </c>
      <c r="B1993" s="4" t="s">
        <v>2033</v>
      </c>
      <c r="C1993" s="4" t="s">
        <v>3661</v>
      </c>
      <c r="D1993" s="3">
        <v>25030.9</v>
      </c>
      <c r="E1993" s="8">
        <v>44699</v>
      </c>
      <c r="F1993" s="3">
        <v>25030.9</v>
      </c>
      <c r="G1993" s="5">
        <f>Tabla1[[#This Row],[Importe]]-Tabla1[[#This Row],[Pagado]]</f>
        <v>0</v>
      </c>
      <c r="H1993" s="4" t="s">
        <v>3890</v>
      </c>
    </row>
    <row r="1994" spans="1:8" x14ac:dyDescent="0.25">
      <c r="A1994" s="7">
        <v>44699</v>
      </c>
      <c r="B1994" s="4" t="s">
        <v>2034</v>
      </c>
      <c r="C1994" s="4" t="s">
        <v>3630</v>
      </c>
      <c r="D1994" s="3">
        <v>3201.6</v>
      </c>
      <c r="E1994" s="8">
        <v>44699</v>
      </c>
      <c r="F1994" s="3">
        <v>3201.6</v>
      </c>
      <c r="G1994" s="5">
        <f>Tabla1[[#This Row],[Importe]]-Tabla1[[#This Row],[Pagado]]</f>
        <v>0</v>
      </c>
      <c r="H1994" s="4" t="s">
        <v>3890</v>
      </c>
    </row>
    <row r="1995" spans="1:8" x14ac:dyDescent="0.25">
      <c r="A1995" s="7">
        <v>44699</v>
      </c>
      <c r="B1995" s="4" t="s">
        <v>2035</v>
      </c>
      <c r="C1995" s="4" t="s">
        <v>3665</v>
      </c>
      <c r="D1995" s="3">
        <v>3844</v>
      </c>
      <c r="E1995" s="8">
        <v>44699</v>
      </c>
      <c r="F1995" s="3">
        <v>3844</v>
      </c>
      <c r="G1995" s="5">
        <f>Tabla1[[#This Row],[Importe]]-Tabla1[[#This Row],[Pagado]]</f>
        <v>0</v>
      </c>
      <c r="H1995" s="4" t="s">
        <v>3890</v>
      </c>
    </row>
    <row r="1996" spans="1:8" x14ac:dyDescent="0.25">
      <c r="A1996" s="7">
        <v>44699</v>
      </c>
      <c r="B1996" s="4" t="s">
        <v>2036</v>
      </c>
      <c r="C1996" s="4" t="s">
        <v>3854</v>
      </c>
      <c r="D1996" s="3">
        <v>1696</v>
      </c>
      <c r="E1996" s="8">
        <v>44699</v>
      </c>
      <c r="F1996" s="3">
        <v>1696</v>
      </c>
      <c r="G1996" s="5">
        <f>Tabla1[[#This Row],[Importe]]-Tabla1[[#This Row],[Pagado]]</f>
        <v>0</v>
      </c>
      <c r="H1996" s="4" t="s">
        <v>3890</v>
      </c>
    </row>
    <row r="1997" spans="1:8" x14ac:dyDescent="0.25">
      <c r="A1997" s="7">
        <v>44699</v>
      </c>
      <c r="B1997" s="4" t="s">
        <v>2037</v>
      </c>
      <c r="C1997" s="4" t="s">
        <v>3760</v>
      </c>
      <c r="D1997" s="3">
        <v>899</v>
      </c>
      <c r="E1997" s="8">
        <v>44699</v>
      </c>
      <c r="F1997" s="3">
        <v>899</v>
      </c>
      <c r="G1997" s="5">
        <f>Tabla1[[#This Row],[Importe]]-Tabla1[[#This Row],[Pagado]]</f>
        <v>0</v>
      </c>
      <c r="H1997" s="4" t="s">
        <v>3890</v>
      </c>
    </row>
    <row r="1998" spans="1:8" x14ac:dyDescent="0.25">
      <c r="A1998" s="7">
        <v>44699</v>
      </c>
      <c r="B1998" s="4" t="s">
        <v>2038</v>
      </c>
      <c r="C1998" s="4" t="s">
        <v>3681</v>
      </c>
      <c r="D1998" s="3">
        <v>9542.7999999999993</v>
      </c>
      <c r="E1998" s="8">
        <v>44699</v>
      </c>
      <c r="F1998" s="3">
        <v>9542.7999999999993</v>
      </c>
      <c r="G1998" s="5">
        <f>Tabla1[[#This Row],[Importe]]-Tabla1[[#This Row],[Pagado]]</f>
        <v>0</v>
      </c>
      <c r="H1998" s="4" t="s">
        <v>3890</v>
      </c>
    </row>
    <row r="1999" spans="1:8" x14ac:dyDescent="0.25">
      <c r="A1999" s="7">
        <v>44699</v>
      </c>
      <c r="B1999" s="4" t="s">
        <v>2039</v>
      </c>
      <c r="C1999" s="4" t="s">
        <v>3764</v>
      </c>
      <c r="D1999" s="3">
        <v>28408</v>
      </c>
      <c r="E1999" s="8">
        <v>44704</v>
      </c>
      <c r="F1999" s="3">
        <v>28408</v>
      </c>
      <c r="G1999" s="5">
        <f>Tabla1[[#This Row],[Importe]]-Tabla1[[#This Row],[Pagado]]</f>
        <v>0</v>
      </c>
      <c r="H1999" s="4" t="s">
        <v>3890</v>
      </c>
    </row>
    <row r="2000" spans="1:8" x14ac:dyDescent="0.25">
      <c r="A2000" s="7">
        <v>44699</v>
      </c>
      <c r="B2000" s="4" t="s">
        <v>2040</v>
      </c>
      <c r="C2000" s="4" t="s">
        <v>3684</v>
      </c>
      <c r="D2000" s="3">
        <v>4406.3999999999996</v>
      </c>
      <c r="E2000" s="8">
        <v>44699</v>
      </c>
      <c r="F2000" s="3">
        <v>4406.3999999999996</v>
      </c>
      <c r="G2000" s="5">
        <f>Tabla1[[#This Row],[Importe]]-Tabla1[[#This Row],[Pagado]]</f>
        <v>0</v>
      </c>
      <c r="H2000" s="4" t="s">
        <v>3890</v>
      </c>
    </row>
    <row r="2001" spans="1:8" x14ac:dyDescent="0.25">
      <c r="A2001" s="7">
        <v>44699</v>
      </c>
      <c r="B2001" s="4" t="s">
        <v>2041</v>
      </c>
      <c r="C2001" s="4" t="s">
        <v>3834</v>
      </c>
      <c r="D2001" s="3">
        <v>10012.4</v>
      </c>
      <c r="E2001" s="8">
        <v>44699</v>
      </c>
      <c r="F2001" s="3">
        <v>10012.4</v>
      </c>
      <c r="G2001" s="5">
        <f>Tabla1[[#This Row],[Importe]]-Tabla1[[#This Row],[Pagado]]</f>
        <v>0</v>
      </c>
      <c r="H2001" s="4" t="s">
        <v>3890</v>
      </c>
    </row>
    <row r="2002" spans="1:8" x14ac:dyDescent="0.25">
      <c r="A2002" s="7">
        <v>44699</v>
      </c>
      <c r="B2002" s="4" t="s">
        <v>2042</v>
      </c>
      <c r="C2002" s="4" t="s">
        <v>3703</v>
      </c>
      <c r="D2002" s="3">
        <v>6911.1</v>
      </c>
      <c r="E2002" s="8">
        <v>44699</v>
      </c>
      <c r="F2002" s="3">
        <v>6911.1</v>
      </c>
      <c r="G2002" s="5">
        <f>Tabla1[[#This Row],[Importe]]-Tabla1[[#This Row],[Pagado]]</f>
        <v>0</v>
      </c>
      <c r="H2002" s="4" t="s">
        <v>3890</v>
      </c>
    </row>
    <row r="2003" spans="1:8" x14ac:dyDescent="0.25">
      <c r="A2003" s="7">
        <v>44699</v>
      </c>
      <c r="B2003" s="4" t="s">
        <v>2043</v>
      </c>
      <c r="C2003" s="4" t="s">
        <v>3821</v>
      </c>
      <c r="D2003" s="3">
        <v>1476</v>
      </c>
      <c r="E2003" s="8">
        <v>44699</v>
      </c>
      <c r="F2003" s="3">
        <v>1476</v>
      </c>
      <c r="G2003" s="5">
        <f>Tabla1[[#This Row],[Importe]]-Tabla1[[#This Row],[Pagado]]</f>
        <v>0</v>
      </c>
      <c r="H2003" s="4" t="s">
        <v>3890</v>
      </c>
    </row>
    <row r="2004" spans="1:8" x14ac:dyDescent="0.25">
      <c r="A2004" s="7">
        <v>44699</v>
      </c>
      <c r="B2004" s="4" t="s">
        <v>2044</v>
      </c>
      <c r="C2004" s="4" t="s">
        <v>3614</v>
      </c>
      <c r="D2004" s="3">
        <v>1339</v>
      </c>
      <c r="E2004" s="8">
        <v>44699</v>
      </c>
      <c r="F2004" s="3">
        <v>1339</v>
      </c>
      <c r="G2004" s="5">
        <f>Tabla1[[#This Row],[Importe]]-Tabla1[[#This Row],[Pagado]]</f>
        <v>0</v>
      </c>
      <c r="H2004" s="4" t="s">
        <v>3890</v>
      </c>
    </row>
    <row r="2005" spans="1:8" x14ac:dyDescent="0.25">
      <c r="A2005" s="7">
        <v>44699</v>
      </c>
      <c r="B2005" s="4" t="s">
        <v>2045</v>
      </c>
      <c r="C2005" s="4" t="s">
        <v>3697</v>
      </c>
      <c r="D2005" s="3">
        <v>10054.799999999999</v>
      </c>
      <c r="E2005" s="8">
        <v>44706</v>
      </c>
      <c r="F2005" s="3">
        <v>10054.799999999999</v>
      </c>
      <c r="G2005" s="5">
        <f>Tabla1[[#This Row],[Importe]]-Tabla1[[#This Row],[Pagado]]</f>
        <v>0</v>
      </c>
      <c r="H2005" s="4" t="s">
        <v>3890</v>
      </c>
    </row>
    <row r="2006" spans="1:8" x14ac:dyDescent="0.25">
      <c r="A2006" s="7">
        <v>44699</v>
      </c>
      <c r="B2006" s="4" t="s">
        <v>2046</v>
      </c>
      <c r="C2006" s="4" t="s">
        <v>3986</v>
      </c>
      <c r="D2006" s="3">
        <v>0</v>
      </c>
      <c r="E2006" s="9" t="s">
        <v>3891</v>
      </c>
      <c r="F2006" s="3">
        <v>0</v>
      </c>
      <c r="G2006" s="5">
        <f>Tabla1[[#This Row],[Importe]]-Tabla1[[#This Row],[Pagado]]</f>
        <v>0</v>
      </c>
      <c r="H2006" s="10" t="s">
        <v>3987</v>
      </c>
    </row>
    <row r="2007" spans="1:8" x14ac:dyDescent="0.25">
      <c r="A2007" s="7">
        <v>44699</v>
      </c>
      <c r="B2007" s="4" t="s">
        <v>2047</v>
      </c>
      <c r="C2007" s="4" t="s">
        <v>3724</v>
      </c>
      <c r="D2007" s="3">
        <v>15372</v>
      </c>
      <c r="E2007" s="8">
        <v>44699</v>
      </c>
      <c r="F2007" s="3">
        <v>15372</v>
      </c>
      <c r="G2007" s="5">
        <f>Tabla1[[#This Row],[Importe]]-Tabla1[[#This Row],[Pagado]]</f>
        <v>0</v>
      </c>
      <c r="H2007" s="4" t="s">
        <v>3890</v>
      </c>
    </row>
    <row r="2008" spans="1:8" x14ac:dyDescent="0.25">
      <c r="A2008" s="7">
        <v>44699</v>
      </c>
      <c r="B2008" s="4" t="s">
        <v>2048</v>
      </c>
      <c r="C2008" s="4" t="s">
        <v>3933</v>
      </c>
      <c r="D2008" s="3">
        <v>0</v>
      </c>
      <c r="E2008" s="9" t="s">
        <v>3891</v>
      </c>
      <c r="F2008" s="3">
        <v>0</v>
      </c>
      <c r="G2008" s="5">
        <f>Tabla1[[#This Row],[Importe]]-Tabla1[[#This Row],[Pagado]]</f>
        <v>0</v>
      </c>
      <c r="H2008" s="10" t="s">
        <v>3988</v>
      </c>
    </row>
    <row r="2009" spans="1:8" x14ac:dyDescent="0.25">
      <c r="A2009" s="7">
        <v>44699</v>
      </c>
      <c r="B2009" s="4" t="s">
        <v>2049</v>
      </c>
      <c r="C2009" s="4" t="s">
        <v>3637</v>
      </c>
      <c r="D2009" s="3">
        <v>545.20000000000005</v>
      </c>
      <c r="E2009" s="8">
        <v>44699</v>
      </c>
      <c r="F2009" s="3">
        <v>545.20000000000005</v>
      </c>
      <c r="G2009" s="5">
        <f>Tabla1[[#This Row],[Importe]]-Tabla1[[#This Row],[Pagado]]</f>
        <v>0</v>
      </c>
      <c r="H2009" s="4" t="s">
        <v>3890</v>
      </c>
    </row>
    <row r="2010" spans="1:8" x14ac:dyDescent="0.25">
      <c r="A2010" s="7">
        <v>44699</v>
      </c>
      <c r="B2010" s="4" t="s">
        <v>2050</v>
      </c>
      <c r="C2010" s="4" t="s">
        <v>3646</v>
      </c>
      <c r="D2010" s="3">
        <v>1167.2</v>
      </c>
      <c r="E2010" s="8">
        <v>44699</v>
      </c>
      <c r="F2010" s="3">
        <v>1167.2</v>
      </c>
      <c r="G2010" s="5">
        <f>Tabla1[[#This Row],[Importe]]-Tabla1[[#This Row],[Pagado]]</f>
        <v>0</v>
      </c>
      <c r="H2010" s="4" t="s">
        <v>3890</v>
      </c>
    </row>
    <row r="2011" spans="1:8" x14ac:dyDescent="0.25">
      <c r="A2011" s="7">
        <v>44699</v>
      </c>
      <c r="B2011" s="4" t="s">
        <v>2051</v>
      </c>
      <c r="C2011" s="4" t="s">
        <v>3714</v>
      </c>
      <c r="D2011" s="3">
        <v>1273.5999999999999</v>
      </c>
      <c r="E2011" s="8">
        <v>44699</v>
      </c>
      <c r="F2011" s="3">
        <v>1273.5999999999999</v>
      </c>
      <c r="G2011" s="5">
        <f>Tabla1[[#This Row],[Importe]]-Tabla1[[#This Row],[Pagado]]</f>
        <v>0</v>
      </c>
      <c r="H2011" s="4" t="s">
        <v>3890</v>
      </c>
    </row>
    <row r="2012" spans="1:8" x14ac:dyDescent="0.25">
      <c r="A2012" s="7">
        <v>44699</v>
      </c>
      <c r="B2012" s="4" t="s">
        <v>2052</v>
      </c>
      <c r="C2012" s="4" t="s">
        <v>3801</v>
      </c>
      <c r="D2012" s="3">
        <v>4100.6000000000004</v>
      </c>
      <c r="E2012" s="8">
        <v>44699</v>
      </c>
      <c r="F2012" s="3">
        <v>4100.6000000000004</v>
      </c>
      <c r="G2012" s="5">
        <f>Tabla1[[#This Row],[Importe]]-Tabla1[[#This Row],[Pagado]]</f>
        <v>0</v>
      </c>
      <c r="H2012" s="4" t="s">
        <v>3890</v>
      </c>
    </row>
    <row r="2013" spans="1:8" ht="31.5" x14ac:dyDescent="0.25">
      <c r="A2013" s="7">
        <v>44699</v>
      </c>
      <c r="B2013" s="4" t="s">
        <v>2053</v>
      </c>
      <c r="C2013" s="4" t="s">
        <v>3599</v>
      </c>
      <c r="D2013" s="3">
        <v>43427</v>
      </c>
      <c r="E2013" s="8" t="s">
        <v>4006</v>
      </c>
      <c r="F2013" s="3">
        <f>29000+14427</f>
        <v>43427</v>
      </c>
      <c r="G2013" s="5">
        <f>Tabla1[[#This Row],[Importe]]-Tabla1[[#This Row],[Pagado]]</f>
        <v>0</v>
      </c>
      <c r="H2013" s="4" t="s">
        <v>3890</v>
      </c>
    </row>
    <row r="2014" spans="1:8" x14ac:dyDescent="0.25">
      <c r="A2014" s="7">
        <v>44699</v>
      </c>
      <c r="B2014" s="4" t="s">
        <v>2054</v>
      </c>
      <c r="C2014" s="4" t="s">
        <v>3631</v>
      </c>
      <c r="D2014" s="3">
        <v>2155.6</v>
      </c>
      <c r="E2014" s="8">
        <v>44699</v>
      </c>
      <c r="F2014" s="3">
        <v>2155.6</v>
      </c>
      <c r="G2014" s="5">
        <f>Tabla1[[#This Row],[Importe]]-Tabla1[[#This Row],[Pagado]]</f>
        <v>0</v>
      </c>
      <c r="H2014" s="4" t="s">
        <v>3890</v>
      </c>
    </row>
    <row r="2015" spans="1:8" x14ac:dyDescent="0.25">
      <c r="A2015" s="7">
        <v>44699</v>
      </c>
      <c r="B2015" s="4" t="s">
        <v>2055</v>
      </c>
      <c r="C2015" s="4" t="s">
        <v>3841</v>
      </c>
      <c r="D2015" s="3">
        <v>1484</v>
      </c>
      <c r="E2015" s="8">
        <v>44699</v>
      </c>
      <c r="F2015" s="3">
        <v>1484</v>
      </c>
      <c r="G2015" s="5">
        <f>Tabla1[[#This Row],[Importe]]-Tabla1[[#This Row],[Pagado]]</f>
        <v>0</v>
      </c>
      <c r="H2015" s="4" t="s">
        <v>3890</v>
      </c>
    </row>
    <row r="2016" spans="1:8" x14ac:dyDescent="0.25">
      <c r="A2016" s="7">
        <v>44699</v>
      </c>
      <c r="B2016" s="4" t="s">
        <v>2056</v>
      </c>
      <c r="C2016" s="4" t="s">
        <v>3614</v>
      </c>
      <c r="D2016" s="3">
        <v>60</v>
      </c>
      <c r="E2016" s="8">
        <v>44699</v>
      </c>
      <c r="F2016" s="3">
        <v>60</v>
      </c>
      <c r="G2016" s="5">
        <f>Tabla1[[#This Row],[Importe]]-Tabla1[[#This Row],[Pagado]]</f>
        <v>0</v>
      </c>
      <c r="H2016" s="4" t="s">
        <v>3890</v>
      </c>
    </row>
    <row r="2017" spans="1:8" x14ac:dyDescent="0.25">
      <c r="A2017" s="7">
        <v>44699</v>
      </c>
      <c r="B2017" s="4" t="s">
        <v>2057</v>
      </c>
      <c r="C2017" s="4" t="s">
        <v>3745</v>
      </c>
      <c r="D2017" s="3">
        <v>3886</v>
      </c>
      <c r="E2017" s="8">
        <v>44700</v>
      </c>
      <c r="F2017" s="3">
        <v>3886</v>
      </c>
      <c r="G2017" s="5">
        <f>Tabla1[[#This Row],[Importe]]-Tabla1[[#This Row],[Pagado]]</f>
        <v>0</v>
      </c>
      <c r="H2017" s="4" t="s">
        <v>3890</v>
      </c>
    </row>
    <row r="2018" spans="1:8" x14ac:dyDescent="0.25">
      <c r="A2018" s="7">
        <v>44699</v>
      </c>
      <c r="B2018" s="4" t="s">
        <v>2058</v>
      </c>
      <c r="C2018" s="4" t="s">
        <v>3771</v>
      </c>
      <c r="D2018" s="3">
        <v>29703.200000000001</v>
      </c>
      <c r="E2018" s="8">
        <v>44700</v>
      </c>
      <c r="F2018" s="3">
        <v>29703.200000000001</v>
      </c>
      <c r="G2018" s="5">
        <f>Tabla1[[#This Row],[Importe]]-Tabla1[[#This Row],[Pagado]]</f>
        <v>0</v>
      </c>
      <c r="H2018" s="4" t="s">
        <v>3890</v>
      </c>
    </row>
    <row r="2019" spans="1:8" x14ac:dyDescent="0.25">
      <c r="A2019" s="7">
        <v>44699</v>
      </c>
      <c r="B2019" s="4" t="s">
        <v>2059</v>
      </c>
      <c r="C2019" s="4" t="s">
        <v>3810</v>
      </c>
      <c r="D2019" s="3">
        <v>2488.1999999999998</v>
      </c>
      <c r="E2019" s="8">
        <v>44699</v>
      </c>
      <c r="F2019" s="3">
        <v>2488.1999999999998</v>
      </c>
      <c r="G2019" s="5">
        <f>Tabla1[[#This Row],[Importe]]-Tabla1[[#This Row],[Pagado]]</f>
        <v>0</v>
      </c>
      <c r="H2019" s="4" t="s">
        <v>3890</v>
      </c>
    </row>
    <row r="2020" spans="1:8" x14ac:dyDescent="0.25">
      <c r="A2020" s="7">
        <v>44699</v>
      </c>
      <c r="B2020" s="4" t="s">
        <v>2060</v>
      </c>
      <c r="C2020" s="4" t="s">
        <v>3709</v>
      </c>
      <c r="D2020" s="3">
        <v>6037.8</v>
      </c>
      <c r="E2020" s="8">
        <v>44700</v>
      </c>
      <c r="F2020" s="3">
        <v>6037.8</v>
      </c>
      <c r="G2020" s="5">
        <f>Tabla1[[#This Row],[Importe]]-Tabla1[[#This Row],[Pagado]]</f>
        <v>0</v>
      </c>
      <c r="H2020" s="4" t="s">
        <v>3890</v>
      </c>
    </row>
    <row r="2021" spans="1:8" x14ac:dyDescent="0.25">
      <c r="A2021" s="7">
        <v>44699</v>
      </c>
      <c r="B2021" s="4" t="s">
        <v>2061</v>
      </c>
      <c r="C2021" s="4" t="s">
        <v>3844</v>
      </c>
      <c r="D2021" s="3">
        <v>1009.2</v>
      </c>
      <c r="E2021" s="8">
        <v>44700</v>
      </c>
      <c r="F2021" s="3">
        <v>1009.2</v>
      </c>
      <c r="G2021" s="5">
        <f>Tabla1[[#This Row],[Importe]]-Tabla1[[#This Row],[Pagado]]</f>
        <v>0</v>
      </c>
      <c r="H2021" s="4" t="s">
        <v>3890</v>
      </c>
    </row>
    <row r="2022" spans="1:8" x14ac:dyDescent="0.25">
      <c r="A2022" s="7">
        <v>44699</v>
      </c>
      <c r="B2022" s="4" t="s">
        <v>2062</v>
      </c>
      <c r="C2022" s="4" t="s">
        <v>3713</v>
      </c>
      <c r="D2022" s="3">
        <v>551</v>
      </c>
      <c r="E2022" s="8">
        <v>44700</v>
      </c>
      <c r="F2022" s="3">
        <v>551</v>
      </c>
      <c r="G2022" s="5">
        <f>Tabla1[[#This Row],[Importe]]-Tabla1[[#This Row],[Pagado]]</f>
        <v>0</v>
      </c>
      <c r="H2022" s="4" t="s">
        <v>3890</v>
      </c>
    </row>
    <row r="2023" spans="1:8" x14ac:dyDescent="0.25">
      <c r="A2023" s="7">
        <v>44699</v>
      </c>
      <c r="B2023" s="4" t="s">
        <v>2063</v>
      </c>
      <c r="C2023" s="4" t="s">
        <v>3710</v>
      </c>
      <c r="D2023" s="3">
        <v>1664.6</v>
      </c>
      <c r="E2023" s="8">
        <v>44700</v>
      </c>
      <c r="F2023" s="3">
        <v>1664.6</v>
      </c>
      <c r="G2023" s="5">
        <f>Tabla1[[#This Row],[Importe]]-Tabla1[[#This Row],[Pagado]]</f>
        <v>0</v>
      </c>
      <c r="H2023" s="4" t="s">
        <v>3890</v>
      </c>
    </row>
    <row r="2024" spans="1:8" x14ac:dyDescent="0.25">
      <c r="A2024" s="7">
        <v>44699</v>
      </c>
      <c r="B2024" s="4" t="s">
        <v>2064</v>
      </c>
      <c r="C2024" s="4" t="s">
        <v>3772</v>
      </c>
      <c r="D2024" s="3">
        <v>20327.599999999999</v>
      </c>
      <c r="E2024" s="8">
        <v>44699</v>
      </c>
      <c r="F2024" s="3">
        <v>20327.599999999999</v>
      </c>
      <c r="G2024" s="5">
        <f>Tabla1[[#This Row],[Importe]]-Tabla1[[#This Row],[Pagado]]</f>
        <v>0</v>
      </c>
      <c r="H2024" s="4" t="s">
        <v>3890</v>
      </c>
    </row>
    <row r="2025" spans="1:8" x14ac:dyDescent="0.25">
      <c r="A2025" s="7">
        <v>44699</v>
      </c>
      <c r="B2025" s="4" t="s">
        <v>2065</v>
      </c>
      <c r="C2025" s="4" t="s">
        <v>3614</v>
      </c>
      <c r="D2025" s="3">
        <v>340</v>
      </c>
      <c r="E2025" s="8">
        <v>44699</v>
      </c>
      <c r="F2025" s="3">
        <v>340</v>
      </c>
      <c r="G2025" s="5">
        <f>Tabla1[[#This Row],[Importe]]-Tabla1[[#This Row],[Pagado]]</f>
        <v>0</v>
      </c>
      <c r="H2025" s="4" t="s">
        <v>3890</v>
      </c>
    </row>
    <row r="2026" spans="1:8" x14ac:dyDescent="0.25">
      <c r="A2026" s="7">
        <v>44699</v>
      </c>
      <c r="B2026" s="4" t="s">
        <v>2066</v>
      </c>
      <c r="C2026" s="4" t="s">
        <v>3614</v>
      </c>
      <c r="D2026" s="3">
        <v>363.8</v>
      </c>
      <c r="E2026" s="8">
        <v>44699</v>
      </c>
      <c r="F2026" s="3">
        <v>363.8</v>
      </c>
      <c r="G2026" s="5">
        <f>Tabla1[[#This Row],[Importe]]-Tabla1[[#This Row],[Pagado]]</f>
        <v>0</v>
      </c>
      <c r="H2026" s="4" t="s">
        <v>3890</v>
      </c>
    </row>
    <row r="2027" spans="1:8" x14ac:dyDescent="0.25">
      <c r="A2027" s="7">
        <v>44699</v>
      </c>
      <c r="B2027" s="4" t="s">
        <v>2067</v>
      </c>
      <c r="C2027" s="4" t="s">
        <v>3828</v>
      </c>
      <c r="D2027" s="3">
        <v>62991.6</v>
      </c>
      <c r="E2027" s="8">
        <v>44704</v>
      </c>
      <c r="F2027" s="3">
        <v>62991.6</v>
      </c>
      <c r="G2027" s="5">
        <f>Tabla1[[#This Row],[Importe]]-Tabla1[[#This Row],[Pagado]]</f>
        <v>0</v>
      </c>
      <c r="H2027" s="4" t="s">
        <v>3890</v>
      </c>
    </row>
    <row r="2028" spans="1:8" x14ac:dyDescent="0.25">
      <c r="A2028" s="7">
        <v>44699</v>
      </c>
      <c r="B2028" s="4" t="s">
        <v>2068</v>
      </c>
      <c r="C2028" s="4" t="s">
        <v>3614</v>
      </c>
      <c r="D2028" s="3">
        <v>20</v>
      </c>
      <c r="E2028" s="8">
        <v>44700</v>
      </c>
      <c r="F2028" s="3">
        <v>20</v>
      </c>
      <c r="G2028" s="5">
        <f>Tabla1[[#This Row],[Importe]]-Tabla1[[#This Row],[Pagado]]</f>
        <v>0</v>
      </c>
      <c r="H2028" s="4" t="s">
        <v>3890</v>
      </c>
    </row>
    <row r="2029" spans="1:8" x14ac:dyDescent="0.25">
      <c r="A2029" s="7">
        <v>44700</v>
      </c>
      <c r="B2029" s="4" t="s">
        <v>2069</v>
      </c>
      <c r="C2029" s="4" t="s">
        <v>3597</v>
      </c>
      <c r="D2029" s="3">
        <v>22521.1</v>
      </c>
      <c r="E2029" s="8">
        <v>44700</v>
      </c>
      <c r="F2029" s="3">
        <v>22521.1</v>
      </c>
      <c r="G2029" s="5">
        <f>Tabla1[[#This Row],[Importe]]-Tabla1[[#This Row],[Pagado]]</f>
        <v>0</v>
      </c>
      <c r="H2029" s="4" t="s">
        <v>3890</v>
      </c>
    </row>
    <row r="2030" spans="1:8" x14ac:dyDescent="0.25">
      <c r="A2030" s="7">
        <v>44700</v>
      </c>
      <c r="B2030" s="4" t="s">
        <v>2070</v>
      </c>
      <c r="C2030" s="4" t="s">
        <v>3598</v>
      </c>
      <c r="D2030" s="3">
        <v>85763.7</v>
      </c>
      <c r="E2030" s="8">
        <v>44701</v>
      </c>
      <c r="F2030" s="3">
        <v>85763.7</v>
      </c>
      <c r="G2030" s="5">
        <f>Tabla1[[#This Row],[Importe]]-Tabla1[[#This Row],[Pagado]]</f>
        <v>0</v>
      </c>
      <c r="H2030" s="4" t="s">
        <v>3890</v>
      </c>
    </row>
    <row r="2031" spans="1:8" x14ac:dyDescent="0.25">
      <c r="A2031" s="7">
        <v>44700</v>
      </c>
      <c r="B2031" s="4" t="s">
        <v>2071</v>
      </c>
      <c r="C2031" s="4" t="s">
        <v>3645</v>
      </c>
      <c r="D2031" s="3">
        <v>4643.6000000000004</v>
      </c>
      <c r="E2031" s="8">
        <v>44701</v>
      </c>
      <c r="F2031" s="3">
        <v>4643.6000000000004</v>
      </c>
      <c r="G2031" s="5">
        <f>Tabla1[[#This Row],[Importe]]-Tabla1[[#This Row],[Pagado]]</f>
        <v>0</v>
      </c>
      <c r="H2031" s="4" t="s">
        <v>3890</v>
      </c>
    </row>
    <row r="2032" spans="1:8" x14ac:dyDescent="0.25">
      <c r="A2032" s="7">
        <v>44700</v>
      </c>
      <c r="B2032" s="4" t="s">
        <v>2072</v>
      </c>
      <c r="C2032" s="4" t="s">
        <v>3647</v>
      </c>
      <c r="D2032" s="3">
        <v>4404.3999999999996</v>
      </c>
      <c r="E2032" s="8">
        <v>44702</v>
      </c>
      <c r="F2032" s="3">
        <v>4404.3999999999996</v>
      </c>
      <c r="G2032" s="5">
        <f>Tabla1[[#This Row],[Importe]]-Tabla1[[#This Row],[Pagado]]</f>
        <v>0</v>
      </c>
      <c r="H2032" s="4" t="s">
        <v>3890</v>
      </c>
    </row>
    <row r="2033" spans="1:8" x14ac:dyDescent="0.25">
      <c r="A2033" s="7">
        <v>44700</v>
      </c>
      <c r="B2033" s="4" t="s">
        <v>2073</v>
      </c>
      <c r="C2033" s="4" t="s">
        <v>3644</v>
      </c>
      <c r="D2033" s="3">
        <v>4368.6000000000004</v>
      </c>
      <c r="E2033" s="8">
        <v>44700</v>
      </c>
      <c r="F2033" s="3">
        <v>4368.6000000000004</v>
      </c>
      <c r="G2033" s="5">
        <f>Tabla1[[#This Row],[Importe]]-Tabla1[[#This Row],[Pagado]]</f>
        <v>0</v>
      </c>
      <c r="H2033" s="4" t="s">
        <v>3890</v>
      </c>
    </row>
    <row r="2034" spans="1:8" x14ac:dyDescent="0.25">
      <c r="A2034" s="7">
        <v>44700</v>
      </c>
      <c r="B2034" s="4" t="s">
        <v>2074</v>
      </c>
      <c r="C2034" s="4" t="s">
        <v>3649</v>
      </c>
      <c r="D2034" s="3">
        <v>8332.2000000000007</v>
      </c>
      <c r="E2034" s="8">
        <v>44701</v>
      </c>
      <c r="F2034" s="3">
        <v>8332.2000000000007</v>
      </c>
      <c r="G2034" s="5">
        <f>Tabla1[[#This Row],[Importe]]-Tabla1[[#This Row],[Pagado]]</f>
        <v>0</v>
      </c>
      <c r="H2034" s="4" t="s">
        <v>3890</v>
      </c>
    </row>
    <row r="2035" spans="1:8" x14ac:dyDescent="0.25">
      <c r="A2035" s="7">
        <v>44700</v>
      </c>
      <c r="B2035" s="4" t="s">
        <v>2075</v>
      </c>
      <c r="C2035" s="4" t="s">
        <v>3737</v>
      </c>
      <c r="D2035" s="3">
        <v>4336.8</v>
      </c>
      <c r="E2035" s="8">
        <v>44701</v>
      </c>
      <c r="F2035" s="3">
        <v>4336.8</v>
      </c>
      <c r="G2035" s="5">
        <f>Tabla1[[#This Row],[Importe]]-Tabla1[[#This Row],[Pagado]]</f>
        <v>0</v>
      </c>
      <c r="H2035" s="4" t="s">
        <v>3890</v>
      </c>
    </row>
    <row r="2036" spans="1:8" x14ac:dyDescent="0.25">
      <c r="A2036" s="7">
        <v>44700</v>
      </c>
      <c r="B2036" s="4" t="s">
        <v>2076</v>
      </c>
      <c r="C2036" s="4" t="s">
        <v>3648</v>
      </c>
      <c r="D2036" s="3">
        <v>4035.2</v>
      </c>
      <c r="E2036" s="8">
        <v>44701</v>
      </c>
      <c r="F2036" s="3">
        <v>4035.2</v>
      </c>
      <c r="G2036" s="5">
        <f>Tabla1[[#This Row],[Importe]]-Tabla1[[#This Row],[Pagado]]</f>
        <v>0</v>
      </c>
      <c r="H2036" s="4" t="s">
        <v>3890</v>
      </c>
    </row>
    <row r="2037" spans="1:8" x14ac:dyDescent="0.25">
      <c r="A2037" s="7">
        <v>44700</v>
      </c>
      <c r="B2037" s="4" t="s">
        <v>2077</v>
      </c>
      <c r="C2037" s="4" t="s">
        <v>3653</v>
      </c>
      <c r="D2037" s="3">
        <v>8918</v>
      </c>
      <c r="E2037" s="8">
        <v>44701</v>
      </c>
      <c r="F2037" s="3">
        <v>8918</v>
      </c>
      <c r="G2037" s="5">
        <f>Tabla1[[#This Row],[Importe]]-Tabla1[[#This Row],[Pagado]]</f>
        <v>0</v>
      </c>
      <c r="H2037" s="4" t="s">
        <v>3890</v>
      </c>
    </row>
    <row r="2038" spans="1:8" x14ac:dyDescent="0.25">
      <c r="A2038" s="7">
        <v>44700</v>
      </c>
      <c r="B2038" s="4" t="s">
        <v>2078</v>
      </c>
      <c r="C2038" s="4" t="s">
        <v>3667</v>
      </c>
      <c r="D2038" s="3">
        <v>9046.1</v>
      </c>
      <c r="E2038" s="8">
        <v>44701</v>
      </c>
      <c r="F2038" s="3">
        <v>9046.1</v>
      </c>
      <c r="G2038" s="5">
        <f>Tabla1[[#This Row],[Importe]]-Tabla1[[#This Row],[Pagado]]</f>
        <v>0</v>
      </c>
      <c r="H2038" s="4" t="s">
        <v>3890</v>
      </c>
    </row>
    <row r="2039" spans="1:8" x14ac:dyDescent="0.25">
      <c r="A2039" s="7">
        <v>44700</v>
      </c>
      <c r="B2039" s="4" t="s">
        <v>2079</v>
      </c>
      <c r="C2039" s="4" t="s">
        <v>3730</v>
      </c>
      <c r="D2039" s="3">
        <v>20441.599999999999</v>
      </c>
      <c r="E2039" s="8">
        <v>44700</v>
      </c>
      <c r="F2039" s="3">
        <v>20441.599999999999</v>
      </c>
      <c r="G2039" s="5">
        <f>Tabla1[[#This Row],[Importe]]-Tabla1[[#This Row],[Pagado]]</f>
        <v>0</v>
      </c>
      <c r="H2039" s="4" t="s">
        <v>3890</v>
      </c>
    </row>
    <row r="2040" spans="1:8" x14ac:dyDescent="0.25">
      <c r="A2040" s="7">
        <v>44700</v>
      </c>
      <c r="B2040" s="4" t="s">
        <v>2080</v>
      </c>
      <c r="C2040" s="4" t="s">
        <v>3643</v>
      </c>
      <c r="D2040" s="3">
        <v>4693.8</v>
      </c>
      <c r="E2040" s="8">
        <v>44703</v>
      </c>
      <c r="F2040" s="3">
        <v>4693.8</v>
      </c>
      <c r="G2040" s="5">
        <f>Tabla1[[#This Row],[Importe]]-Tabla1[[#This Row],[Pagado]]</f>
        <v>0</v>
      </c>
      <c r="H2040" s="4" t="s">
        <v>3890</v>
      </c>
    </row>
    <row r="2041" spans="1:8" x14ac:dyDescent="0.25">
      <c r="A2041" s="7">
        <v>44700</v>
      </c>
      <c r="B2041" s="4" t="s">
        <v>2081</v>
      </c>
      <c r="C2041" s="4" t="s">
        <v>3651</v>
      </c>
      <c r="D2041" s="3">
        <v>15319.7</v>
      </c>
      <c r="E2041" s="8">
        <v>44700</v>
      </c>
      <c r="F2041" s="3">
        <v>15319.7</v>
      </c>
      <c r="G2041" s="5">
        <f>Tabla1[[#This Row],[Importe]]-Tabla1[[#This Row],[Pagado]]</f>
        <v>0</v>
      </c>
      <c r="H2041" s="4" t="s">
        <v>3890</v>
      </c>
    </row>
    <row r="2042" spans="1:8" x14ac:dyDescent="0.25">
      <c r="A2042" s="7">
        <v>44700</v>
      </c>
      <c r="B2042" s="4" t="s">
        <v>2082</v>
      </c>
      <c r="C2042" s="4" t="s">
        <v>3650</v>
      </c>
      <c r="D2042" s="3">
        <v>3704.4</v>
      </c>
      <c r="E2042" s="8">
        <v>44702</v>
      </c>
      <c r="F2042" s="3">
        <v>3704.4</v>
      </c>
      <c r="G2042" s="5">
        <f>Tabla1[[#This Row],[Importe]]-Tabla1[[#This Row],[Pagado]]</f>
        <v>0</v>
      </c>
      <c r="H2042" s="4" t="s">
        <v>3890</v>
      </c>
    </row>
    <row r="2043" spans="1:8" x14ac:dyDescent="0.25">
      <c r="A2043" s="7">
        <v>44700</v>
      </c>
      <c r="B2043" s="4" t="s">
        <v>2083</v>
      </c>
      <c r="C2043" s="4" t="s">
        <v>3639</v>
      </c>
      <c r="D2043" s="3">
        <v>9180</v>
      </c>
      <c r="E2043" s="8">
        <v>44701</v>
      </c>
      <c r="F2043" s="3">
        <v>9180</v>
      </c>
      <c r="G2043" s="5">
        <f>Tabla1[[#This Row],[Importe]]-Tabla1[[#This Row],[Pagado]]</f>
        <v>0</v>
      </c>
      <c r="H2043" s="4" t="s">
        <v>3890</v>
      </c>
    </row>
    <row r="2044" spans="1:8" x14ac:dyDescent="0.25">
      <c r="A2044" s="7">
        <v>44700</v>
      </c>
      <c r="B2044" s="4" t="s">
        <v>2084</v>
      </c>
      <c r="C2044" s="4" t="s">
        <v>3735</v>
      </c>
      <c r="D2044" s="3">
        <v>3369.8</v>
      </c>
      <c r="E2044" s="8">
        <v>44701</v>
      </c>
      <c r="F2044" s="3">
        <v>3369.8</v>
      </c>
      <c r="G2044" s="5">
        <f>Tabla1[[#This Row],[Importe]]-Tabla1[[#This Row],[Pagado]]</f>
        <v>0</v>
      </c>
      <c r="H2044" s="4" t="s">
        <v>3890</v>
      </c>
    </row>
    <row r="2045" spans="1:8" x14ac:dyDescent="0.25">
      <c r="A2045" s="7">
        <v>44700</v>
      </c>
      <c r="B2045" s="4" t="s">
        <v>2085</v>
      </c>
      <c r="C2045" s="4" t="s">
        <v>3718</v>
      </c>
      <c r="D2045" s="3">
        <v>2736</v>
      </c>
      <c r="E2045" s="8">
        <v>44700</v>
      </c>
      <c r="F2045" s="3">
        <v>2736</v>
      </c>
      <c r="G2045" s="5">
        <f>Tabla1[[#This Row],[Importe]]-Tabla1[[#This Row],[Pagado]]</f>
        <v>0</v>
      </c>
      <c r="H2045" s="4" t="s">
        <v>3890</v>
      </c>
    </row>
    <row r="2046" spans="1:8" x14ac:dyDescent="0.25">
      <c r="A2046" s="7">
        <v>44700</v>
      </c>
      <c r="B2046" s="4" t="s">
        <v>2086</v>
      </c>
      <c r="C2046" s="4" t="s">
        <v>3609</v>
      </c>
      <c r="D2046" s="3">
        <v>1243.44</v>
      </c>
      <c r="E2046" s="8">
        <v>44700</v>
      </c>
      <c r="F2046" s="3">
        <v>1243.44</v>
      </c>
      <c r="G2046" s="5">
        <f>Tabla1[[#This Row],[Importe]]-Tabla1[[#This Row],[Pagado]]</f>
        <v>0</v>
      </c>
      <c r="H2046" s="4" t="s">
        <v>3890</v>
      </c>
    </row>
    <row r="2047" spans="1:8" x14ac:dyDescent="0.25">
      <c r="A2047" s="7">
        <v>44700</v>
      </c>
      <c r="B2047" s="4" t="s">
        <v>2087</v>
      </c>
      <c r="C2047" s="4" t="s">
        <v>3608</v>
      </c>
      <c r="D2047" s="3">
        <v>7341.4</v>
      </c>
      <c r="E2047" s="8">
        <v>44701</v>
      </c>
      <c r="F2047" s="3">
        <v>7341.4</v>
      </c>
      <c r="G2047" s="5">
        <f>Tabla1[[#This Row],[Importe]]-Tabla1[[#This Row],[Pagado]]</f>
        <v>0</v>
      </c>
      <c r="H2047" s="4" t="s">
        <v>3890</v>
      </c>
    </row>
    <row r="2048" spans="1:8" x14ac:dyDescent="0.25">
      <c r="A2048" s="7">
        <v>44700</v>
      </c>
      <c r="B2048" s="4" t="s">
        <v>2088</v>
      </c>
      <c r="C2048" s="4" t="s">
        <v>3655</v>
      </c>
      <c r="D2048" s="3">
        <v>4751.5</v>
      </c>
      <c r="E2048" s="8">
        <v>44700</v>
      </c>
      <c r="F2048" s="3">
        <v>4751.5</v>
      </c>
      <c r="G2048" s="5">
        <f>Tabla1[[#This Row],[Importe]]-Tabla1[[#This Row],[Pagado]]</f>
        <v>0</v>
      </c>
      <c r="H2048" s="4" t="s">
        <v>3890</v>
      </c>
    </row>
    <row r="2049" spans="1:8" x14ac:dyDescent="0.25">
      <c r="A2049" s="7">
        <v>44700</v>
      </c>
      <c r="B2049" s="4" t="s">
        <v>2089</v>
      </c>
      <c r="C2049" s="4" t="s">
        <v>3640</v>
      </c>
      <c r="D2049" s="3">
        <v>18367.599999999999</v>
      </c>
      <c r="E2049" s="8">
        <v>44700</v>
      </c>
      <c r="F2049" s="3">
        <v>18367.599999999999</v>
      </c>
      <c r="G2049" s="5">
        <f>Tabla1[[#This Row],[Importe]]-Tabla1[[#This Row],[Pagado]]</f>
        <v>0</v>
      </c>
      <c r="H2049" s="4" t="s">
        <v>3890</v>
      </c>
    </row>
    <row r="2050" spans="1:8" x14ac:dyDescent="0.25">
      <c r="A2050" s="7">
        <v>44700</v>
      </c>
      <c r="B2050" s="4" t="s">
        <v>2090</v>
      </c>
      <c r="C2050" s="4" t="s">
        <v>3630</v>
      </c>
      <c r="D2050" s="3">
        <v>5533.2</v>
      </c>
      <c r="E2050" s="8">
        <v>44700</v>
      </c>
      <c r="F2050" s="3">
        <v>5533.2</v>
      </c>
      <c r="G2050" s="5">
        <f>Tabla1[[#This Row],[Importe]]-Tabla1[[#This Row],[Pagado]]</f>
        <v>0</v>
      </c>
      <c r="H2050" s="4" t="s">
        <v>3890</v>
      </c>
    </row>
    <row r="2051" spans="1:8" x14ac:dyDescent="0.25">
      <c r="A2051" s="7">
        <v>44700</v>
      </c>
      <c r="B2051" s="4" t="s">
        <v>2091</v>
      </c>
      <c r="C2051" s="4" t="s">
        <v>3614</v>
      </c>
      <c r="D2051" s="3">
        <v>4301</v>
      </c>
      <c r="E2051" s="8">
        <v>44700</v>
      </c>
      <c r="F2051" s="3">
        <v>4301</v>
      </c>
      <c r="G2051" s="5">
        <f>Tabla1[[#This Row],[Importe]]-Tabla1[[#This Row],[Pagado]]</f>
        <v>0</v>
      </c>
      <c r="H2051" s="4" t="s">
        <v>3890</v>
      </c>
    </row>
    <row r="2052" spans="1:8" x14ac:dyDescent="0.25">
      <c r="A2052" s="7">
        <v>44700</v>
      </c>
      <c r="B2052" s="4" t="s">
        <v>2092</v>
      </c>
      <c r="C2052" s="4" t="s">
        <v>3595</v>
      </c>
      <c r="D2052" s="3">
        <v>6542.1</v>
      </c>
      <c r="E2052" s="8">
        <v>44700</v>
      </c>
      <c r="F2052" s="3">
        <v>6542.1</v>
      </c>
      <c r="G2052" s="5">
        <f>Tabla1[[#This Row],[Importe]]-Tabla1[[#This Row],[Pagado]]</f>
        <v>0</v>
      </c>
      <c r="H2052" s="4" t="s">
        <v>3890</v>
      </c>
    </row>
    <row r="2053" spans="1:8" x14ac:dyDescent="0.25">
      <c r="A2053" s="7">
        <v>44700</v>
      </c>
      <c r="B2053" s="4" t="s">
        <v>2093</v>
      </c>
      <c r="C2053" s="4" t="s">
        <v>3634</v>
      </c>
      <c r="D2053" s="3">
        <v>1061.4000000000001</v>
      </c>
      <c r="E2053" s="8">
        <v>44700</v>
      </c>
      <c r="F2053" s="3">
        <v>1061.4000000000001</v>
      </c>
      <c r="G2053" s="5">
        <f>Tabla1[[#This Row],[Importe]]-Tabla1[[#This Row],[Pagado]]</f>
        <v>0</v>
      </c>
      <c r="H2053" s="4" t="s">
        <v>3890</v>
      </c>
    </row>
    <row r="2054" spans="1:8" x14ac:dyDescent="0.25">
      <c r="A2054" s="7">
        <v>44700</v>
      </c>
      <c r="B2054" s="4" t="s">
        <v>2094</v>
      </c>
      <c r="C2054" s="4" t="s">
        <v>3613</v>
      </c>
      <c r="D2054" s="3">
        <v>2412.8000000000002</v>
      </c>
      <c r="E2054" s="8">
        <v>44700</v>
      </c>
      <c r="F2054" s="3">
        <v>2412.8000000000002</v>
      </c>
      <c r="G2054" s="5">
        <f>Tabla1[[#This Row],[Importe]]-Tabla1[[#This Row],[Pagado]]</f>
        <v>0</v>
      </c>
      <c r="H2054" s="4" t="s">
        <v>3890</v>
      </c>
    </row>
    <row r="2055" spans="1:8" x14ac:dyDescent="0.25">
      <c r="A2055" s="7">
        <v>44700</v>
      </c>
      <c r="B2055" s="4" t="s">
        <v>2095</v>
      </c>
      <c r="C2055" s="4" t="s">
        <v>3614</v>
      </c>
      <c r="D2055" s="3">
        <v>1936</v>
      </c>
      <c r="E2055" s="8">
        <v>44700</v>
      </c>
      <c r="F2055" s="3">
        <v>1936</v>
      </c>
      <c r="G2055" s="5">
        <f>Tabla1[[#This Row],[Importe]]-Tabla1[[#This Row],[Pagado]]</f>
        <v>0</v>
      </c>
      <c r="H2055" s="4" t="s">
        <v>3890</v>
      </c>
    </row>
    <row r="2056" spans="1:8" x14ac:dyDescent="0.25">
      <c r="A2056" s="7">
        <v>44700</v>
      </c>
      <c r="B2056" s="4" t="s">
        <v>2096</v>
      </c>
      <c r="C2056" s="4" t="s">
        <v>3599</v>
      </c>
      <c r="D2056" s="3">
        <v>43031.5</v>
      </c>
      <c r="E2056" s="8">
        <v>44701</v>
      </c>
      <c r="F2056" s="3">
        <v>43031.5</v>
      </c>
      <c r="G2056" s="5">
        <f>Tabla1[[#This Row],[Importe]]-Tabla1[[#This Row],[Pagado]]</f>
        <v>0</v>
      </c>
      <c r="H2056" s="4" t="s">
        <v>3890</v>
      </c>
    </row>
    <row r="2057" spans="1:8" x14ac:dyDescent="0.25">
      <c r="A2057" s="7">
        <v>44700</v>
      </c>
      <c r="B2057" s="4" t="s">
        <v>2097</v>
      </c>
      <c r="C2057" s="4" t="s">
        <v>3773</v>
      </c>
      <c r="D2057" s="3">
        <v>10351.200000000001</v>
      </c>
      <c r="E2057" s="8">
        <v>44700</v>
      </c>
      <c r="F2057" s="3">
        <v>10351.200000000001</v>
      </c>
      <c r="G2057" s="5">
        <f>Tabla1[[#This Row],[Importe]]-Tabla1[[#This Row],[Pagado]]</f>
        <v>0</v>
      </c>
      <c r="H2057" s="4" t="s">
        <v>3890</v>
      </c>
    </row>
    <row r="2058" spans="1:8" x14ac:dyDescent="0.25">
      <c r="A2058" s="7">
        <v>44700</v>
      </c>
      <c r="B2058" s="4" t="s">
        <v>2098</v>
      </c>
      <c r="C2058" s="4" t="s">
        <v>3982</v>
      </c>
      <c r="D2058" s="3">
        <v>0</v>
      </c>
      <c r="E2058" s="9" t="s">
        <v>3891</v>
      </c>
      <c r="F2058" s="3">
        <v>0</v>
      </c>
      <c r="G2058" s="5">
        <f>Tabla1[[#This Row],[Importe]]-Tabla1[[#This Row],[Pagado]]</f>
        <v>0</v>
      </c>
      <c r="H2058" s="4" t="s">
        <v>3891</v>
      </c>
    </row>
    <row r="2059" spans="1:8" x14ac:dyDescent="0.25">
      <c r="A2059" s="7">
        <v>44700</v>
      </c>
      <c r="B2059" s="4" t="s">
        <v>2099</v>
      </c>
      <c r="C2059" s="4" t="s">
        <v>3855</v>
      </c>
      <c r="D2059" s="3">
        <v>6890.4</v>
      </c>
      <c r="E2059" s="8">
        <v>44700</v>
      </c>
      <c r="F2059" s="3">
        <v>6890.4</v>
      </c>
      <c r="G2059" s="5">
        <f>Tabla1[[#This Row],[Importe]]-Tabla1[[#This Row],[Pagado]]</f>
        <v>0</v>
      </c>
      <c r="H2059" s="4" t="s">
        <v>3890</v>
      </c>
    </row>
    <row r="2060" spans="1:8" x14ac:dyDescent="0.25">
      <c r="A2060" s="7">
        <v>44700</v>
      </c>
      <c r="B2060" s="4" t="s">
        <v>2100</v>
      </c>
      <c r="C2060" s="4" t="s">
        <v>3774</v>
      </c>
      <c r="D2060" s="3">
        <v>12592.8</v>
      </c>
      <c r="E2060" s="8">
        <v>44700</v>
      </c>
      <c r="F2060" s="3">
        <v>12592.8</v>
      </c>
      <c r="G2060" s="5">
        <f>Tabla1[[#This Row],[Importe]]-Tabla1[[#This Row],[Pagado]]</f>
        <v>0</v>
      </c>
      <c r="H2060" s="4" t="s">
        <v>3890</v>
      </c>
    </row>
    <row r="2061" spans="1:8" x14ac:dyDescent="0.25">
      <c r="A2061" s="7">
        <v>44700</v>
      </c>
      <c r="B2061" s="4" t="s">
        <v>2101</v>
      </c>
      <c r="C2061" s="4" t="s">
        <v>3638</v>
      </c>
      <c r="D2061" s="3">
        <v>2613.1999999999998</v>
      </c>
      <c r="E2061" s="8">
        <v>44700</v>
      </c>
      <c r="F2061" s="3">
        <v>2613.1999999999998</v>
      </c>
      <c r="G2061" s="5">
        <f>Tabla1[[#This Row],[Importe]]-Tabla1[[#This Row],[Pagado]]</f>
        <v>0</v>
      </c>
      <c r="H2061" s="4" t="s">
        <v>3890</v>
      </c>
    </row>
    <row r="2062" spans="1:8" x14ac:dyDescent="0.25">
      <c r="A2062" s="7">
        <v>44700</v>
      </c>
      <c r="B2062" s="4" t="s">
        <v>2102</v>
      </c>
      <c r="C2062" s="4" t="s">
        <v>3675</v>
      </c>
      <c r="D2062" s="3">
        <v>1511.1</v>
      </c>
      <c r="E2062" s="8">
        <v>44700</v>
      </c>
      <c r="F2062" s="3">
        <v>1511.1</v>
      </c>
      <c r="G2062" s="5">
        <f>Tabla1[[#This Row],[Importe]]-Tabla1[[#This Row],[Pagado]]</f>
        <v>0</v>
      </c>
      <c r="H2062" s="4" t="s">
        <v>3890</v>
      </c>
    </row>
    <row r="2063" spans="1:8" x14ac:dyDescent="0.25">
      <c r="A2063" s="7">
        <v>44700</v>
      </c>
      <c r="B2063" s="4" t="s">
        <v>2103</v>
      </c>
      <c r="C2063" s="4" t="s">
        <v>3690</v>
      </c>
      <c r="D2063" s="3">
        <v>98570.79</v>
      </c>
      <c r="E2063" s="8">
        <v>44701</v>
      </c>
      <c r="F2063" s="3">
        <v>98570.79</v>
      </c>
      <c r="G2063" s="5">
        <f>Tabla1[[#This Row],[Importe]]-Tabla1[[#This Row],[Pagado]]</f>
        <v>0</v>
      </c>
      <c r="H2063" s="4" t="s">
        <v>3890</v>
      </c>
    </row>
    <row r="2064" spans="1:8" x14ac:dyDescent="0.25">
      <c r="A2064" s="7">
        <v>44700</v>
      </c>
      <c r="B2064" s="4" t="s">
        <v>2104</v>
      </c>
      <c r="C2064" s="4" t="s">
        <v>3744</v>
      </c>
      <c r="D2064" s="3">
        <v>29776.5</v>
      </c>
      <c r="E2064" s="8">
        <v>44700</v>
      </c>
      <c r="F2064" s="3">
        <v>29776.5</v>
      </c>
      <c r="G2064" s="5">
        <f>Tabla1[[#This Row],[Importe]]-Tabla1[[#This Row],[Pagado]]</f>
        <v>0</v>
      </c>
      <c r="H2064" s="4" t="s">
        <v>3890</v>
      </c>
    </row>
    <row r="2065" spans="1:8" x14ac:dyDescent="0.25">
      <c r="A2065" s="7">
        <v>44700</v>
      </c>
      <c r="B2065" s="4" t="s">
        <v>2105</v>
      </c>
      <c r="C2065" s="4" t="s">
        <v>3614</v>
      </c>
      <c r="D2065" s="3">
        <v>13004.7</v>
      </c>
      <c r="E2065" s="8">
        <v>44700</v>
      </c>
      <c r="F2065" s="3">
        <v>13004.7</v>
      </c>
      <c r="G2065" s="5">
        <f>Tabla1[[#This Row],[Importe]]-Tabla1[[#This Row],[Pagado]]</f>
        <v>0</v>
      </c>
      <c r="H2065" s="4" t="s">
        <v>3890</v>
      </c>
    </row>
    <row r="2066" spans="1:8" x14ac:dyDescent="0.25">
      <c r="A2066" s="7">
        <v>44700</v>
      </c>
      <c r="B2066" s="4" t="s">
        <v>2106</v>
      </c>
      <c r="C2066" s="4" t="s">
        <v>3775</v>
      </c>
      <c r="D2066" s="3">
        <v>4068.2</v>
      </c>
      <c r="E2066" s="8">
        <v>44700</v>
      </c>
      <c r="F2066" s="3">
        <v>4068.2</v>
      </c>
      <c r="G2066" s="5">
        <f>Tabla1[[#This Row],[Importe]]-Tabla1[[#This Row],[Pagado]]</f>
        <v>0</v>
      </c>
      <c r="H2066" s="4" t="s">
        <v>3890</v>
      </c>
    </row>
    <row r="2067" spans="1:8" x14ac:dyDescent="0.25">
      <c r="A2067" s="7">
        <v>44700</v>
      </c>
      <c r="B2067" s="4" t="s">
        <v>2107</v>
      </c>
      <c r="C2067" s="4" t="s">
        <v>3664</v>
      </c>
      <c r="D2067" s="3">
        <v>437</v>
      </c>
      <c r="E2067" s="8">
        <v>44700</v>
      </c>
      <c r="F2067" s="3">
        <v>437</v>
      </c>
      <c r="G2067" s="5">
        <f>Tabla1[[#This Row],[Importe]]-Tabla1[[#This Row],[Pagado]]</f>
        <v>0</v>
      </c>
      <c r="H2067" s="4" t="s">
        <v>3890</v>
      </c>
    </row>
    <row r="2068" spans="1:8" x14ac:dyDescent="0.25">
      <c r="A2068" s="7">
        <v>44700</v>
      </c>
      <c r="B2068" s="4" t="s">
        <v>2108</v>
      </c>
      <c r="C2068" s="4" t="s">
        <v>3633</v>
      </c>
      <c r="D2068" s="3">
        <v>10836</v>
      </c>
      <c r="E2068" s="8">
        <v>44700</v>
      </c>
      <c r="F2068" s="3">
        <v>10836</v>
      </c>
      <c r="G2068" s="5">
        <f>Tabla1[[#This Row],[Importe]]-Tabla1[[#This Row],[Pagado]]</f>
        <v>0</v>
      </c>
      <c r="H2068" s="4" t="s">
        <v>3890</v>
      </c>
    </row>
    <row r="2069" spans="1:8" x14ac:dyDescent="0.25">
      <c r="A2069" s="7">
        <v>44700</v>
      </c>
      <c r="B2069" s="4" t="s">
        <v>2109</v>
      </c>
      <c r="C2069" s="4" t="s">
        <v>3775</v>
      </c>
      <c r="D2069" s="3">
        <v>720</v>
      </c>
      <c r="E2069" s="8">
        <v>44700</v>
      </c>
      <c r="F2069" s="3">
        <v>720</v>
      </c>
      <c r="G2069" s="5">
        <f>Tabla1[[#This Row],[Importe]]-Tabla1[[#This Row],[Pagado]]</f>
        <v>0</v>
      </c>
      <c r="H2069" s="4" t="s">
        <v>3890</v>
      </c>
    </row>
    <row r="2070" spans="1:8" x14ac:dyDescent="0.25">
      <c r="A2070" s="7">
        <v>44700</v>
      </c>
      <c r="B2070" s="4" t="s">
        <v>2110</v>
      </c>
      <c r="C2070" s="4" t="s">
        <v>3738</v>
      </c>
      <c r="D2070" s="3">
        <v>14662.4</v>
      </c>
      <c r="E2070" s="8">
        <v>44700</v>
      </c>
      <c r="F2070" s="3">
        <v>14662.4</v>
      </c>
      <c r="G2070" s="5">
        <f>Tabla1[[#This Row],[Importe]]-Tabla1[[#This Row],[Pagado]]</f>
        <v>0</v>
      </c>
      <c r="H2070" s="4" t="s">
        <v>3890</v>
      </c>
    </row>
    <row r="2071" spans="1:8" x14ac:dyDescent="0.25">
      <c r="A2071" s="7">
        <v>44700</v>
      </c>
      <c r="B2071" s="4" t="s">
        <v>2111</v>
      </c>
      <c r="C2071" s="4" t="s">
        <v>3626</v>
      </c>
      <c r="D2071" s="3">
        <v>11530.3</v>
      </c>
      <c r="E2071" s="8">
        <v>44700</v>
      </c>
      <c r="F2071" s="3">
        <v>11530.3</v>
      </c>
      <c r="G2071" s="5">
        <f>Tabla1[[#This Row],[Importe]]-Tabla1[[#This Row],[Pagado]]</f>
        <v>0</v>
      </c>
      <c r="H2071" s="4" t="s">
        <v>3890</v>
      </c>
    </row>
    <row r="2072" spans="1:8" x14ac:dyDescent="0.25">
      <c r="A2072" s="7">
        <v>44700</v>
      </c>
      <c r="B2072" s="4" t="s">
        <v>2112</v>
      </c>
      <c r="C2072" s="4" t="s">
        <v>3604</v>
      </c>
      <c r="D2072" s="3">
        <v>1312.6</v>
      </c>
      <c r="E2072" s="8">
        <v>44700</v>
      </c>
      <c r="F2072" s="3">
        <v>1312.6</v>
      </c>
      <c r="G2072" s="5">
        <f>Tabla1[[#This Row],[Importe]]-Tabla1[[#This Row],[Pagado]]</f>
        <v>0</v>
      </c>
      <c r="H2072" s="4" t="s">
        <v>3890</v>
      </c>
    </row>
    <row r="2073" spans="1:8" x14ac:dyDescent="0.25">
      <c r="A2073" s="7">
        <v>44700</v>
      </c>
      <c r="B2073" s="4" t="s">
        <v>2113</v>
      </c>
      <c r="C2073" s="4" t="s">
        <v>3734</v>
      </c>
      <c r="D2073" s="3">
        <v>3174.4</v>
      </c>
      <c r="E2073" s="8">
        <v>44700</v>
      </c>
      <c r="F2073" s="3">
        <v>3174.4</v>
      </c>
      <c r="G2073" s="5">
        <f>Tabla1[[#This Row],[Importe]]-Tabla1[[#This Row],[Pagado]]</f>
        <v>0</v>
      </c>
      <c r="H2073" s="4" t="s">
        <v>3890</v>
      </c>
    </row>
    <row r="2074" spans="1:8" x14ac:dyDescent="0.25">
      <c r="A2074" s="7">
        <v>44700</v>
      </c>
      <c r="B2074" s="4" t="s">
        <v>2114</v>
      </c>
      <c r="C2074" s="4" t="s">
        <v>3611</v>
      </c>
      <c r="D2074" s="3">
        <v>2350.3000000000002</v>
      </c>
      <c r="E2074" s="8">
        <v>44700</v>
      </c>
      <c r="F2074" s="3">
        <v>2350.3000000000002</v>
      </c>
      <c r="G2074" s="5">
        <f>Tabla1[[#This Row],[Importe]]-Tabla1[[#This Row],[Pagado]]</f>
        <v>0</v>
      </c>
      <c r="H2074" s="4" t="s">
        <v>3890</v>
      </c>
    </row>
    <row r="2075" spans="1:8" x14ac:dyDescent="0.25">
      <c r="A2075" s="7">
        <v>44700</v>
      </c>
      <c r="B2075" s="4" t="s">
        <v>2115</v>
      </c>
      <c r="C2075" s="4" t="s">
        <v>3684</v>
      </c>
      <c r="D2075" s="3">
        <v>5772</v>
      </c>
      <c r="E2075" s="8">
        <v>44700</v>
      </c>
      <c r="F2075" s="3">
        <v>5772</v>
      </c>
      <c r="G2075" s="5">
        <f>Tabla1[[#This Row],[Importe]]-Tabla1[[#This Row],[Pagado]]</f>
        <v>0</v>
      </c>
      <c r="H2075" s="4" t="s">
        <v>3890</v>
      </c>
    </row>
    <row r="2076" spans="1:8" x14ac:dyDescent="0.25">
      <c r="A2076" s="7">
        <v>44700</v>
      </c>
      <c r="B2076" s="4" t="s">
        <v>2116</v>
      </c>
      <c r="C2076" s="4" t="s">
        <v>3657</v>
      </c>
      <c r="D2076" s="3">
        <v>3281.8</v>
      </c>
      <c r="E2076" s="8">
        <v>44700</v>
      </c>
      <c r="F2076" s="3">
        <v>3281.8</v>
      </c>
      <c r="G2076" s="5">
        <f>Tabla1[[#This Row],[Importe]]-Tabla1[[#This Row],[Pagado]]</f>
        <v>0</v>
      </c>
      <c r="H2076" s="4" t="s">
        <v>3890</v>
      </c>
    </row>
    <row r="2077" spans="1:8" x14ac:dyDescent="0.25">
      <c r="A2077" s="7">
        <v>44700</v>
      </c>
      <c r="B2077" s="4" t="s">
        <v>2117</v>
      </c>
      <c r="C2077" s="4" t="s">
        <v>3837</v>
      </c>
      <c r="D2077" s="3">
        <v>38240.400000000001</v>
      </c>
      <c r="E2077" s="8">
        <v>44700</v>
      </c>
      <c r="F2077" s="3">
        <v>38240.400000000001</v>
      </c>
      <c r="G2077" s="5">
        <f>Tabla1[[#This Row],[Importe]]-Tabla1[[#This Row],[Pagado]]</f>
        <v>0</v>
      </c>
      <c r="H2077" s="4" t="s">
        <v>3890</v>
      </c>
    </row>
    <row r="2078" spans="1:8" x14ac:dyDescent="0.25">
      <c r="A2078" s="7">
        <v>44700</v>
      </c>
      <c r="B2078" s="4" t="s">
        <v>2118</v>
      </c>
      <c r="C2078" s="4" t="s">
        <v>3795</v>
      </c>
      <c r="D2078" s="3">
        <v>3551.1</v>
      </c>
      <c r="E2078" s="8">
        <v>44700</v>
      </c>
      <c r="F2078" s="3">
        <v>3551.1</v>
      </c>
      <c r="G2078" s="5">
        <f>Tabla1[[#This Row],[Importe]]-Tabla1[[#This Row],[Pagado]]</f>
        <v>0</v>
      </c>
      <c r="H2078" s="4" t="s">
        <v>3890</v>
      </c>
    </row>
    <row r="2079" spans="1:8" x14ac:dyDescent="0.25">
      <c r="A2079" s="7">
        <v>44700</v>
      </c>
      <c r="B2079" s="4" t="s">
        <v>2119</v>
      </c>
      <c r="C2079" s="4" t="s">
        <v>3856</v>
      </c>
      <c r="D2079" s="3">
        <v>2889.9</v>
      </c>
      <c r="E2079" s="8">
        <v>44700</v>
      </c>
      <c r="F2079" s="3">
        <v>2889.9</v>
      </c>
      <c r="G2079" s="5">
        <f>Tabla1[[#This Row],[Importe]]-Tabla1[[#This Row],[Pagado]]</f>
        <v>0</v>
      </c>
      <c r="H2079" s="4" t="s">
        <v>3890</v>
      </c>
    </row>
    <row r="2080" spans="1:8" x14ac:dyDescent="0.25">
      <c r="A2080" s="7">
        <v>44700</v>
      </c>
      <c r="B2080" s="4" t="s">
        <v>2120</v>
      </c>
      <c r="C2080" s="4" t="s">
        <v>3763</v>
      </c>
      <c r="D2080" s="3">
        <v>589.5</v>
      </c>
      <c r="E2080" s="8">
        <v>44700</v>
      </c>
      <c r="F2080" s="3">
        <v>589.5</v>
      </c>
      <c r="G2080" s="5">
        <f>Tabla1[[#This Row],[Importe]]-Tabla1[[#This Row],[Pagado]]</f>
        <v>0</v>
      </c>
      <c r="H2080" s="4" t="s">
        <v>3890</v>
      </c>
    </row>
    <row r="2081" spans="1:8" x14ac:dyDescent="0.25">
      <c r="A2081" s="7">
        <v>44700</v>
      </c>
      <c r="B2081" s="4" t="s">
        <v>2121</v>
      </c>
      <c r="C2081" s="4" t="s">
        <v>3746</v>
      </c>
      <c r="D2081" s="3">
        <v>3112.4</v>
      </c>
      <c r="E2081" s="8">
        <v>44700</v>
      </c>
      <c r="F2081" s="3">
        <v>3112.4</v>
      </c>
      <c r="G2081" s="5">
        <f>Tabla1[[#This Row],[Importe]]-Tabla1[[#This Row],[Pagado]]</f>
        <v>0</v>
      </c>
      <c r="H2081" s="4" t="s">
        <v>3890</v>
      </c>
    </row>
    <row r="2082" spans="1:8" x14ac:dyDescent="0.25">
      <c r="A2082" s="7">
        <v>44700</v>
      </c>
      <c r="B2082" s="4" t="s">
        <v>2122</v>
      </c>
      <c r="C2082" s="4" t="s">
        <v>3626</v>
      </c>
      <c r="D2082" s="3">
        <v>663</v>
      </c>
      <c r="E2082" s="8">
        <v>44700</v>
      </c>
      <c r="F2082" s="3">
        <v>663</v>
      </c>
      <c r="G2082" s="5">
        <f>Tabla1[[#This Row],[Importe]]-Tabla1[[#This Row],[Pagado]]</f>
        <v>0</v>
      </c>
      <c r="H2082" s="4" t="s">
        <v>3890</v>
      </c>
    </row>
    <row r="2083" spans="1:8" x14ac:dyDescent="0.25">
      <c r="A2083" s="7">
        <v>44700</v>
      </c>
      <c r="B2083" s="4" t="s">
        <v>2123</v>
      </c>
      <c r="C2083" s="4" t="s">
        <v>3612</v>
      </c>
      <c r="D2083" s="3">
        <v>2541.8000000000002</v>
      </c>
      <c r="E2083" s="8">
        <v>44700</v>
      </c>
      <c r="F2083" s="3">
        <v>2541.8000000000002</v>
      </c>
      <c r="G2083" s="5">
        <f>Tabla1[[#This Row],[Importe]]-Tabla1[[#This Row],[Pagado]]</f>
        <v>0</v>
      </c>
      <c r="H2083" s="4" t="s">
        <v>3890</v>
      </c>
    </row>
    <row r="2084" spans="1:8" x14ac:dyDescent="0.25">
      <c r="A2084" s="7">
        <v>44700</v>
      </c>
      <c r="B2084" s="4" t="s">
        <v>2124</v>
      </c>
      <c r="C2084" s="4" t="s">
        <v>3679</v>
      </c>
      <c r="D2084" s="3">
        <v>2923.2</v>
      </c>
      <c r="E2084" s="8">
        <v>44700</v>
      </c>
      <c r="F2084" s="3">
        <v>2923.2</v>
      </c>
      <c r="G2084" s="5">
        <f>Tabla1[[#This Row],[Importe]]-Tabla1[[#This Row],[Pagado]]</f>
        <v>0</v>
      </c>
      <c r="H2084" s="4" t="s">
        <v>3890</v>
      </c>
    </row>
    <row r="2085" spans="1:8" x14ac:dyDescent="0.25">
      <c r="A2085" s="7">
        <v>44700</v>
      </c>
      <c r="B2085" s="4" t="s">
        <v>2125</v>
      </c>
      <c r="C2085" s="4" t="s">
        <v>3747</v>
      </c>
      <c r="D2085" s="3">
        <v>4559.6000000000004</v>
      </c>
      <c r="E2085" s="8">
        <v>44700</v>
      </c>
      <c r="F2085" s="3">
        <v>4559.6000000000004</v>
      </c>
      <c r="G2085" s="5">
        <f>Tabla1[[#This Row],[Importe]]-Tabla1[[#This Row],[Pagado]]</f>
        <v>0</v>
      </c>
      <c r="H2085" s="4" t="s">
        <v>3890</v>
      </c>
    </row>
    <row r="2086" spans="1:8" x14ac:dyDescent="0.25">
      <c r="A2086" s="7">
        <v>44700</v>
      </c>
      <c r="B2086" s="4" t="s">
        <v>2126</v>
      </c>
      <c r="C2086" s="4" t="s">
        <v>3610</v>
      </c>
      <c r="D2086" s="3">
        <v>4648.8</v>
      </c>
      <c r="E2086" s="8">
        <v>44700</v>
      </c>
      <c r="F2086" s="3">
        <v>4648.8</v>
      </c>
      <c r="G2086" s="5">
        <f>Tabla1[[#This Row],[Importe]]-Tabla1[[#This Row],[Pagado]]</f>
        <v>0</v>
      </c>
      <c r="H2086" s="4" t="s">
        <v>3890</v>
      </c>
    </row>
    <row r="2087" spans="1:8" x14ac:dyDescent="0.25">
      <c r="A2087" s="7">
        <v>44700</v>
      </c>
      <c r="B2087" s="4" t="s">
        <v>2127</v>
      </c>
      <c r="C2087" s="4" t="s">
        <v>3686</v>
      </c>
      <c r="D2087" s="3">
        <v>54053.32</v>
      </c>
      <c r="E2087" s="8">
        <v>44707</v>
      </c>
      <c r="F2087" s="3">
        <v>54053.32</v>
      </c>
      <c r="G2087" s="5">
        <f>Tabla1[[#This Row],[Importe]]-Tabla1[[#This Row],[Pagado]]</f>
        <v>0</v>
      </c>
      <c r="H2087" s="4" t="s">
        <v>3890</v>
      </c>
    </row>
    <row r="2088" spans="1:8" x14ac:dyDescent="0.25">
      <c r="A2088" s="7">
        <v>44700</v>
      </c>
      <c r="B2088" s="4" t="s">
        <v>2128</v>
      </c>
      <c r="C2088" s="4" t="s">
        <v>3620</v>
      </c>
      <c r="D2088" s="3">
        <v>827.7</v>
      </c>
      <c r="E2088" s="8">
        <v>44700</v>
      </c>
      <c r="F2088" s="3">
        <v>827.7</v>
      </c>
      <c r="G2088" s="5">
        <f>Tabla1[[#This Row],[Importe]]-Tabla1[[#This Row],[Pagado]]</f>
        <v>0</v>
      </c>
      <c r="H2088" s="4" t="s">
        <v>3890</v>
      </c>
    </row>
    <row r="2089" spans="1:8" x14ac:dyDescent="0.25">
      <c r="A2089" s="7">
        <v>44700</v>
      </c>
      <c r="B2089" s="4" t="s">
        <v>2129</v>
      </c>
      <c r="C2089" s="4" t="s">
        <v>3603</v>
      </c>
      <c r="D2089" s="3">
        <v>1038.2</v>
      </c>
      <c r="E2089" s="8">
        <v>44700</v>
      </c>
      <c r="F2089" s="3">
        <v>1038.2</v>
      </c>
      <c r="G2089" s="5">
        <f>Tabla1[[#This Row],[Importe]]-Tabla1[[#This Row],[Pagado]]</f>
        <v>0</v>
      </c>
      <c r="H2089" s="4" t="s">
        <v>3890</v>
      </c>
    </row>
    <row r="2090" spans="1:8" x14ac:dyDescent="0.25">
      <c r="A2090" s="7">
        <v>44700</v>
      </c>
      <c r="B2090" s="4" t="s">
        <v>2130</v>
      </c>
      <c r="C2090" s="4" t="s">
        <v>3693</v>
      </c>
      <c r="D2090" s="3">
        <v>8362.1</v>
      </c>
      <c r="E2090" s="8">
        <v>44700</v>
      </c>
      <c r="F2090" s="3">
        <v>8362.1</v>
      </c>
      <c r="G2090" s="5">
        <f>Tabla1[[#This Row],[Importe]]-Tabla1[[#This Row],[Pagado]]</f>
        <v>0</v>
      </c>
      <c r="H2090" s="4" t="s">
        <v>3890</v>
      </c>
    </row>
    <row r="2091" spans="1:8" x14ac:dyDescent="0.25">
      <c r="A2091" s="7">
        <v>44700</v>
      </c>
      <c r="B2091" s="4" t="s">
        <v>2131</v>
      </c>
      <c r="C2091" s="4" t="s">
        <v>3607</v>
      </c>
      <c r="D2091" s="3">
        <v>46311.8</v>
      </c>
      <c r="E2091" s="8">
        <v>44700</v>
      </c>
      <c r="F2091" s="3">
        <v>46311.8</v>
      </c>
      <c r="G2091" s="5">
        <f>Tabla1[[#This Row],[Importe]]-Tabla1[[#This Row],[Pagado]]</f>
        <v>0</v>
      </c>
      <c r="H2091" s="4" t="s">
        <v>3890</v>
      </c>
    </row>
    <row r="2092" spans="1:8" x14ac:dyDescent="0.25">
      <c r="A2092" s="7">
        <v>44700</v>
      </c>
      <c r="B2092" s="4" t="s">
        <v>2132</v>
      </c>
      <c r="C2092" s="4" t="s">
        <v>3607</v>
      </c>
      <c r="D2092" s="3">
        <v>2430.4</v>
      </c>
      <c r="E2092" s="8">
        <v>44700</v>
      </c>
      <c r="F2092" s="3">
        <v>2430.4</v>
      </c>
      <c r="G2092" s="5">
        <f>Tabla1[[#This Row],[Importe]]-Tabla1[[#This Row],[Pagado]]</f>
        <v>0</v>
      </c>
      <c r="H2092" s="4" t="s">
        <v>3890</v>
      </c>
    </row>
    <row r="2093" spans="1:8" x14ac:dyDescent="0.25">
      <c r="A2093" s="7">
        <v>44700</v>
      </c>
      <c r="B2093" s="4" t="s">
        <v>2133</v>
      </c>
      <c r="C2093" s="4" t="s">
        <v>3601</v>
      </c>
      <c r="D2093" s="3">
        <v>3306</v>
      </c>
      <c r="E2093" s="8">
        <v>44700</v>
      </c>
      <c r="F2093" s="3">
        <v>3306</v>
      </c>
      <c r="G2093" s="5">
        <f>Tabla1[[#This Row],[Importe]]-Tabla1[[#This Row],[Pagado]]</f>
        <v>0</v>
      </c>
      <c r="H2093" s="4" t="s">
        <v>3890</v>
      </c>
    </row>
    <row r="2094" spans="1:8" x14ac:dyDescent="0.25">
      <c r="A2094" s="7">
        <v>44700</v>
      </c>
      <c r="B2094" s="4" t="s">
        <v>2134</v>
      </c>
      <c r="C2094" s="4" t="s">
        <v>3605</v>
      </c>
      <c r="D2094" s="3">
        <v>1548.6</v>
      </c>
      <c r="E2094" s="8">
        <v>44700</v>
      </c>
      <c r="F2094" s="3">
        <v>1548.6</v>
      </c>
      <c r="G2094" s="5">
        <f>Tabla1[[#This Row],[Importe]]-Tabla1[[#This Row],[Pagado]]</f>
        <v>0</v>
      </c>
      <c r="H2094" s="4" t="s">
        <v>3890</v>
      </c>
    </row>
    <row r="2095" spans="1:8" x14ac:dyDescent="0.25">
      <c r="A2095" s="7">
        <v>44700</v>
      </c>
      <c r="B2095" s="4" t="s">
        <v>2135</v>
      </c>
      <c r="C2095" s="4" t="s">
        <v>3614</v>
      </c>
      <c r="D2095" s="3">
        <v>3395.7</v>
      </c>
      <c r="E2095" s="8">
        <v>44700</v>
      </c>
      <c r="F2095" s="3">
        <v>3395.7</v>
      </c>
      <c r="G2095" s="5">
        <f>Tabla1[[#This Row],[Importe]]-Tabla1[[#This Row],[Pagado]]</f>
        <v>0</v>
      </c>
      <c r="H2095" s="4" t="s">
        <v>3890</v>
      </c>
    </row>
    <row r="2096" spans="1:8" x14ac:dyDescent="0.25">
      <c r="A2096" s="7">
        <v>44700</v>
      </c>
      <c r="B2096" s="4" t="s">
        <v>2136</v>
      </c>
      <c r="C2096" s="4" t="s">
        <v>3607</v>
      </c>
      <c r="D2096" s="3">
        <v>4895.2</v>
      </c>
      <c r="E2096" s="8">
        <v>44700</v>
      </c>
      <c r="F2096" s="3">
        <v>4895.2</v>
      </c>
      <c r="G2096" s="5">
        <f>Tabla1[[#This Row],[Importe]]-Tabla1[[#This Row],[Pagado]]</f>
        <v>0</v>
      </c>
      <c r="H2096" s="4" t="s">
        <v>3890</v>
      </c>
    </row>
    <row r="2097" spans="1:8" x14ac:dyDescent="0.25">
      <c r="A2097" s="7">
        <v>44700</v>
      </c>
      <c r="B2097" s="4" t="s">
        <v>2137</v>
      </c>
      <c r="C2097" s="4" t="s">
        <v>3616</v>
      </c>
      <c r="D2097" s="3">
        <v>13926.6</v>
      </c>
      <c r="E2097" s="8">
        <v>44700</v>
      </c>
      <c r="F2097" s="3">
        <v>13926.6</v>
      </c>
      <c r="G2097" s="5">
        <f>Tabla1[[#This Row],[Importe]]-Tabla1[[#This Row],[Pagado]]</f>
        <v>0</v>
      </c>
      <c r="H2097" s="4" t="s">
        <v>3890</v>
      </c>
    </row>
    <row r="2098" spans="1:8" x14ac:dyDescent="0.25">
      <c r="A2098" s="7">
        <v>44700</v>
      </c>
      <c r="B2098" s="4" t="s">
        <v>2138</v>
      </c>
      <c r="C2098" s="4" t="s">
        <v>3614</v>
      </c>
      <c r="D2098" s="3">
        <v>3601.8</v>
      </c>
      <c r="E2098" s="8">
        <v>44700</v>
      </c>
      <c r="F2098" s="3">
        <v>3601.8</v>
      </c>
      <c r="G2098" s="5">
        <f>Tabla1[[#This Row],[Importe]]-Tabla1[[#This Row],[Pagado]]</f>
        <v>0</v>
      </c>
      <c r="H2098" s="4" t="s">
        <v>3890</v>
      </c>
    </row>
    <row r="2099" spans="1:8" x14ac:dyDescent="0.25">
      <c r="A2099" s="7">
        <v>44700</v>
      </c>
      <c r="B2099" s="4" t="s">
        <v>2139</v>
      </c>
      <c r="C2099" s="4" t="s">
        <v>3619</v>
      </c>
      <c r="D2099" s="3">
        <v>4315.2</v>
      </c>
      <c r="E2099" s="8">
        <v>44700</v>
      </c>
      <c r="F2099" s="3">
        <v>4315.2</v>
      </c>
      <c r="G2099" s="5">
        <f>Tabla1[[#This Row],[Importe]]-Tabla1[[#This Row],[Pagado]]</f>
        <v>0</v>
      </c>
      <c r="H2099" s="4" t="s">
        <v>3890</v>
      </c>
    </row>
    <row r="2100" spans="1:8" x14ac:dyDescent="0.25">
      <c r="A2100" s="7">
        <v>44700</v>
      </c>
      <c r="B2100" s="4" t="s">
        <v>2140</v>
      </c>
      <c r="C2100" s="4" t="s">
        <v>3733</v>
      </c>
      <c r="D2100" s="3">
        <v>3600</v>
      </c>
      <c r="E2100" s="8">
        <v>44700</v>
      </c>
      <c r="F2100" s="3">
        <v>3600</v>
      </c>
      <c r="G2100" s="5">
        <f>Tabla1[[#This Row],[Importe]]-Tabla1[[#This Row],[Pagado]]</f>
        <v>0</v>
      </c>
      <c r="H2100" s="4" t="s">
        <v>3890</v>
      </c>
    </row>
    <row r="2101" spans="1:8" x14ac:dyDescent="0.25">
      <c r="A2101" s="7">
        <v>44700</v>
      </c>
      <c r="B2101" s="4" t="s">
        <v>2141</v>
      </c>
      <c r="C2101" s="4" t="s">
        <v>3778</v>
      </c>
      <c r="D2101" s="3">
        <v>3302.4</v>
      </c>
      <c r="E2101" s="8">
        <v>44700</v>
      </c>
      <c r="F2101" s="3">
        <v>3302.4</v>
      </c>
      <c r="G2101" s="5">
        <f>Tabla1[[#This Row],[Importe]]-Tabla1[[#This Row],[Pagado]]</f>
        <v>0</v>
      </c>
      <c r="H2101" s="4" t="s">
        <v>3890</v>
      </c>
    </row>
    <row r="2102" spans="1:8" x14ac:dyDescent="0.25">
      <c r="A2102" s="7">
        <v>44700</v>
      </c>
      <c r="B2102" s="4" t="s">
        <v>2142</v>
      </c>
      <c r="C2102" s="4" t="s">
        <v>3687</v>
      </c>
      <c r="D2102" s="3">
        <v>1401.6</v>
      </c>
      <c r="E2102" s="8">
        <v>44700</v>
      </c>
      <c r="F2102" s="3">
        <v>1401.6</v>
      </c>
      <c r="G2102" s="5">
        <f>Tabla1[[#This Row],[Importe]]-Tabla1[[#This Row],[Pagado]]</f>
        <v>0</v>
      </c>
      <c r="H2102" s="4" t="s">
        <v>3890</v>
      </c>
    </row>
    <row r="2103" spans="1:8" x14ac:dyDescent="0.25">
      <c r="A2103" s="7">
        <v>44700</v>
      </c>
      <c r="B2103" s="4" t="s">
        <v>2143</v>
      </c>
      <c r="C2103" s="4" t="s">
        <v>3857</v>
      </c>
      <c r="D2103" s="3">
        <v>9953</v>
      </c>
      <c r="E2103" s="8">
        <v>44700</v>
      </c>
      <c r="F2103" s="3">
        <v>9953</v>
      </c>
      <c r="G2103" s="5">
        <f>Tabla1[[#This Row],[Importe]]-Tabla1[[#This Row],[Pagado]]</f>
        <v>0</v>
      </c>
      <c r="H2103" s="4" t="s">
        <v>3890</v>
      </c>
    </row>
    <row r="2104" spans="1:8" x14ac:dyDescent="0.25">
      <c r="A2104" s="7">
        <v>44700</v>
      </c>
      <c r="B2104" s="4" t="s">
        <v>2144</v>
      </c>
      <c r="C2104" s="4" t="s">
        <v>3857</v>
      </c>
      <c r="D2104" s="3">
        <v>666</v>
      </c>
      <c r="E2104" s="8">
        <v>44700</v>
      </c>
      <c r="F2104" s="3">
        <v>666</v>
      </c>
      <c r="G2104" s="5">
        <f>Tabla1[[#This Row],[Importe]]-Tabla1[[#This Row],[Pagado]]</f>
        <v>0</v>
      </c>
      <c r="H2104" s="4" t="s">
        <v>3890</v>
      </c>
    </row>
    <row r="2105" spans="1:8" x14ac:dyDescent="0.25">
      <c r="A2105" s="7">
        <v>44700</v>
      </c>
      <c r="B2105" s="4" t="s">
        <v>2145</v>
      </c>
      <c r="C2105" s="4" t="s">
        <v>3624</v>
      </c>
      <c r="D2105" s="3">
        <v>1876.2</v>
      </c>
      <c r="E2105" s="8">
        <v>44700</v>
      </c>
      <c r="F2105" s="3">
        <v>1876.2</v>
      </c>
      <c r="G2105" s="5">
        <f>Tabla1[[#This Row],[Importe]]-Tabla1[[#This Row],[Pagado]]</f>
        <v>0</v>
      </c>
      <c r="H2105" s="4" t="s">
        <v>3890</v>
      </c>
    </row>
    <row r="2106" spans="1:8" x14ac:dyDescent="0.25">
      <c r="A2106" s="7">
        <v>44700</v>
      </c>
      <c r="B2106" s="4" t="s">
        <v>2146</v>
      </c>
      <c r="C2106" s="4" t="s">
        <v>3700</v>
      </c>
      <c r="D2106" s="3">
        <v>41700.76</v>
      </c>
      <c r="E2106" s="8" t="s">
        <v>3883</v>
      </c>
      <c r="F2106" s="3">
        <v>41700.76</v>
      </c>
      <c r="G2106" s="5">
        <f>Tabla1[[#This Row],[Importe]]-Tabla1[[#This Row],[Pagado]]</f>
        <v>0</v>
      </c>
      <c r="H2106" s="4" t="s">
        <v>3890</v>
      </c>
    </row>
    <row r="2107" spans="1:8" x14ac:dyDescent="0.25">
      <c r="A2107" s="7">
        <v>44700</v>
      </c>
      <c r="B2107" s="4" t="s">
        <v>2147</v>
      </c>
      <c r="C2107" s="4" t="s">
        <v>3614</v>
      </c>
      <c r="D2107" s="3">
        <v>516.20000000000005</v>
      </c>
      <c r="E2107" s="8">
        <v>44700</v>
      </c>
      <c r="F2107" s="3">
        <v>516.20000000000005</v>
      </c>
      <c r="G2107" s="5">
        <f>Tabla1[[#This Row],[Importe]]-Tabla1[[#This Row],[Pagado]]</f>
        <v>0</v>
      </c>
      <c r="H2107" s="4" t="s">
        <v>3890</v>
      </c>
    </row>
    <row r="2108" spans="1:8" x14ac:dyDescent="0.25">
      <c r="A2108" s="7">
        <v>44700</v>
      </c>
      <c r="B2108" s="4" t="s">
        <v>2148</v>
      </c>
      <c r="C2108" s="4" t="s">
        <v>3669</v>
      </c>
      <c r="D2108" s="3">
        <v>4803.6000000000004</v>
      </c>
      <c r="E2108" s="8">
        <v>44700</v>
      </c>
      <c r="F2108" s="3">
        <v>4803.6000000000004</v>
      </c>
      <c r="G2108" s="5">
        <f>Tabla1[[#This Row],[Importe]]-Tabla1[[#This Row],[Pagado]]</f>
        <v>0</v>
      </c>
      <c r="H2108" s="4" t="s">
        <v>3890</v>
      </c>
    </row>
    <row r="2109" spans="1:8" x14ac:dyDescent="0.25">
      <c r="A2109" s="7">
        <v>44700</v>
      </c>
      <c r="B2109" s="4" t="s">
        <v>2149</v>
      </c>
      <c r="C2109" s="4" t="s">
        <v>3858</v>
      </c>
      <c r="D2109" s="3">
        <v>982.8</v>
      </c>
      <c r="E2109" s="8">
        <v>44700</v>
      </c>
      <c r="F2109" s="3">
        <v>982.8</v>
      </c>
      <c r="G2109" s="5">
        <f>Tabla1[[#This Row],[Importe]]-Tabla1[[#This Row],[Pagado]]</f>
        <v>0</v>
      </c>
      <c r="H2109" s="4" t="s">
        <v>3890</v>
      </c>
    </row>
    <row r="2110" spans="1:8" x14ac:dyDescent="0.25">
      <c r="A2110" s="7">
        <v>44700</v>
      </c>
      <c r="B2110" s="4" t="s">
        <v>2150</v>
      </c>
      <c r="C2110" s="4" t="s">
        <v>3742</v>
      </c>
      <c r="D2110" s="3">
        <v>4994.2</v>
      </c>
      <c r="E2110" s="8">
        <v>44700</v>
      </c>
      <c r="F2110" s="3">
        <v>4994.2</v>
      </c>
      <c r="G2110" s="5">
        <f>Tabla1[[#This Row],[Importe]]-Tabla1[[#This Row],[Pagado]]</f>
        <v>0</v>
      </c>
      <c r="H2110" s="4" t="s">
        <v>3890</v>
      </c>
    </row>
    <row r="2111" spans="1:8" x14ac:dyDescent="0.25">
      <c r="A2111" s="7">
        <v>44700</v>
      </c>
      <c r="B2111" s="4" t="s">
        <v>2151</v>
      </c>
      <c r="C2111" s="4" t="s">
        <v>3740</v>
      </c>
      <c r="D2111" s="3">
        <v>1537.6</v>
      </c>
      <c r="E2111" s="8">
        <v>44700</v>
      </c>
      <c r="F2111" s="3">
        <v>1537.6</v>
      </c>
      <c r="G2111" s="5">
        <f>Tabla1[[#This Row],[Importe]]-Tabla1[[#This Row],[Pagado]]</f>
        <v>0</v>
      </c>
      <c r="H2111" s="4" t="s">
        <v>3890</v>
      </c>
    </row>
    <row r="2112" spans="1:8" x14ac:dyDescent="0.25">
      <c r="A2112" s="7">
        <v>44700</v>
      </c>
      <c r="B2112" s="4" t="s">
        <v>2152</v>
      </c>
      <c r="C2112" s="4" t="s">
        <v>3741</v>
      </c>
      <c r="D2112" s="3">
        <v>14690.5</v>
      </c>
      <c r="E2112" s="8">
        <v>44706</v>
      </c>
      <c r="F2112" s="3">
        <v>14690.5</v>
      </c>
      <c r="G2112" s="5">
        <f>Tabla1[[#This Row],[Importe]]-Tabla1[[#This Row],[Pagado]]</f>
        <v>0</v>
      </c>
      <c r="H2112" s="4" t="s">
        <v>3890</v>
      </c>
    </row>
    <row r="2113" spans="1:8" x14ac:dyDescent="0.25">
      <c r="A2113" s="7">
        <v>44700</v>
      </c>
      <c r="B2113" s="4" t="s">
        <v>2153</v>
      </c>
      <c r="C2113" s="4" t="s">
        <v>3743</v>
      </c>
      <c r="D2113" s="3">
        <v>3295</v>
      </c>
      <c r="E2113" s="8">
        <v>44700</v>
      </c>
      <c r="F2113" s="3">
        <v>3295</v>
      </c>
      <c r="G2113" s="5">
        <f>Tabla1[[#This Row],[Importe]]-Tabla1[[#This Row],[Pagado]]</f>
        <v>0</v>
      </c>
      <c r="H2113" s="4" t="s">
        <v>3890</v>
      </c>
    </row>
    <row r="2114" spans="1:8" x14ac:dyDescent="0.25">
      <c r="A2114" s="7">
        <v>44700</v>
      </c>
      <c r="B2114" s="4" t="s">
        <v>2154</v>
      </c>
      <c r="C2114" s="4" t="s">
        <v>3671</v>
      </c>
      <c r="D2114" s="3">
        <v>4121.1000000000004</v>
      </c>
      <c r="E2114" s="8">
        <v>44700</v>
      </c>
      <c r="F2114" s="3">
        <v>4121.1000000000004</v>
      </c>
      <c r="G2114" s="5">
        <f>Tabla1[[#This Row],[Importe]]-Tabla1[[#This Row],[Pagado]]</f>
        <v>0</v>
      </c>
      <c r="H2114" s="4" t="s">
        <v>3890</v>
      </c>
    </row>
    <row r="2115" spans="1:8" x14ac:dyDescent="0.25">
      <c r="A2115" s="7">
        <v>44700</v>
      </c>
      <c r="B2115" s="4" t="s">
        <v>2155</v>
      </c>
      <c r="C2115" s="4" t="s">
        <v>3670</v>
      </c>
      <c r="D2115" s="3">
        <v>1516.3</v>
      </c>
      <c r="E2115" s="8">
        <v>44700</v>
      </c>
      <c r="F2115" s="3">
        <v>1516.3</v>
      </c>
      <c r="G2115" s="5">
        <f>Tabla1[[#This Row],[Importe]]-Tabla1[[#This Row],[Pagado]]</f>
        <v>0</v>
      </c>
      <c r="H2115" s="4" t="s">
        <v>3890</v>
      </c>
    </row>
    <row r="2116" spans="1:8" x14ac:dyDescent="0.25">
      <c r="A2116" s="7">
        <v>44700</v>
      </c>
      <c r="B2116" s="4" t="s">
        <v>2156</v>
      </c>
      <c r="C2116" s="4" t="s">
        <v>3694</v>
      </c>
      <c r="D2116" s="3">
        <v>6090.5</v>
      </c>
      <c r="E2116" s="8">
        <v>44700</v>
      </c>
      <c r="F2116" s="3">
        <v>6090.5</v>
      </c>
      <c r="G2116" s="5">
        <f>Tabla1[[#This Row],[Importe]]-Tabla1[[#This Row],[Pagado]]</f>
        <v>0</v>
      </c>
      <c r="H2116" s="4" t="s">
        <v>3890</v>
      </c>
    </row>
    <row r="2117" spans="1:8" x14ac:dyDescent="0.25">
      <c r="A2117" s="7">
        <v>44700</v>
      </c>
      <c r="B2117" s="4" t="s">
        <v>2157</v>
      </c>
      <c r="C2117" s="4" t="s">
        <v>3714</v>
      </c>
      <c r="D2117" s="3">
        <v>864.2</v>
      </c>
      <c r="E2117" s="8">
        <v>44700</v>
      </c>
      <c r="F2117" s="3">
        <v>864.2</v>
      </c>
      <c r="G2117" s="5">
        <f>Tabla1[[#This Row],[Importe]]-Tabla1[[#This Row],[Pagado]]</f>
        <v>0</v>
      </c>
      <c r="H2117" s="4" t="s">
        <v>3890</v>
      </c>
    </row>
    <row r="2118" spans="1:8" x14ac:dyDescent="0.25">
      <c r="A2118" s="7">
        <v>44700</v>
      </c>
      <c r="B2118" s="4" t="s">
        <v>2158</v>
      </c>
      <c r="C2118" s="4" t="s">
        <v>3646</v>
      </c>
      <c r="D2118" s="3">
        <v>1351.1</v>
      </c>
      <c r="E2118" s="8">
        <v>44700</v>
      </c>
      <c r="F2118" s="3">
        <v>1351.1</v>
      </c>
      <c r="G2118" s="5">
        <f>Tabla1[[#This Row],[Importe]]-Tabla1[[#This Row],[Pagado]]</f>
        <v>0</v>
      </c>
      <c r="H2118" s="4" t="s">
        <v>3890</v>
      </c>
    </row>
    <row r="2119" spans="1:8" x14ac:dyDescent="0.25">
      <c r="A2119" s="7">
        <v>44700</v>
      </c>
      <c r="B2119" s="4" t="s">
        <v>2159</v>
      </c>
      <c r="C2119" s="4" t="s">
        <v>3676</v>
      </c>
      <c r="D2119" s="3">
        <v>316.8</v>
      </c>
      <c r="E2119" s="8">
        <v>44700</v>
      </c>
      <c r="F2119" s="3">
        <v>316.8</v>
      </c>
      <c r="G2119" s="5">
        <f>Tabla1[[#This Row],[Importe]]-Tabla1[[#This Row],[Pagado]]</f>
        <v>0</v>
      </c>
      <c r="H2119" s="4" t="s">
        <v>3890</v>
      </c>
    </row>
    <row r="2120" spans="1:8" x14ac:dyDescent="0.25">
      <c r="A2120" s="7">
        <v>44700</v>
      </c>
      <c r="B2120" s="4" t="s">
        <v>2160</v>
      </c>
      <c r="C2120" s="4" t="s">
        <v>3703</v>
      </c>
      <c r="D2120" s="3">
        <v>6142.5</v>
      </c>
      <c r="E2120" s="8">
        <v>44700</v>
      </c>
      <c r="F2120" s="3">
        <v>6142.5</v>
      </c>
      <c r="G2120" s="5">
        <f>Tabla1[[#This Row],[Importe]]-Tabla1[[#This Row],[Pagado]]</f>
        <v>0</v>
      </c>
      <c r="H2120" s="4" t="s">
        <v>3890</v>
      </c>
    </row>
    <row r="2121" spans="1:8" x14ac:dyDescent="0.25">
      <c r="A2121" s="7">
        <v>44700</v>
      </c>
      <c r="B2121" s="4" t="s">
        <v>2161</v>
      </c>
      <c r="C2121" s="4" t="s">
        <v>3681</v>
      </c>
      <c r="D2121" s="3">
        <v>9392.2000000000007</v>
      </c>
      <c r="E2121" s="8">
        <v>44700</v>
      </c>
      <c r="F2121" s="3">
        <v>9392.2000000000007</v>
      </c>
      <c r="G2121" s="5">
        <f>Tabla1[[#This Row],[Importe]]-Tabla1[[#This Row],[Pagado]]</f>
        <v>0</v>
      </c>
      <c r="H2121" s="4" t="s">
        <v>3890</v>
      </c>
    </row>
    <row r="2122" spans="1:8" x14ac:dyDescent="0.25">
      <c r="A2122" s="7">
        <v>44700</v>
      </c>
      <c r="B2122" s="4" t="s">
        <v>2162</v>
      </c>
      <c r="C2122" s="4" t="s">
        <v>3700</v>
      </c>
      <c r="D2122" s="3">
        <v>78735.3</v>
      </c>
      <c r="E2122" s="8" t="s">
        <v>3883</v>
      </c>
      <c r="F2122" s="3">
        <v>78735.3</v>
      </c>
      <c r="G2122" s="5">
        <f>Tabla1[[#This Row],[Importe]]-Tabla1[[#This Row],[Pagado]]</f>
        <v>0</v>
      </c>
      <c r="H2122" s="4" t="s">
        <v>3890</v>
      </c>
    </row>
    <row r="2123" spans="1:8" x14ac:dyDescent="0.25">
      <c r="A2123" s="7">
        <v>44700</v>
      </c>
      <c r="B2123" s="4" t="s">
        <v>2163</v>
      </c>
      <c r="C2123" s="4" t="s">
        <v>3739</v>
      </c>
      <c r="D2123" s="3">
        <v>10492</v>
      </c>
      <c r="E2123" s="8">
        <v>44700</v>
      </c>
      <c r="F2123" s="3">
        <v>10492</v>
      </c>
      <c r="G2123" s="5">
        <f>Tabla1[[#This Row],[Importe]]-Tabla1[[#This Row],[Pagado]]</f>
        <v>0</v>
      </c>
      <c r="H2123" s="4" t="s">
        <v>3890</v>
      </c>
    </row>
    <row r="2124" spans="1:8" x14ac:dyDescent="0.25">
      <c r="A2124" s="7">
        <v>44700</v>
      </c>
      <c r="B2124" s="4" t="s">
        <v>2164</v>
      </c>
      <c r="C2124" s="4" t="s">
        <v>3618</v>
      </c>
      <c r="D2124" s="3">
        <v>1611</v>
      </c>
      <c r="E2124" s="8">
        <v>44700</v>
      </c>
      <c r="F2124" s="3">
        <v>1611</v>
      </c>
      <c r="G2124" s="5">
        <f>Tabla1[[#This Row],[Importe]]-Tabla1[[#This Row],[Pagado]]</f>
        <v>0</v>
      </c>
      <c r="H2124" s="4" t="s">
        <v>3890</v>
      </c>
    </row>
    <row r="2125" spans="1:8" x14ac:dyDescent="0.25">
      <c r="A2125" s="7">
        <v>44700</v>
      </c>
      <c r="B2125" s="4" t="s">
        <v>2165</v>
      </c>
      <c r="C2125" s="4" t="s">
        <v>3859</v>
      </c>
      <c r="D2125" s="3">
        <v>2016.6</v>
      </c>
      <c r="E2125" s="8">
        <v>44700</v>
      </c>
      <c r="F2125" s="3">
        <v>2016.6</v>
      </c>
      <c r="G2125" s="5">
        <f>Tabla1[[#This Row],[Importe]]-Tabla1[[#This Row],[Pagado]]</f>
        <v>0</v>
      </c>
      <c r="H2125" s="4" t="s">
        <v>3890</v>
      </c>
    </row>
    <row r="2126" spans="1:8" x14ac:dyDescent="0.25">
      <c r="A2126" s="7">
        <v>44700</v>
      </c>
      <c r="B2126" s="4" t="s">
        <v>2166</v>
      </c>
      <c r="C2126" s="4" t="s">
        <v>3649</v>
      </c>
      <c r="D2126" s="3">
        <v>1980</v>
      </c>
      <c r="E2126" s="8">
        <v>44700</v>
      </c>
      <c r="F2126" s="3">
        <v>1980</v>
      </c>
      <c r="G2126" s="5">
        <f>Tabla1[[#This Row],[Importe]]-Tabla1[[#This Row],[Pagado]]</f>
        <v>0</v>
      </c>
      <c r="H2126" s="4" t="s">
        <v>3890</v>
      </c>
    </row>
    <row r="2127" spans="1:8" x14ac:dyDescent="0.25">
      <c r="A2127" s="7">
        <v>44700</v>
      </c>
      <c r="B2127" s="4" t="s">
        <v>2167</v>
      </c>
      <c r="C2127" s="4" t="s">
        <v>3622</v>
      </c>
      <c r="D2127" s="3">
        <v>3001.5</v>
      </c>
      <c r="E2127" s="8">
        <v>44700</v>
      </c>
      <c r="F2127" s="3">
        <v>3001.5</v>
      </c>
      <c r="G2127" s="5">
        <f>Tabla1[[#This Row],[Importe]]-Tabla1[[#This Row],[Pagado]]</f>
        <v>0</v>
      </c>
      <c r="H2127" s="4" t="s">
        <v>3890</v>
      </c>
    </row>
    <row r="2128" spans="1:8" x14ac:dyDescent="0.25">
      <c r="A2128" s="7">
        <v>44700</v>
      </c>
      <c r="B2128" s="4" t="s">
        <v>2168</v>
      </c>
      <c r="C2128" s="4" t="s">
        <v>3768</v>
      </c>
      <c r="D2128" s="3">
        <v>296.39999999999998</v>
      </c>
      <c r="E2128" s="8">
        <v>44700</v>
      </c>
      <c r="F2128" s="3">
        <v>296.39999999999998</v>
      </c>
      <c r="G2128" s="5">
        <f>Tabla1[[#This Row],[Importe]]-Tabla1[[#This Row],[Pagado]]</f>
        <v>0</v>
      </c>
      <c r="H2128" s="4" t="s">
        <v>3890</v>
      </c>
    </row>
    <row r="2129" spans="1:8" x14ac:dyDescent="0.25">
      <c r="A2129" s="7">
        <v>44700</v>
      </c>
      <c r="B2129" s="4" t="s">
        <v>2169</v>
      </c>
      <c r="C2129" s="4" t="s">
        <v>3810</v>
      </c>
      <c r="D2129" s="3">
        <v>1725</v>
      </c>
      <c r="E2129" s="8">
        <v>44700</v>
      </c>
      <c r="F2129" s="3">
        <v>1725</v>
      </c>
      <c r="G2129" s="5">
        <f>Tabla1[[#This Row],[Importe]]-Tabla1[[#This Row],[Pagado]]</f>
        <v>0</v>
      </c>
      <c r="H2129" s="4" t="s">
        <v>3890</v>
      </c>
    </row>
    <row r="2130" spans="1:8" x14ac:dyDescent="0.25">
      <c r="A2130" s="7">
        <v>44700</v>
      </c>
      <c r="B2130" s="4" t="s">
        <v>2170</v>
      </c>
      <c r="C2130" s="4" t="s">
        <v>3992</v>
      </c>
      <c r="D2130" s="3">
        <v>0</v>
      </c>
      <c r="E2130" s="9" t="s">
        <v>3891</v>
      </c>
      <c r="F2130" s="3">
        <v>0</v>
      </c>
      <c r="G2130" s="5">
        <f>Tabla1[[#This Row],[Importe]]-Tabla1[[#This Row],[Pagado]]</f>
        <v>0</v>
      </c>
      <c r="H2130" s="13" t="s">
        <v>3991</v>
      </c>
    </row>
    <row r="2131" spans="1:8" x14ac:dyDescent="0.25">
      <c r="A2131" s="7">
        <v>44700</v>
      </c>
      <c r="B2131" s="4" t="s">
        <v>2171</v>
      </c>
      <c r="C2131" s="4" t="s">
        <v>3672</v>
      </c>
      <c r="D2131" s="3">
        <v>34674.800000000003</v>
      </c>
      <c r="E2131" s="8">
        <v>44700</v>
      </c>
      <c r="F2131" s="3">
        <v>34674.800000000003</v>
      </c>
      <c r="G2131" s="5">
        <f>Tabla1[[#This Row],[Importe]]-Tabla1[[#This Row],[Pagado]]</f>
        <v>0</v>
      </c>
      <c r="H2131" s="4" t="s">
        <v>3890</v>
      </c>
    </row>
    <row r="2132" spans="1:8" x14ac:dyDescent="0.25">
      <c r="A2132" s="7">
        <v>44700</v>
      </c>
      <c r="B2132" s="4" t="s">
        <v>2172</v>
      </c>
      <c r="C2132" s="4" t="s">
        <v>3937</v>
      </c>
      <c r="D2132" s="3">
        <v>0</v>
      </c>
      <c r="E2132" s="9" t="s">
        <v>3891</v>
      </c>
      <c r="F2132" s="3">
        <v>0</v>
      </c>
      <c r="G2132" s="5">
        <f>Tabla1[[#This Row],[Importe]]-Tabla1[[#This Row],[Pagado]]</f>
        <v>0</v>
      </c>
      <c r="H2132" s="13" t="s">
        <v>3993</v>
      </c>
    </row>
    <row r="2133" spans="1:8" x14ac:dyDescent="0.25">
      <c r="A2133" s="7">
        <v>44700</v>
      </c>
      <c r="B2133" s="4" t="s">
        <v>2173</v>
      </c>
      <c r="C2133" s="4" t="s">
        <v>3995</v>
      </c>
      <c r="D2133" s="3">
        <v>0</v>
      </c>
      <c r="E2133" s="9" t="s">
        <v>3891</v>
      </c>
      <c r="F2133" s="3">
        <v>0</v>
      </c>
      <c r="G2133" s="5">
        <f>Tabla1[[#This Row],[Importe]]-Tabla1[[#This Row],[Pagado]]</f>
        <v>0</v>
      </c>
      <c r="H2133" s="13" t="s">
        <v>3994</v>
      </c>
    </row>
    <row r="2134" spans="1:8" x14ac:dyDescent="0.25">
      <c r="A2134" s="7">
        <v>44700</v>
      </c>
      <c r="B2134" s="4" t="s">
        <v>2174</v>
      </c>
      <c r="C2134" s="4" t="s">
        <v>3837</v>
      </c>
      <c r="D2134" s="3">
        <v>42071.48</v>
      </c>
      <c r="E2134" s="8">
        <v>44700</v>
      </c>
      <c r="F2134" s="3">
        <v>42071.48</v>
      </c>
      <c r="G2134" s="5">
        <f>Tabla1[[#This Row],[Importe]]-Tabla1[[#This Row],[Pagado]]</f>
        <v>0</v>
      </c>
      <c r="H2134" s="4" t="s">
        <v>3890</v>
      </c>
    </row>
    <row r="2135" spans="1:8" x14ac:dyDescent="0.25">
      <c r="A2135" s="7">
        <v>44700</v>
      </c>
      <c r="B2135" s="4" t="s">
        <v>2175</v>
      </c>
      <c r="C2135" s="4" t="s">
        <v>3614</v>
      </c>
      <c r="D2135" s="3">
        <v>539.4</v>
      </c>
      <c r="E2135" s="8">
        <v>44700</v>
      </c>
      <c r="F2135" s="3">
        <v>539.4</v>
      </c>
      <c r="G2135" s="5">
        <f>Tabla1[[#This Row],[Importe]]-Tabla1[[#This Row],[Pagado]]</f>
        <v>0</v>
      </c>
      <c r="H2135" s="4" t="s">
        <v>3890</v>
      </c>
    </row>
    <row r="2136" spans="1:8" x14ac:dyDescent="0.25">
      <c r="A2136" s="7">
        <v>44700</v>
      </c>
      <c r="B2136" s="4" t="s">
        <v>2176</v>
      </c>
      <c r="C2136" s="4" t="s">
        <v>3687</v>
      </c>
      <c r="D2136" s="3">
        <v>1491.2</v>
      </c>
      <c r="E2136" s="8">
        <v>44700</v>
      </c>
      <c r="F2136" s="3">
        <v>1491.2</v>
      </c>
      <c r="G2136" s="5">
        <f>Tabla1[[#This Row],[Importe]]-Tabla1[[#This Row],[Pagado]]</f>
        <v>0</v>
      </c>
      <c r="H2136" s="4" t="s">
        <v>3890</v>
      </c>
    </row>
    <row r="2137" spans="1:8" x14ac:dyDescent="0.25">
      <c r="A2137" s="7">
        <v>44700</v>
      </c>
      <c r="B2137" s="4" t="s">
        <v>2177</v>
      </c>
      <c r="C2137" s="4" t="s">
        <v>3618</v>
      </c>
      <c r="D2137" s="3">
        <v>539.4</v>
      </c>
      <c r="E2137" s="8">
        <v>44700</v>
      </c>
      <c r="F2137" s="3">
        <v>539.4</v>
      </c>
      <c r="G2137" s="5">
        <f>Tabla1[[#This Row],[Importe]]-Tabla1[[#This Row],[Pagado]]</f>
        <v>0</v>
      </c>
      <c r="H2137" s="4" t="s">
        <v>3890</v>
      </c>
    </row>
    <row r="2138" spans="1:8" x14ac:dyDescent="0.25">
      <c r="A2138" s="7">
        <v>44700</v>
      </c>
      <c r="B2138" s="4" t="s">
        <v>2178</v>
      </c>
      <c r="C2138" s="4" t="s">
        <v>3719</v>
      </c>
      <c r="D2138" s="3">
        <v>14755</v>
      </c>
      <c r="E2138" s="8">
        <v>44701</v>
      </c>
      <c r="F2138" s="3">
        <v>14755</v>
      </c>
      <c r="G2138" s="5">
        <f>Tabla1[[#This Row],[Importe]]-Tabla1[[#This Row],[Pagado]]</f>
        <v>0</v>
      </c>
      <c r="H2138" s="4" t="s">
        <v>3890</v>
      </c>
    </row>
    <row r="2139" spans="1:8" x14ac:dyDescent="0.25">
      <c r="A2139" s="7">
        <v>44700</v>
      </c>
      <c r="B2139" s="4" t="s">
        <v>2179</v>
      </c>
      <c r="C2139" s="4" t="s">
        <v>3709</v>
      </c>
      <c r="D2139" s="3">
        <v>5771</v>
      </c>
      <c r="E2139" s="8">
        <v>44701</v>
      </c>
      <c r="F2139" s="3">
        <v>5771</v>
      </c>
      <c r="G2139" s="5">
        <f>Tabla1[[#This Row],[Importe]]-Tabla1[[#This Row],[Pagado]]</f>
        <v>0</v>
      </c>
      <c r="H2139" s="4" t="s">
        <v>3890</v>
      </c>
    </row>
    <row r="2140" spans="1:8" x14ac:dyDescent="0.25">
      <c r="A2140" s="7">
        <v>44700</v>
      </c>
      <c r="B2140" s="4" t="s">
        <v>2180</v>
      </c>
      <c r="C2140" s="4" t="s">
        <v>3711</v>
      </c>
      <c r="D2140" s="3">
        <v>3538</v>
      </c>
      <c r="E2140" s="8">
        <v>44701</v>
      </c>
      <c r="F2140" s="3">
        <v>3538</v>
      </c>
      <c r="G2140" s="5">
        <f>Tabla1[[#This Row],[Importe]]-Tabla1[[#This Row],[Pagado]]</f>
        <v>0</v>
      </c>
      <c r="H2140" s="4" t="s">
        <v>3890</v>
      </c>
    </row>
    <row r="2141" spans="1:8" x14ac:dyDescent="0.25">
      <c r="A2141" s="7">
        <v>44700</v>
      </c>
      <c r="B2141" s="4" t="s">
        <v>2181</v>
      </c>
      <c r="C2141" s="4" t="s">
        <v>3710</v>
      </c>
      <c r="D2141" s="3">
        <v>1682</v>
      </c>
      <c r="E2141" s="8">
        <v>44701</v>
      </c>
      <c r="F2141" s="3">
        <v>1682</v>
      </c>
      <c r="G2141" s="5">
        <f>Tabla1[[#This Row],[Importe]]-Tabla1[[#This Row],[Pagado]]</f>
        <v>0</v>
      </c>
      <c r="H2141" s="4" t="s">
        <v>3890</v>
      </c>
    </row>
    <row r="2142" spans="1:8" x14ac:dyDescent="0.25">
      <c r="A2142" s="7">
        <v>44700</v>
      </c>
      <c r="B2142" s="4" t="s">
        <v>2182</v>
      </c>
      <c r="C2142" s="4" t="s">
        <v>3606</v>
      </c>
      <c r="D2142" s="3">
        <v>2449.4</v>
      </c>
      <c r="E2142" s="8">
        <v>44700</v>
      </c>
      <c r="F2142" s="3">
        <v>2449.4</v>
      </c>
      <c r="G2142" s="5">
        <f>Tabla1[[#This Row],[Importe]]-Tabla1[[#This Row],[Pagado]]</f>
        <v>0</v>
      </c>
      <c r="H2142" s="4" t="s">
        <v>3890</v>
      </c>
    </row>
    <row r="2143" spans="1:8" x14ac:dyDescent="0.25">
      <c r="A2143" s="7">
        <v>44700</v>
      </c>
      <c r="B2143" s="4" t="s">
        <v>2183</v>
      </c>
      <c r="C2143" s="4" t="s">
        <v>3844</v>
      </c>
      <c r="D2143" s="3">
        <v>493</v>
      </c>
      <c r="E2143" s="8">
        <v>44701</v>
      </c>
      <c r="F2143" s="3">
        <v>493</v>
      </c>
      <c r="G2143" s="5">
        <f>Tabla1[[#This Row],[Importe]]-Tabla1[[#This Row],[Pagado]]</f>
        <v>0</v>
      </c>
      <c r="H2143" s="4" t="s">
        <v>3890</v>
      </c>
    </row>
    <row r="2144" spans="1:8" x14ac:dyDescent="0.25">
      <c r="A2144" s="7">
        <v>44700</v>
      </c>
      <c r="B2144" s="4" t="s">
        <v>2184</v>
      </c>
      <c r="C2144" s="4" t="s">
        <v>3713</v>
      </c>
      <c r="D2144" s="3">
        <v>493</v>
      </c>
      <c r="E2144" s="8">
        <v>44701</v>
      </c>
      <c r="F2144" s="3">
        <v>493</v>
      </c>
      <c r="G2144" s="5">
        <f>Tabla1[[#This Row],[Importe]]-Tabla1[[#This Row],[Pagado]]</f>
        <v>0</v>
      </c>
      <c r="H2144" s="4" t="s">
        <v>3890</v>
      </c>
    </row>
    <row r="2145" spans="1:8" x14ac:dyDescent="0.25">
      <c r="A2145" s="7">
        <v>44700</v>
      </c>
      <c r="B2145" s="4" t="s">
        <v>2185</v>
      </c>
      <c r="C2145" s="4" t="s">
        <v>3712</v>
      </c>
      <c r="D2145" s="3">
        <v>620.6</v>
      </c>
      <c r="E2145" s="8">
        <v>44701</v>
      </c>
      <c r="F2145" s="3">
        <v>620.6</v>
      </c>
      <c r="G2145" s="5">
        <f>Tabla1[[#This Row],[Importe]]-Tabla1[[#This Row],[Pagado]]</f>
        <v>0</v>
      </c>
      <c r="H2145" s="4" t="s">
        <v>3890</v>
      </c>
    </row>
    <row r="2146" spans="1:8" x14ac:dyDescent="0.25">
      <c r="A2146" s="7">
        <v>44700</v>
      </c>
      <c r="B2146" s="4" t="s">
        <v>2186</v>
      </c>
      <c r="C2146" s="4" t="s">
        <v>3784</v>
      </c>
      <c r="D2146" s="3">
        <v>21174.400000000001</v>
      </c>
      <c r="E2146" s="8">
        <v>44701</v>
      </c>
      <c r="F2146" s="3">
        <v>21174.400000000001</v>
      </c>
      <c r="G2146" s="5">
        <f>Tabla1[[#This Row],[Importe]]-Tabla1[[#This Row],[Pagado]]</f>
        <v>0</v>
      </c>
      <c r="H2146" s="4" t="s">
        <v>3890</v>
      </c>
    </row>
    <row r="2147" spans="1:8" x14ac:dyDescent="0.25">
      <c r="A2147" s="7">
        <v>44700</v>
      </c>
      <c r="B2147" s="4" t="s">
        <v>2187</v>
      </c>
      <c r="C2147" s="4" t="s">
        <v>3717</v>
      </c>
      <c r="D2147" s="3">
        <v>3378</v>
      </c>
      <c r="E2147" s="8">
        <v>44700</v>
      </c>
      <c r="F2147" s="3">
        <v>3378</v>
      </c>
      <c r="G2147" s="5">
        <f>Tabla1[[#This Row],[Importe]]-Tabla1[[#This Row],[Pagado]]</f>
        <v>0</v>
      </c>
      <c r="H2147" s="4" t="s">
        <v>3890</v>
      </c>
    </row>
    <row r="2148" spans="1:8" x14ac:dyDescent="0.25">
      <c r="A2148" s="7">
        <v>44700</v>
      </c>
      <c r="B2148" s="4" t="s">
        <v>2188</v>
      </c>
      <c r="C2148" s="4" t="s">
        <v>3661</v>
      </c>
      <c r="D2148" s="3">
        <v>1041.2</v>
      </c>
      <c r="E2148" s="8">
        <v>44701</v>
      </c>
      <c r="F2148" s="3">
        <v>1041.2</v>
      </c>
      <c r="G2148" s="5">
        <f>Tabla1[[#This Row],[Importe]]-Tabla1[[#This Row],[Pagado]]</f>
        <v>0</v>
      </c>
      <c r="H2148" s="4" t="s">
        <v>3890</v>
      </c>
    </row>
    <row r="2149" spans="1:8" x14ac:dyDescent="0.25">
      <c r="A2149" s="7">
        <v>44700</v>
      </c>
      <c r="B2149" s="4" t="s">
        <v>2189</v>
      </c>
      <c r="C2149" s="4" t="s">
        <v>3761</v>
      </c>
      <c r="D2149" s="3">
        <v>653.6</v>
      </c>
      <c r="E2149" s="8">
        <v>44701</v>
      </c>
      <c r="F2149" s="3">
        <v>653.6</v>
      </c>
      <c r="G2149" s="5">
        <f>Tabla1[[#This Row],[Importe]]-Tabla1[[#This Row],[Pagado]]</f>
        <v>0</v>
      </c>
      <c r="H2149" s="4" t="s">
        <v>3890</v>
      </c>
    </row>
    <row r="2150" spans="1:8" x14ac:dyDescent="0.25">
      <c r="A2150" s="7">
        <v>44700</v>
      </c>
      <c r="B2150" s="4" t="s">
        <v>2190</v>
      </c>
      <c r="C2150" s="4" t="s">
        <v>3767</v>
      </c>
      <c r="D2150" s="3">
        <v>3465.8</v>
      </c>
      <c r="E2150" s="8">
        <v>44700</v>
      </c>
      <c r="F2150" s="3">
        <v>3465.8</v>
      </c>
      <c r="G2150" s="5">
        <f>Tabla1[[#This Row],[Importe]]-Tabla1[[#This Row],[Pagado]]</f>
        <v>0</v>
      </c>
      <c r="H2150" s="4" t="s">
        <v>3890</v>
      </c>
    </row>
    <row r="2151" spans="1:8" x14ac:dyDescent="0.25">
      <c r="A2151" s="7">
        <v>44700</v>
      </c>
      <c r="B2151" s="4" t="s">
        <v>2191</v>
      </c>
      <c r="C2151" s="4" t="s">
        <v>3661</v>
      </c>
      <c r="D2151" s="3">
        <v>35709.599999999999</v>
      </c>
      <c r="E2151" s="8">
        <v>44700</v>
      </c>
      <c r="F2151" s="3">
        <v>35709.599999999999</v>
      </c>
      <c r="G2151" s="5">
        <f>Tabla1[[#This Row],[Importe]]-Tabla1[[#This Row],[Pagado]]</f>
        <v>0</v>
      </c>
      <c r="H2151" s="4" t="s">
        <v>3890</v>
      </c>
    </row>
    <row r="2152" spans="1:8" x14ac:dyDescent="0.25">
      <c r="A2152" s="7">
        <v>44700</v>
      </c>
      <c r="B2152" s="4" t="s">
        <v>2192</v>
      </c>
      <c r="C2152" s="4" t="s">
        <v>3783</v>
      </c>
      <c r="D2152" s="3">
        <v>6633</v>
      </c>
      <c r="E2152" s="8">
        <v>44700</v>
      </c>
      <c r="F2152" s="3">
        <v>6633</v>
      </c>
      <c r="G2152" s="5">
        <f>Tabla1[[#This Row],[Importe]]-Tabla1[[#This Row],[Pagado]]</f>
        <v>0</v>
      </c>
      <c r="H2152" s="4" t="s">
        <v>3890</v>
      </c>
    </row>
    <row r="2153" spans="1:8" x14ac:dyDescent="0.25">
      <c r="A2153" s="7">
        <v>44700</v>
      </c>
      <c r="B2153" s="4" t="s">
        <v>2193</v>
      </c>
      <c r="C2153" s="4" t="s">
        <v>3702</v>
      </c>
      <c r="D2153" s="3">
        <v>4819.2</v>
      </c>
      <c r="E2153" s="8">
        <v>44700</v>
      </c>
      <c r="F2153" s="3">
        <v>4819.2</v>
      </c>
      <c r="G2153" s="5">
        <f>Tabla1[[#This Row],[Importe]]-Tabla1[[#This Row],[Pagado]]</f>
        <v>0</v>
      </c>
      <c r="H2153" s="4" t="s">
        <v>3890</v>
      </c>
    </row>
    <row r="2154" spans="1:8" x14ac:dyDescent="0.25">
      <c r="A2154" s="7">
        <v>44700</v>
      </c>
      <c r="B2154" s="4" t="s">
        <v>2194</v>
      </c>
      <c r="C2154" s="4" t="s">
        <v>3820</v>
      </c>
      <c r="D2154" s="3">
        <v>4973.8</v>
      </c>
      <c r="E2154" s="8">
        <v>44700</v>
      </c>
      <c r="F2154" s="3">
        <v>4973.8</v>
      </c>
      <c r="G2154" s="5">
        <f>Tabla1[[#This Row],[Importe]]-Tabla1[[#This Row],[Pagado]]</f>
        <v>0</v>
      </c>
      <c r="H2154" s="4" t="s">
        <v>3890</v>
      </c>
    </row>
    <row r="2155" spans="1:8" x14ac:dyDescent="0.25">
      <c r="A2155" s="7">
        <v>44700</v>
      </c>
      <c r="B2155" s="4" t="s">
        <v>2195</v>
      </c>
      <c r="C2155" s="4" t="s">
        <v>3620</v>
      </c>
      <c r="D2155" s="3">
        <v>5381</v>
      </c>
      <c r="E2155" s="8">
        <v>44700</v>
      </c>
      <c r="F2155" s="3">
        <v>5381</v>
      </c>
      <c r="G2155" s="5">
        <f>Tabla1[[#This Row],[Importe]]-Tabla1[[#This Row],[Pagado]]</f>
        <v>0</v>
      </c>
      <c r="H2155" s="4" t="s">
        <v>3890</v>
      </c>
    </row>
    <row r="2156" spans="1:8" x14ac:dyDescent="0.25">
      <c r="A2156" s="7">
        <v>44700</v>
      </c>
      <c r="B2156" s="4" t="s">
        <v>2196</v>
      </c>
      <c r="C2156" s="4" t="s">
        <v>3627</v>
      </c>
      <c r="D2156" s="3">
        <v>1339.3</v>
      </c>
      <c r="E2156" s="8">
        <v>44700</v>
      </c>
      <c r="F2156" s="3">
        <v>1339.3</v>
      </c>
      <c r="G2156" s="5">
        <f>Tabla1[[#This Row],[Importe]]-Tabla1[[#This Row],[Pagado]]</f>
        <v>0</v>
      </c>
      <c r="H2156" s="4" t="s">
        <v>3890</v>
      </c>
    </row>
    <row r="2157" spans="1:8" x14ac:dyDescent="0.25">
      <c r="A2157" s="7">
        <v>44700</v>
      </c>
      <c r="B2157" s="4" t="s">
        <v>2197</v>
      </c>
      <c r="C2157" s="4" t="s">
        <v>3602</v>
      </c>
      <c r="D2157" s="3">
        <v>1792</v>
      </c>
      <c r="E2157" s="8">
        <v>44700</v>
      </c>
      <c r="F2157" s="3">
        <v>1792</v>
      </c>
      <c r="G2157" s="5">
        <f>Tabla1[[#This Row],[Importe]]-Tabla1[[#This Row],[Pagado]]</f>
        <v>0</v>
      </c>
      <c r="H2157" s="4" t="s">
        <v>3890</v>
      </c>
    </row>
    <row r="2158" spans="1:8" x14ac:dyDescent="0.25">
      <c r="A2158" s="7">
        <v>44700</v>
      </c>
      <c r="B2158" s="4" t="s">
        <v>2198</v>
      </c>
      <c r="C2158" s="4" t="s">
        <v>3614</v>
      </c>
      <c r="D2158" s="3">
        <v>464</v>
      </c>
      <c r="E2158" s="8">
        <v>44700</v>
      </c>
      <c r="F2158" s="3">
        <v>464</v>
      </c>
      <c r="G2158" s="5">
        <f>Tabla1[[#This Row],[Importe]]-Tabla1[[#This Row],[Pagado]]</f>
        <v>0</v>
      </c>
      <c r="H2158" s="4" t="s">
        <v>3890</v>
      </c>
    </row>
    <row r="2159" spans="1:8" x14ac:dyDescent="0.25">
      <c r="A2159" s="7">
        <v>44700</v>
      </c>
      <c r="B2159" s="4" t="s">
        <v>2199</v>
      </c>
      <c r="C2159" s="4" t="s">
        <v>3624</v>
      </c>
      <c r="D2159" s="3">
        <v>2110.9</v>
      </c>
      <c r="E2159" s="8">
        <v>44700</v>
      </c>
      <c r="F2159" s="3">
        <v>2110.9</v>
      </c>
      <c r="G2159" s="5">
        <f>Tabla1[[#This Row],[Importe]]-Tabla1[[#This Row],[Pagado]]</f>
        <v>0</v>
      </c>
      <c r="H2159" s="4" t="s">
        <v>3890</v>
      </c>
    </row>
    <row r="2160" spans="1:8" x14ac:dyDescent="0.25">
      <c r="A2160" s="7">
        <v>44700</v>
      </c>
      <c r="B2160" s="4" t="s">
        <v>2200</v>
      </c>
      <c r="C2160" s="4" t="s">
        <v>3801</v>
      </c>
      <c r="D2160" s="3">
        <v>3342.8</v>
      </c>
      <c r="E2160" s="8">
        <v>44700</v>
      </c>
      <c r="F2160" s="3">
        <v>3342.8</v>
      </c>
      <c r="G2160" s="5">
        <f>Tabla1[[#This Row],[Importe]]-Tabla1[[#This Row],[Pagado]]</f>
        <v>0</v>
      </c>
      <c r="H2160" s="4" t="s">
        <v>3890</v>
      </c>
    </row>
    <row r="2161" spans="1:8" x14ac:dyDescent="0.25">
      <c r="A2161" s="7">
        <v>44700</v>
      </c>
      <c r="B2161" s="4" t="s">
        <v>2201</v>
      </c>
      <c r="C2161" s="4" t="s">
        <v>3704</v>
      </c>
      <c r="D2161" s="3">
        <v>3800</v>
      </c>
      <c r="E2161" s="8">
        <v>44700</v>
      </c>
      <c r="F2161" s="3">
        <v>3800</v>
      </c>
      <c r="G2161" s="5">
        <f>Tabla1[[#This Row],[Importe]]-Tabla1[[#This Row],[Pagado]]</f>
        <v>0</v>
      </c>
      <c r="H2161" s="4" t="s">
        <v>3890</v>
      </c>
    </row>
    <row r="2162" spans="1:8" x14ac:dyDescent="0.25">
      <c r="A2162" s="7">
        <v>44700</v>
      </c>
      <c r="B2162" s="4" t="s">
        <v>2202</v>
      </c>
      <c r="C2162" s="4" t="s">
        <v>3859</v>
      </c>
      <c r="D2162" s="3">
        <v>3415.6</v>
      </c>
      <c r="E2162" s="8">
        <v>44700</v>
      </c>
      <c r="F2162" s="3">
        <v>3415.6</v>
      </c>
      <c r="G2162" s="5">
        <f>Tabla1[[#This Row],[Importe]]-Tabla1[[#This Row],[Pagado]]</f>
        <v>0</v>
      </c>
      <c r="H2162" s="4" t="s">
        <v>3890</v>
      </c>
    </row>
    <row r="2163" spans="1:8" x14ac:dyDescent="0.25">
      <c r="A2163" s="7">
        <v>44700</v>
      </c>
      <c r="B2163" s="4" t="s">
        <v>2203</v>
      </c>
      <c r="C2163" s="4" t="s">
        <v>3757</v>
      </c>
      <c r="D2163" s="3">
        <v>1273.5999999999999</v>
      </c>
      <c r="E2163" s="8">
        <v>44708</v>
      </c>
      <c r="F2163" s="3">
        <v>1273.5999999999999</v>
      </c>
      <c r="G2163" s="5">
        <f>Tabla1[[#This Row],[Importe]]-Tabla1[[#This Row],[Pagado]]</f>
        <v>0</v>
      </c>
      <c r="H2163" s="4" t="s">
        <v>3890</v>
      </c>
    </row>
    <row r="2164" spans="1:8" x14ac:dyDescent="0.25">
      <c r="A2164" s="7">
        <v>44700</v>
      </c>
      <c r="B2164" s="4" t="s">
        <v>2204</v>
      </c>
      <c r="C2164" s="4" t="s">
        <v>3996</v>
      </c>
      <c r="D2164" s="3">
        <v>0</v>
      </c>
      <c r="E2164" s="9" t="s">
        <v>3891</v>
      </c>
      <c r="F2164" s="3">
        <v>0</v>
      </c>
      <c r="G2164" s="5">
        <f>Tabla1[[#This Row],[Importe]]-Tabla1[[#This Row],[Pagado]]</f>
        <v>0</v>
      </c>
      <c r="H2164" s="4" t="s">
        <v>3891</v>
      </c>
    </row>
    <row r="2165" spans="1:8" x14ac:dyDescent="0.25">
      <c r="A2165" s="7">
        <v>44700</v>
      </c>
      <c r="B2165" s="4" t="s">
        <v>2205</v>
      </c>
      <c r="C2165" s="4" t="s">
        <v>3745</v>
      </c>
      <c r="D2165" s="3">
        <v>688</v>
      </c>
      <c r="E2165" s="8">
        <v>44701</v>
      </c>
      <c r="F2165" s="3">
        <v>688</v>
      </c>
      <c r="G2165" s="5">
        <f>Tabla1[[#This Row],[Importe]]-Tabla1[[#This Row],[Pagado]]</f>
        <v>0</v>
      </c>
      <c r="H2165" s="4" t="s">
        <v>3890</v>
      </c>
    </row>
    <row r="2166" spans="1:8" x14ac:dyDescent="0.25">
      <c r="A2166" s="7">
        <v>44700</v>
      </c>
      <c r="B2166" s="4" t="s">
        <v>2206</v>
      </c>
      <c r="C2166" s="4" t="s">
        <v>3860</v>
      </c>
      <c r="D2166" s="3">
        <v>1879.8</v>
      </c>
      <c r="E2166" s="8">
        <v>44701</v>
      </c>
      <c r="F2166" s="3">
        <v>1879.8</v>
      </c>
      <c r="G2166" s="5">
        <f>Tabla1[[#This Row],[Importe]]-Tabla1[[#This Row],[Pagado]]</f>
        <v>0</v>
      </c>
      <c r="H2166" s="4" t="s">
        <v>3890</v>
      </c>
    </row>
    <row r="2167" spans="1:8" x14ac:dyDescent="0.25">
      <c r="A2167" s="7">
        <v>44700</v>
      </c>
      <c r="B2167" s="4" t="s">
        <v>2207</v>
      </c>
      <c r="C2167" s="4" t="s">
        <v>3614</v>
      </c>
      <c r="D2167" s="3">
        <v>1596.2</v>
      </c>
      <c r="E2167" s="8">
        <v>44701</v>
      </c>
      <c r="F2167" s="3">
        <v>1596.2</v>
      </c>
      <c r="G2167" s="5">
        <f>Tabla1[[#This Row],[Importe]]-Tabla1[[#This Row],[Pagado]]</f>
        <v>0</v>
      </c>
      <c r="H2167" s="4" t="s">
        <v>3890</v>
      </c>
    </row>
    <row r="2168" spans="1:8" x14ac:dyDescent="0.25">
      <c r="A2168" s="7">
        <v>44701</v>
      </c>
      <c r="B2168" s="4" t="s">
        <v>2208</v>
      </c>
      <c r="C2168" s="4" t="s">
        <v>3598</v>
      </c>
      <c r="D2168" s="3">
        <v>65203.8</v>
      </c>
      <c r="E2168" s="8">
        <v>44702</v>
      </c>
      <c r="F2168" s="3">
        <v>65203.8</v>
      </c>
      <c r="G2168" s="5">
        <f>Tabla1[[#This Row],[Importe]]-Tabla1[[#This Row],[Pagado]]</f>
        <v>0</v>
      </c>
      <c r="H2168" s="4" t="s">
        <v>3890</v>
      </c>
    </row>
    <row r="2169" spans="1:8" x14ac:dyDescent="0.25">
      <c r="A2169" s="7">
        <v>44701</v>
      </c>
      <c r="B2169" s="4" t="s">
        <v>2209</v>
      </c>
      <c r="C2169" s="4" t="s">
        <v>3786</v>
      </c>
      <c r="D2169" s="3">
        <v>452.4</v>
      </c>
      <c r="E2169" s="8">
        <v>44701</v>
      </c>
      <c r="F2169" s="3">
        <v>452.4</v>
      </c>
      <c r="G2169" s="5">
        <f>Tabla1[[#This Row],[Importe]]-Tabla1[[#This Row],[Pagado]]</f>
        <v>0</v>
      </c>
      <c r="H2169" s="4" t="s">
        <v>3890</v>
      </c>
    </row>
    <row r="2170" spans="1:8" x14ac:dyDescent="0.25">
      <c r="A2170" s="7">
        <v>44701</v>
      </c>
      <c r="B2170" s="4" t="s">
        <v>2210</v>
      </c>
      <c r="C2170" s="4" t="s">
        <v>3639</v>
      </c>
      <c r="D2170" s="3">
        <v>5242.5</v>
      </c>
      <c r="E2170" s="8">
        <v>44702</v>
      </c>
      <c r="F2170" s="3">
        <v>5242.5</v>
      </c>
      <c r="G2170" s="5">
        <f>Tabla1[[#This Row],[Importe]]-Tabla1[[#This Row],[Pagado]]</f>
        <v>0</v>
      </c>
      <c r="H2170" s="4" t="s">
        <v>3890</v>
      </c>
    </row>
    <row r="2171" spans="1:8" x14ac:dyDescent="0.25">
      <c r="A2171" s="7">
        <v>44701</v>
      </c>
      <c r="B2171" s="4" t="s">
        <v>2211</v>
      </c>
      <c r="C2171" s="4" t="s">
        <v>3640</v>
      </c>
      <c r="D2171" s="3">
        <v>17479.8</v>
      </c>
      <c r="E2171" s="8">
        <v>44701</v>
      </c>
      <c r="F2171" s="3">
        <v>17479.8</v>
      </c>
      <c r="G2171" s="5">
        <f>Tabla1[[#This Row],[Importe]]-Tabla1[[#This Row],[Pagado]]</f>
        <v>0</v>
      </c>
      <c r="H2171" s="4" t="s">
        <v>3890</v>
      </c>
    </row>
    <row r="2172" spans="1:8" x14ac:dyDescent="0.25">
      <c r="A2172" s="7">
        <v>44701</v>
      </c>
      <c r="B2172" s="4" t="s">
        <v>2212</v>
      </c>
      <c r="C2172" s="4" t="s">
        <v>3653</v>
      </c>
      <c r="D2172" s="3">
        <v>10056.799999999999</v>
      </c>
      <c r="E2172" s="8">
        <v>44702</v>
      </c>
      <c r="F2172" s="3">
        <v>10056.799999999999</v>
      </c>
      <c r="G2172" s="5">
        <f>Tabla1[[#This Row],[Importe]]-Tabla1[[#This Row],[Pagado]]</f>
        <v>0</v>
      </c>
      <c r="H2172" s="4" t="s">
        <v>3890</v>
      </c>
    </row>
    <row r="2173" spans="1:8" x14ac:dyDescent="0.25">
      <c r="A2173" s="7">
        <v>44701</v>
      </c>
      <c r="B2173" s="4" t="s">
        <v>2213</v>
      </c>
      <c r="C2173" s="4" t="s">
        <v>3667</v>
      </c>
      <c r="D2173" s="3">
        <v>5887</v>
      </c>
      <c r="E2173" s="8">
        <v>44702</v>
      </c>
      <c r="F2173" s="3">
        <v>5887</v>
      </c>
      <c r="G2173" s="5">
        <f>Tabla1[[#This Row],[Importe]]-Tabla1[[#This Row],[Pagado]]</f>
        <v>0</v>
      </c>
      <c r="H2173" s="4" t="s">
        <v>3890</v>
      </c>
    </row>
    <row r="2174" spans="1:8" x14ac:dyDescent="0.25">
      <c r="A2174" s="7">
        <v>44701</v>
      </c>
      <c r="B2174" s="4" t="s">
        <v>2214</v>
      </c>
      <c r="C2174" s="4" t="s">
        <v>3645</v>
      </c>
      <c r="D2174" s="3">
        <v>4232.8</v>
      </c>
      <c r="E2174" s="8">
        <v>44702</v>
      </c>
      <c r="F2174" s="3">
        <v>4232.8</v>
      </c>
      <c r="G2174" s="5">
        <f>Tabla1[[#This Row],[Importe]]-Tabla1[[#This Row],[Pagado]]</f>
        <v>0</v>
      </c>
      <c r="H2174" s="4" t="s">
        <v>3890</v>
      </c>
    </row>
    <row r="2175" spans="1:8" x14ac:dyDescent="0.25">
      <c r="A2175" s="7">
        <v>44701</v>
      </c>
      <c r="B2175" s="4" t="s">
        <v>2215</v>
      </c>
      <c r="C2175" s="4" t="s">
        <v>3608</v>
      </c>
      <c r="D2175" s="3">
        <v>16202.8</v>
      </c>
      <c r="E2175" s="8">
        <v>44702</v>
      </c>
      <c r="F2175" s="3">
        <v>16202.8</v>
      </c>
      <c r="G2175" s="5">
        <f>Tabla1[[#This Row],[Importe]]-Tabla1[[#This Row],[Pagado]]</f>
        <v>0</v>
      </c>
      <c r="H2175" s="4" t="s">
        <v>3890</v>
      </c>
    </row>
    <row r="2176" spans="1:8" x14ac:dyDescent="0.25">
      <c r="A2176" s="7">
        <v>44701</v>
      </c>
      <c r="B2176" s="4" t="s">
        <v>2216</v>
      </c>
      <c r="C2176" s="4" t="s">
        <v>3648</v>
      </c>
      <c r="D2176" s="3">
        <v>4352.3999999999996</v>
      </c>
      <c r="E2176" s="8">
        <v>44702</v>
      </c>
      <c r="F2176" s="3">
        <v>4352.3999999999996</v>
      </c>
      <c r="G2176" s="5">
        <f>Tabla1[[#This Row],[Importe]]-Tabla1[[#This Row],[Pagado]]</f>
        <v>0</v>
      </c>
      <c r="H2176" s="4" t="s">
        <v>3890</v>
      </c>
    </row>
    <row r="2177" spans="1:8" x14ac:dyDescent="0.25">
      <c r="A2177" s="7">
        <v>44701</v>
      </c>
      <c r="B2177" s="4" t="s">
        <v>2217</v>
      </c>
      <c r="C2177" s="4" t="s">
        <v>3655</v>
      </c>
      <c r="D2177" s="3">
        <v>2917.5</v>
      </c>
      <c r="E2177" s="8">
        <v>44701</v>
      </c>
      <c r="F2177" s="3">
        <v>2917.5</v>
      </c>
      <c r="G2177" s="5">
        <f>Tabla1[[#This Row],[Importe]]-Tabla1[[#This Row],[Pagado]]</f>
        <v>0</v>
      </c>
      <c r="H2177" s="4" t="s">
        <v>3890</v>
      </c>
    </row>
    <row r="2178" spans="1:8" x14ac:dyDescent="0.25">
      <c r="A2178" s="7">
        <v>44701</v>
      </c>
      <c r="B2178" s="4" t="s">
        <v>2218</v>
      </c>
      <c r="C2178" s="4" t="s">
        <v>3649</v>
      </c>
      <c r="D2178" s="3">
        <v>9127.2000000000007</v>
      </c>
      <c r="E2178" s="8">
        <v>44702</v>
      </c>
      <c r="F2178" s="3">
        <v>9127.2000000000007</v>
      </c>
      <c r="G2178" s="5">
        <f>Tabla1[[#This Row],[Importe]]-Tabla1[[#This Row],[Pagado]]</f>
        <v>0</v>
      </c>
      <c r="H2178" s="4" t="s">
        <v>3890</v>
      </c>
    </row>
    <row r="2179" spans="1:8" x14ac:dyDescent="0.25">
      <c r="A2179" s="7">
        <v>44701</v>
      </c>
      <c r="B2179" s="4" t="s">
        <v>2219</v>
      </c>
      <c r="C2179" s="4" t="s">
        <v>3735</v>
      </c>
      <c r="D2179" s="3">
        <v>4890.8</v>
      </c>
      <c r="E2179" s="8">
        <v>44702</v>
      </c>
      <c r="F2179" s="3">
        <v>4890.8</v>
      </c>
      <c r="G2179" s="5">
        <f>Tabla1[[#This Row],[Importe]]-Tabla1[[#This Row],[Pagado]]</f>
        <v>0</v>
      </c>
      <c r="H2179" s="4" t="s">
        <v>3890</v>
      </c>
    </row>
    <row r="2180" spans="1:8" x14ac:dyDescent="0.25">
      <c r="A2180" s="7">
        <v>44701</v>
      </c>
      <c r="B2180" s="4" t="s">
        <v>2220</v>
      </c>
      <c r="C2180" s="4" t="s">
        <v>3737</v>
      </c>
      <c r="D2180" s="3">
        <v>7927.2</v>
      </c>
      <c r="E2180" s="8">
        <v>44702</v>
      </c>
      <c r="F2180" s="3">
        <v>7927.2</v>
      </c>
      <c r="G2180" s="5">
        <f>Tabla1[[#This Row],[Importe]]-Tabla1[[#This Row],[Pagado]]</f>
        <v>0</v>
      </c>
      <c r="H2180" s="4" t="s">
        <v>3890</v>
      </c>
    </row>
    <row r="2181" spans="1:8" x14ac:dyDescent="0.25">
      <c r="A2181" s="7">
        <v>44701</v>
      </c>
      <c r="B2181" s="4" t="s">
        <v>2221</v>
      </c>
      <c r="C2181" s="4" t="s">
        <v>3641</v>
      </c>
      <c r="D2181" s="3">
        <v>8876.5</v>
      </c>
      <c r="E2181" s="8">
        <v>44702</v>
      </c>
      <c r="F2181" s="3">
        <v>8876.5</v>
      </c>
      <c r="G2181" s="5">
        <f>Tabla1[[#This Row],[Importe]]-Tabla1[[#This Row],[Pagado]]</f>
        <v>0</v>
      </c>
      <c r="H2181" s="4" t="s">
        <v>3890</v>
      </c>
    </row>
    <row r="2182" spans="1:8" x14ac:dyDescent="0.25">
      <c r="A2182" s="7">
        <v>44701</v>
      </c>
      <c r="B2182" s="4" t="s">
        <v>2222</v>
      </c>
      <c r="C2182" s="4" t="s">
        <v>4001</v>
      </c>
      <c r="D2182" s="3">
        <v>0</v>
      </c>
      <c r="E2182" s="9" t="s">
        <v>3891</v>
      </c>
      <c r="F2182" s="3">
        <v>0</v>
      </c>
      <c r="G2182" s="5">
        <f>Tabla1[[#This Row],[Importe]]-Tabla1[[#This Row],[Pagado]]</f>
        <v>0</v>
      </c>
      <c r="H2182" s="4" t="s">
        <v>3891</v>
      </c>
    </row>
    <row r="2183" spans="1:8" ht="31.5" x14ac:dyDescent="0.25">
      <c r="A2183" s="7">
        <v>44701</v>
      </c>
      <c r="B2183" s="4" t="s">
        <v>2223</v>
      </c>
      <c r="C2183" s="4" t="s">
        <v>3651</v>
      </c>
      <c r="D2183" s="3">
        <v>21271.5</v>
      </c>
      <c r="E2183" s="8" t="s">
        <v>4015</v>
      </c>
      <c r="F2183" s="3">
        <f>8500+12771.5</f>
        <v>21271.5</v>
      </c>
      <c r="G2183" s="5">
        <f>Tabla1[[#This Row],[Importe]]-Tabla1[[#This Row],[Pagado]]</f>
        <v>0</v>
      </c>
      <c r="H2183" s="4" t="s">
        <v>3890</v>
      </c>
    </row>
    <row r="2184" spans="1:8" x14ac:dyDescent="0.25">
      <c r="A2184" s="7">
        <v>44701</v>
      </c>
      <c r="B2184" s="4" t="s">
        <v>2224</v>
      </c>
      <c r="C2184" s="4" t="s">
        <v>3609</v>
      </c>
      <c r="D2184" s="3">
        <v>1418.6</v>
      </c>
      <c r="E2184" s="8">
        <v>44701</v>
      </c>
      <c r="F2184" s="3">
        <v>1418.6</v>
      </c>
      <c r="G2184" s="5">
        <f>Tabla1[[#This Row],[Importe]]-Tabla1[[#This Row],[Pagado]]</f>
        <v>0</v>
      </c>
      <c r="H2184" s="4" t="s">
        <v>3890</v>
      </c>
    </row>
    <row r="2185" spans="1:8" x14ac:dyDescent="0.25">
      <c r="A2185" s="7">
        <v>44701</v>
      </c>
      <c r="B2185" s="4" t="s">
        <v>2225</v>
      </c>
      <c r="C2185" s="4" t="s">
        <v>3614</v>
      </c>
      <c r="D2185" s="3">
        <v>356.5</v>
      </c>
      <c r="E2185" s="8">
        <v>44701</v>
      </c>
      <c r="F2185" s="3">
        <v>356.5</v>
      </c>
      <c r="G2185" s="5">
        <f>Tabla1[[#This Row],[Importe]]-Tabla1[[#This Row],[Pagado]]</f>
        <v>0</v>
      </c>
      <c r="H2185" s="4" t="s">
        <v>3890</v>
      </c>
    </row>
    <row r="2186" spans="1:8" x14ac:dyDescent="0.25">
      <c r="A2186" s="7">
        <v>44701</v>
      </c>
      <c r="B2186" s="4" t="s">
        <v>2226</v>
      </c>
      <c r="C2186" s="4" t="s">
        <v>3595</v>
      </c>
      <c r="D2186" s="3">
        <v>6937.1</v>
      </c>
      <c r="E2186" s="8">
        <v>44701</v>
      </c>
      <c r="F2186" s="3">
        <v>6937.1</v>
      </c>
      <c r="G2186" s="5">
        <f>Tabla1[[#This Row],[Importe]]-Tabla1[[#This Row],[Pagado]]</f>
        <v>0</v>
      </c>
      <c r="H2186" s="4" t="s">
        <v>3890</v>
      </c>
    </row>
    <row r="2187" spans="1:8" x14ac:dyDescent="0.25">
      <c r="A2187" s="7">
        <v>44701</v>
      </c>
      <c r="B2187" s="4" t="s">
        <v>2227</v>
      </c>
      <c r="C2187" s="4" t="s">
        <v>3656</v>
      </c>
      <c r="D2187" s="3">
        <v>57494.3</v>
      </c>
      <c r="E2187" s="8">
        <v>44707</v>
      </c>
      <c r="F2187" s="3">
        <v>57494.3</v>
      </c>
      <c r="G2187" s="5">
        <f>Tabla1[[#This Row],[Importe]]-Tabla1[[#This Row],[Pagado]]</f>
        <v>0</v>
      </c>
      <c r="H2187" s="4" t="s">
        <v>3890</v>
      </c>
    </row>
    <row r="2188" spans="1:8" x14ac:dyDescent="0.25">
      <c r="A2188" s="7">
        <v>44701</v>
      </c>
      <c r="B2188" s="4" t="s">
        <v>2228</v>
      </c>
      <c r="C2188" s="4" t="s">
        <v>3718</v>
      </c>
      <c r="D2188" s="3">
        <v>6528</v>
      </c>
      <c r="E2188" s="8">
        <v>44701</v>
      </c>
      <c r="F2188" s="3">
        <v>6528</v>
      </c>
      <c r="G2188" s="5">
        <f>Tabla1[[#This Row],[Importe]]-Tabla1[[#This Row],[Pagado]]</f>
        <v>0</v>
      </c>
      <c r="H2188" s="4" t="s">
        <v>3890</v>
      </c>
    </row>
    <row r="2189" spans="1:8" x14ac:dyDescent="0.25">
      <c r="A2189" s="7">
        <v>44701</v>
      </c>
      <c r="B2189" s="4" t="s">
        <v>2229</v>
      </c>
      <c r="C2189" s="4" t="s">
        <v>3601</v>
      </c>
      <c r="D2189" s="3">
        <v>10152.4</v>
      </c>
      <c r="E2189" s="8">
        <v>44701</v>
      </c>
      <c r="F2189" s="3">
        <v>10152.4</v>
      </c>
      <c r="G2189" s="5">
        <f>Tabla1[[#This Row],[Importe]]-Tabla1[[#This Row],[Pagado]]</f>
        <v>0</v>
      </c>
      <c r="H2189" s="4" t="s">
        <v>3890</v>
      </c>
    </row>
    <row r="2190" spans="1:8" x14ac:dyDescent="0.25">
      <c r="A2190" s="7">
        <v>44701</v>
      </c>
      <c r="B2190" s="4" t="s">
        <v>2230</v>
      </c>
      <c r="C2190" s="4" t="s">
        <v>3663</v>
      </c>
      <c r="D2190" s="3">
        <v>40313.4</v>
      </c>
      <c r="E2190" s="8">
        <v>44707</v>
      </c>
      <c r="F2190" s="3">
        <v>40313.4</v>
      </c>
      <c r="G2190" s="5">
        <f>Tabla1[[#This Row],[Importe]]-Tabla1[[#This Row],[Pagado]]</f>
        <v>0</v>
      </c>
      <c r="H2190" s="4" t="s">
        <v>3890</v>
      </c>
    </row>
    <row r="2191" spans="1:8" x14ac:dyDescent="0.25">
      <c r="A2191" s="7">
        <v>44701</v>
      </c>
      <c r="B2191" s="4" t="s">
        <v>2231</v>
      </c>
      <c r="C2191" s="4" t="s">
        <v>3668</v>
      </c>
      <c r="D2191" s="3">
        <v>11639.6</v>
      </c>
      <c r="E2191" s="8">
        <v>44705</v>
      </c>
      <c r="F2191" s="3">
        <v>11639.6</v>
      </c>
      <c r="G2191" s="5">
        <f>Tabla1[[#This Row],[Importe]]-Tabla1[[#This Row],[Pagado]]</f>
        <v>0</v>
      </c>
      <c r="H2191" s="4" t="s">
        <v>3890</v>
      </c>
    </row>
    <row r="2192" spans="1:8" x14ac:dyDescent="0.25">
      <c r="A2192" s="7">
        <v>44701</v>
      </c>
      <c r="B2192" s="4" t="s">
        <v>2232</v>
      </c>
      <c r="C2192" s="4" t="s">
        <v>3660</v>
      </c>
      <c r="D2192" s="3">
        <v>33438.5</v>
      </c>
      <c r="E2192" s="8">
        <v>44707</v>
      </c>
      <c r="F2192" s="3">
        <v>33438.5</v>
      </c>
      <c r="G2192" s="5">
        <f>Tabla1[[#This Row],[Importe]]-Tabla1[[#This Row],[Pagado]]</f>
        <v>0</v>
      </c>
      <c r="H2192" s="4" t="s">
        <v>3890</v>
      </c>
    </row>
    <row r="2193" spans="1:8" x14ac:dyDescent="0.25">
      <c r="A2193" s="7">
        <v>44701</v>
      </c>
      <c r="B2193" s="4" t="s">
        <v>2233</v>
      </c>
      <c r="C2193" s="4" t="s">
        <v>3658</v>
      </c>
      <c r="D2193" s="3">
        <v>50385.8</v>
      </c>
      <c r="E2193" s="8">
        <v>44706</v>
      </c>
      <c r="F2193" s="3">
        <v>50385.8</v>
      </c>
      <c r="G2193" s="5">
        <f>Tabla1[[#This Row],[Importe]]-Tabla1[[#This Row],[Pagado]]</f>
        <v>0</v>
      </c>
      <c r="H2193" s="4" t="s">
        <v>3890</v>
      </c>
    </row>
    <row r="2194" spans="1:8" x14ac:dyDescent="0.25">
      <c r="A2194" s="7">
        <v>44701</v>
      </c>
      <c r="B2194" s="4" t="s">
        <v>2234</v>
      </c>
      <c r="C2194" s="4" t="s">
        <v>3731</v>
      </c>
      <c r="D2194" s="3">
        <v>7055.6</v>
      </c>
      <c r="E2194" s="8">
        <v>44704</v>
      </c>
      <c r="F2194" s="3">
        <v>7055.6</v>
      </c>
      <c r="G2194" s="5">
        <f>Tabla1[[#This Row],[Importe]]-Tabla1[[#This Row],[Pagado]]</f>
        <v>0</v>
      </c>
      <c r="H2194" s="4" t="s">
        <v>3890</v>
      </c>
    </row>
    <row r="2195" spans="1:8" x14ac:dyDescent="0.25">
      <c r="A2195" s="7">
        <v>44701</v>
      </c>
      <c r="B2195" s="4" t="s">
        <v>2235</v>
      </c>
      <c r="C2195" s="4" t="s">
        <v>3597</v>
      </c>
      <c r="D2195" s="3">
        <v>4368.8</v>
      </c>
      <c r="E2195" s="8">
        <v>44701</v>
      </c>
      <c r="F2195" s="3">
        <v>4368.8</v>
      </c>
      <c r="G2195" s="5">
        <f>Tabla1[[#This Row],[Importe]]-Tabla1[[#This Row],[Pagado]]</f>
        <v>0</v>
      </c>
      <c r="H2195" s="4" t="s">
        <v>3890</v>
      </c>
    </row>
    <row r="2196" spans="1:8" ht="31.5" x14ac:dyDescent="0.25">
      <c r="A2196" s="7">
        <v>44701</v>
      </c>
      <c r="B2196" s="4" t="s">
        <v>2236</v>
      </c>
      <c r="C2196" s="4" t="s">
        <v>3599</v>
      </c>
      <c r="D2196" s="3">
        <v>42778.2</v>
      </c>
      <c r="E2196" s="8" t="s">
        <v>4012</v>
      </c>
      <c r="F2196" s="3">
        <f>31000+11778.2</f>
        <v>42778.2</v>
      </c>
      <c r="G2196" s="5">
        <f>Tabla1[[#This Row],[Importe]]-Tabla1[[#This Row],[Pagado]]</f>
        <v>0</v>
      </c>
      <c r="H2196" s="4" t="s">
        <v>3890</v>
      </c>
    </row>
    <row r="2197" spans="1:8" x14ac:dyDescent="0.25">
      <c r="A2197" s="7">
        <v>44701</v>
      </c>
      <c r="B2197" s="4" t="s">
        <v>2237</v>
      </c>
      <c r="C2197" s="4" t="s">
        <v>3810</v>
      </c>
      <c r="D2197" s="3">
        <v>3724.8</v>
      </c>
      <c r="E2197" s="8">
        <v>44701</v>
      </c>
      <c r="F2197" s="3">
        <v>3724.8</v>
      </c>
      <c r="G2197" s="5">
        <f>Tabla1[[#This Row],[Importe]]-Tabla1[[#This Row],[Pagado]]</f>
        <v>0</v>
      </c>
      <c r="H2197" s="4" t="s">
        <v>3890</v>
      </c>
    </row>
    <row r="2198" spans="1:8" x14ac:dyDescent="0.25">
      <c r="A2198" s="7">
        <v>44701</v>
      </c>
      <c r="B2198" s="4" t="s">
        <v>2238</v>
      </c>
      <c r="C2198" s="4" t="s">
        <v>3791</v>
      </c>
      <c r="D2198" s="3">
        <v>29795</v>
      </c>
      <c r="E2198" s="8">
        <v>44709</v>
      </c>
      <c r="F2198" s="3">
        <v>29795</v>
      </c>
      <c r="G2198" s="5">
        <f>Tabla1[[#This Row],[Importe]]-Tabla1[[#This Row],[Pagado]]</f>
        <v>0</v>
      </c>
      <c r="H2198" s="4" t="s">
        <v>3890</v>
      </c>
    </row>
    <row r="2199" spans="1:8" x14ac:dyDescent="0.25">
      <c r="A2199" s="7">
        <v>44701</v>
      </c>
      <c r="B2199" s="4" t="s">
        <v>2239</v>
      </c>
      <c r="C2199" s="4" t="s">
        <v>4002</v>
      </c>
      <c r="D2199" s="3">
        <v>0</v>
      </c>
      <c r="E2199" s="9" t="s">
        <v>3891</v>
      </c>
      <c r="F2199" s="3">
        <v>0</v>
      </c>
      <c r="G2199" s="5">
        <f>Tabla1[[#This Row],[Importe]]-Tabla1[[#This Row],[Pagado]]</f>
        <v>0</v>
      </c>
      <c r="H2199" s="4" t="s">
        <v>3891</v>
      </c>
    </row>
    <row r="2200" spans="1:8" x14ac:dyDescent="0.25">
      <c r="A2200" s="7">
        <v>44701</v>
      </c>
      <c r="B2200" s="4" t="s">
        <v>2240</v>
      </c>
      <c r="C2200" s="4" t="s">
        <v>3604</v>
      </c>
      <c r="D2200" s="3">
        <v>2850.9</v>
      </c>
      <c r="E2200" s="8">
        <v>44701</v>
      </c>
      <c r="F2200" s="3">
        <v>2850.9</v>
      </c>
      <c r="G2200" s="5">
        <f>Tabla1[[#This Row],[Importe]]-Tabla1[[#This Row],[Pagado]]</f>
        <v>0</v>
      </c>
      <c r="H2200" s="4" t="s">
        <v>3890</v>
      </c>
    </row>
    <row r="2201" spans="1:8" x14ac:dyDescent="0.25">
      <c r="A2201" s="7">
        <v>44701</v>
      </c>
      <c r="B2201" s="4" t="s">
        <v>2241</v>
      </c>
      <c r="C2201" s="4" t="s">
        <v>3787</v>
      </c>
      <c r="D2201" s="3">
        <v>2174.8000000000002</v>
      </c>
      <c r="E2201" s="8">
        <v>44701</v>
      </c>
      <c r="F2201" s="3">
        <v>2174.8000000000002</v>
      </c>
      <c r="G2201" s="5">
        <f>Tabla1[[#This Row],[Importe]]-Tabla1[[#This Row],[Pagado]]</f>
        <v>0</v>
      </c>
      <c r="H2201" s="4" t="s">
        <v>3890</v>
      </c>
    </row>
    <row r="2202" spans="1:8" x14ac:dyDescent="0.25">
      <c r="A2202" s="7">
        <v>44701</v>
      </c>
      <c r="B2202" s="4" t="s">
        <v>2242</v>
      </c>
      <c r="C2202" s="4" t="s">
        <v>3666</v>
      </c>
      <c r="D2202" s="3">
        <v>21255.5</v>
      </c>
      <c r="E2202" s="8">
        <v>44706</v>
      </c>
      <c r="F2202" s="3">
        <v>21255.5</v>
      </c>
      <c r="G2202" s="5">
        <f>Tabla1[[#This Row],[Importe]]-Tabla1[[#This Row],[Pagado]]</f>
        <v>0</v>
      </c>
      <c r="H2202" s="4" t="s">
        <v>3890</v>
      </c>
    </row>
    <row r="2203" spans="1:8" x14ac:dyDescent="0.25">
      <c r="A2203" s="7">
        <v>44701</v>
      </c>
      <c r="B2203" s="4" t="s">
        <v>2243</v>
      </c>
      <c r="C2203" s="4" t="s">
        <v>3636</v>
      </c>
      <c r="D2203" s="3">
        <v>4326.8</v>
      </c>
      <c r="E2203" s="8">
        <v>44701</v>
      </c>
      <c r="F2203" s="3">
        <v>4326.8</v>
      </c>
      <c r="G2203" s="5">
        <f>Tabla1[[#This Row],[Importe]]-Tabla1[[#This Row],[Pagado]]</f>
        <v>0</v>
      </c>
      <c r="H2203" s="4" t="s">
        <v>3890</v>
      </c>
    </row>
    <row r="2204" spans="1:8" x14ac:dyDescent="0.25">
      <c r="A2204" s="7">
        <v>44701</v>
      </c>
      <c r="B2204" s="4" t="s">
        <v>2244</v>
      </c>
      <c r="C2204" s="4" t="s">
        <v>3638</v>
      </c>
      <c r="D2204" s="3">
        <v>2695</v>
      </c>
      <c r="E2204" s="8">
        <v>44701</v>
      </c>
      <c r="F2204" s="3">
        <v>2695</v>
      </c>
      <c r="G2204" s="5">
        <f>Tabla1[[#This Row],[Importe]]-Tabla1[[#This Row],[Pagado]]</f>
        <v>0</v>
      </c>
      <c r="H2204" s="4" t="s">
        <v>3890</v>
      </c>
    </row>
    <row r="2205" spans="1:8" x14ac:dyDescent="0.25">
      <c r="A2205" s="7">
        <v>44701</v>
      </c>
      <c r="B2205" s="4" t="s">
        <v>2245</v>
      </c>
      <c r="C2205" s="4" t="s">
        <v>3633</v>
      </c>
      <c r="D2205" s="3">
        <v>11249.6</v>
      </c>
      <c r="E2205" s="8">
        <v>44701</v>
      </c>
      <c r="F2205" s="3">
        <v>11249.6</v>
      </c>
      <c r="G2205" s="5">
        <f>Tabla1[[#This Row],[Importe]]-Tabla1[[#This Row],[Pagado]]</f>
        <v>0</v>
      </c>
      <c r="H2205" s="4" t="s">
        <v>3890</v>
      </c>
    </row>
    <row r="2206" spans="1:8" x14ac:dyDescent="0.25">
      <c r="A2206" s="7">
        <v>44701</v>
      </c>
      <c r="B2206" s="4" t="s">
        <v>2246</v>
      </c>
      <c r="C2206" s="4" t="s">
        <v>3677</v>
      </c>
      <c r="D2206" s="3">
        <v>24013</v>
      </c>
      <c r="E2206" s="8">
        <v>44701</v>
      </c>
      <c r="F2206" s="3">
        <v>24013</v>
      </c>
      <c r="G2206" s="5">
        <f>Tabla1[[#This Row],[Importe]]-Tabla1[[#This Row],[Pagado]]</f>
        <v>0</v>
      </c>
      <c r="H2206" s="4" t="s">
        <v>3890</v>
      </c>
    </row>
    <row r="2207" spans="1:8" x14ac:dyDescent="0.25">
      <c r="A2207" s="7">
        <v>44701</v>
      </c>
      <c r="B2207" s="4" t="s">
        <v>2247</v>
      </c>
      <c r="C2207" s="4" t="s">
        <v>3634</v>
      </c>
      <c r="D2207" s="3">
        <v>3628.5</v>
      </c>
      <c r="E2207" s="8">
        <v>44701</v>
      </c>
      <c r="F2207" s="3">
        <v>3628.5</v>
      </c>
      <c r="G2207" s="5">
        <f>Tabla1[[#This Row],[Importe]]-Tabla1[[#This Row],[Pagado]]</f>
        <v>0</v>
      </c>
      <c r="H2207" s="4" t="s">
        <v>3890</v>
      </c>
    </row>
    <row r="2208" spans="1:8" x14ac:dyDescent="0.25">
      <c r="A2208" s="7">
        <v>44701</v>
      </c>
      <c r="B2208" s="4" t="s">
        <v>2248</v>
      </c>
      <c r="C2208" s="4" t="s">
        <v>4003</v>
      </c>
      <c r="D2208" s="3">
        <v>0</v>
      </c>
      <c r="E2208" s="9" t="s">
        <v>3891</v>
      </c>
      <c r="F2208" s="3">
        <v>0</v>
      </c>
      <c r="G2208" s="5">
        <f>Tabla1[[#This Row],[Importe]]-Tabla1[[#This Row],[Pagado]]</f>
        <v>0</v>
      </c>
      <c r="H2208" s="4" t="s">
        <v>3891</v>
      </c>
    </row>
    <row r="2209" spans="1:8" x14ac:dyDescent="0.25">
      <c r="A2209" s="7">
        <v>44701</v>
      </c>
      <c r="B2209" s="4" t="s">
        <v>2249</v>
      </c>
      <c r="C2209" s="4" t="s">
        <v>3612</v>
      </c>
      <c r="D2209" s="3">
        <v>4139.3999999999996</v>
      </c>
      <c r="E2209" s="8">
        <v>44701</v>
      </c>
      <c r="F2209" s="3">
        <v>4139.3999999999996</v>
      </c>
      <c r="G2209" s="5">
        <f>Tabla1[[#This Row],[Importe]]-Tabla1[[#This Row],[Pagado]]</f>
        <v>0</v>
      </c>
      <c r="H2209" s="4" t="s">
        <v>3890</v>
      </c>
    </row>
    <row r="2210" spans="1:8" x14ac:dyDescent="0.25">
      <c r="A2210" s="7">
        <v>44701</v>
      </c>
      <c r="B2210" s="4" t="s">
        <v>2250</v>
      </c>
      <c r="C2210" s="4" t="s">
        <v>3673</v>
      </c>
      <c r="D2210" s="3">
        <v>15281</v>
      </c>
      <c r="E2210" s="8">
        <v>44701</v>
      </c>
      <c r="F2210" s="3">
        <v>15281</v>
      </c>
      <c r="G2210" s="5">
        <f>Tabla1[[#This Row],[Importe]]-Tabla1[[#This Row],[Pagado]]</f>
        <v>0</v>
      </c>
      <c r="H2210" s="4" t="s">
        <v>3890</v>
      </c>
    </row>
    <row r="2211" spans="1:8" x14ac:dyDescent="0.25">
      <c r="A2211" s="7">
        <v>44701</v>
      </c>
      <c r="B2211" s="4" t="s">
        <v>2251</v>
      </c>
      <c r="C2211" s="4" t="s">
        <v>3733</v>
      </c>
      <c r="D2211" s="3">
        <v>4320</v>
      </c>
      <c r="E2211" s="8">
        <v>44701</v>
      </c>
      <c r="F2211" s="3">
        <v>4320</v>
      </c>
      <c r="G2211" s="5">
        <f>Tabla1[[#This Row],[Importe]]-Tabla1[[#This Row],[Pagado]]</f>
        <v>0</v>
      </c>
      <c r="H2211" s="4" t="s">
        <v>3890</v>
      </c>
    </row>
    <row r="2212" spans="1:8" x14ac:dyDescent="0.25">
      <c r="A2212" s="7">
        <v>44701</v>
      </c>
      <c r="B2212" s="4" t="s">
        <v>2252</v>
      </c>
      <c r="C2212" s="4" t="s">
        <v>3775</v>
      </c>
      <c r="D2212" s="3">
        <v>4980.7</v>
      </c>
      <c r="E2212" s="8">
        <v>44701</v>
      </c>
      <c r="F2212" s="3">
        <v>4980.7</v>
      </c>
      <c r="G2212" s="5">
        <f>Tabla1[[#This Row],[Importe]]-Tabla1[[#This Row],[Pagado]]</f>
        <v>0</v>
      </c>
      <c r="H2212" s="4" t="s">
        <v>3890</v>
      </c>
    </row>
    <row r="2213" spans="1:8" x14ac:dyDescent="0.25">
      <c r="A2213" s="7">
        <v>44701</v>
      </c>
      <c r="B2213" s="4" t="s">
        <v>2253</v>
      </c>
      <c r="C2213" s="4" t="s">
        <v>3680</v>
      </c>
      <c r="D2213" s="3">
        <v>9350.6</v>
      </c>
      <c r="E2213" s="8">
        <v>44701</v>
      </c>
      <c r="F2213" s="3">
        <v>9350.6</v>
      </c>
      <c r="G2213" s="5">
        <f>Tabla1[[#This Row],[Importe]]-Tabla1[[#This Row],[Pagado]]</f>
        <v>0</v>
      </c>
      <c r="H2213" s="4" t="s">
        <v>3890</v>
      </c>
    </row>
    <row r="2214" spans="1:8" x14ac:dyDescent="0.25">
      <c r="A2214" s="7">
        <v>44701</v>
      </c>
      <c r="B2214" s="4" t="s">
        <v>2254</v>
      </c>
      <c r="C2214" s="4" t="s">
        <v>3616</v>
      </c>
      <c r="D2214" s="3">
        <v>11909</v>
      </c>
      <c r="E2214" s="8">
        <v>44701</v>
      </c>
      <c r="F2214" s="3">
        <v>11909</v>
      </c>
      <c r="G2214" s="5">
        <f>Tabla1[[#This Row],[Importe]]-Tabla1[[#This Row],[Pagado]]</f>
        <v>0</v>
      </c>
      <c r="H2214" s="4" t="s">
        <v>3890</v>
      </c>
    </row>
    <row r="2215" spans="1:8" x14ac:dyDescent="0.25">
      <c r="A2215" s="7">
        <v>44701</v>
      </c>
      <c r="B2215" s="4" t="s">
        <v>2255</v>
      </c>
      <c r="C2215" s="4" t="s">
        <v>3797</v>
      </c>
      <c r="D2215" s="3">
        <v>5.93</v>
      </c>
      <c r="E2215" s="8">
        <v>44706</v>
      </c>
      <c r="F2215" s="3">
        <v>5.93</v>
      </c>
      <c r="G2215" s="5">
        <f>Tabla1[[#This Row],[Importe]]-Tabla1[[#This Row],[Pagado]]</f>
        <v>0</v>
      </c>
      <c r="H2215" s="4" t="s">
        <v>3890</v>
      </c>
    </row>
    <row r="2216" spans="1:8" x14ac:dyDescent="0.25">
      <c r="A2216" s="7">
        <v>44701</v>
      </c>
      <c r="B2216" s="4" t="s">
        <v>2256</v>
      </c>
      <c r="C2216" s="4" t="s">
        <v>3670</v>
      </c>
      <c r="D2216" s="3">
        <v>4132</v>
      </c>
      <c r="E2216" s="8">
        <v>44701</v>
      </c>
      <c r="F2216" s="3">
        <v>4132</v>
      </c>
      <c r="G2216" s="5">
        <f>Tabla1[[#This Row],[Importe]]-Tabla1[[#This Row],[Pagado]]</f>
        <v>0</v>
      </c>
      <c r="H2216" s="4" t="s">
        <v>3890</v>
      </c>
    </row>
    <row r="2217" spans="1:8" x14ac:dyDescent="0.25">
      <c r="A2217" s="7">
        <v>44701</v>
      </c>
      <c r="B2217" s="4" t="s">
        <v>2257</v>
      </c>
      <c r="C2217" s="4" t="s">
        <v>3736</v>
      </c>
      <c r="D2217" s="3">
        <v>3416.2</v>
      </c>
      <c r="E2217" s="8">
        <v>44701</v>
      </c>
      <c r="F2217" s="3">
        <v>3416.2</v>
      </c>
      <c r="G2217" s="5">
        <f>Tabla1[[#This Row],[Importe]]-Tabla1[[#This Row],[Pagado]]</f>
        <v>0</v>
      </c>
      <c r="H2217" s="4" t="s">
        <v>3890</v>
      </c>
    </row>
    <row r="2218" spans="1:8" x14ac:dyDescent="0.25">
      <c r="A2218" s="7">
        <v>44701</v>
      </c>
      <c r="B2218" s="4" t="s">
        <v>2258</v>
      </c>
      <c r="C2218" s="4" t="s">
        <v>3671</v>
      </c>
      <c r="D2218" s="3">
        <v>996</v>
      </c>
      <c r="E2218" s="8">
        <v>44701</v>
      </c>
      <c r="F2218" s="3">
        <v>996</v>
      </c>
      <c r="G2218" s="5">
        <f>Tabla1[[#This Row],[Importe]]-Tabla1[[#This Row],[Pagado]]</f>
        <v>0</v>
      </c>
      <c r="H2218" s="4" t="s">
        <v>3890</v>
      </c>
    </row>
    <row r="2219" spans="1:8" x14ac:dyDescent="0.25">
      <c r="A2219" s="7">
        <v>44701</v>
      </c>
      <c r="B2219" s="4" t="s">
        <v>2259</v>
      </c>
      <c r="C2219" s="4" t="s">
        <v>3664</v>
      </c>
      <c r="D2219" s="3">
        <v>1358.8</v>
      </c>
      <c r="E2219" s="8">
        <v>44701</v>
      </c>
      <c r="F2219" s="3">
        <v>1358.8</v>
      </c>
      <c r="G2219" s="5">
        <f>Tabla1[[#This Row],[Importe]]-Tabla1[[#This Row],[Pagado]]</f>
        <v>0</v>
      </c>
      <c r="H2219" s="4" t="s">
        <v>3890</v>
      </c>
    </row>
    <row r="2220" spans="1:8" x14ac:dyDescent="0.25">
      <c r="A2220" s="7">
        <v>44701</v>
      </c>
      <c r="B2220" s="4" t="s">
        <v>2260</v>
      </c>
      <c r="C2220" s="4" t="s">
        <v>3679</v>
      </c>
      <c r="D2220" s="3">
        <v>2702.2</v>
      </c>
      <c r="E2220" s="8">
        <v>44701</v>
      </c>
      <c r="F2220" s="3">
        <v>2702.2</v>
      </c>
      <c r="G2220" s="5">
        <f>Tabla1[[#This Row],[Importe]]-Tabla1[[#This Row],[Pagado]]</f>
        <v>0</v>
      </c>
      <c r="H2220" s="4" t="s">
        <v>3890</v>
      </c>
    </row>
    <row r="2221" spans="1:8" x14ac:dyDescent="0.25">
      <c r="A2221" s="7">
        <v>44701</v>
      </c>
      <c r="B2221" s="4" t="s">
        <v>2261</v>
      </c>
      <c r="C2221" s="4" t="s">
        <v>3837</v>
      </c>
      <c r="D2221" s="3">
        <v>83743.88</v>
      </c>
      <c r="E2221" s="8">
        <v>44701</v>
      </c>
      <c r="F2221" s="3">
        <v>83743.88</v>
      </c>
      <c r="G2221" s="5">
        <f>Tabla1[[#This Row],[Importe]]-Tabla1[[#This Row],[Pagado]]</f>
        <v>0</v>
      </c>
      <c r="H2221" s="4" t="s">
        <v>3890</v>
      </c>
    </row>
    <row r="2222" spans="1:8" x14ac:dyDescent="0.25">
      <c r="A2222" s="7">
        <v>44701</v>
      </c>
      <c r="B2222" s="4" t="s">
        <v>2262</v>
      </c>
      <c r="C2222" s="4" t="s">
        <v>3674</v>
      </c>
      <c r="D2222" s="3">
        <v>3948.5</v>
      </c>
      <c r="E2222" s="8">
        <v>44701</v>
      </c>
      <c r="F2222" s="3">
        <v>3948.5</v>
      </c>
      <c r="G2222" s="5">
        <f>Tabla1[[#This Row],[Importe]]-Tabla1[[#This Row],[Pagado]]</f>
        <v>0</v>
      </c>
      <c r="H2222" s="4" t="s">
        <v>3890</v>
      </c>
    </row>
    <row r="2223" spans="1:8" x14ac:dyDescent="0.25">
      <c r="A2223" s="7">
        <v>44701</v>
      </c>
      <c r="B2223" s="4" t="s">
        <v>2263</v>
      </c>
      <c r="C2223" s="4" t="s">
        <v>3745</v>
      </c>
      <c r="D2223" s="3">
        <v>2297.6</v>
      </c>
      <c r="E2223" s="8">
        <v>44701</v>
      </c>
      <c r="F2223" s="3">
        <v>2297.6</v>
      </c>
      <c r="G2223" s="5">
        <f>Tabla1[[#This Row],[Importe]]-Tabla1[[#This Row],[Pagado]]</f>
        <v>0</v>
      </c>
      <c r="H2223" s="4" t="s">
        <v>3890</v>
      </c>
    </row>
    <row r="2224" spans="1:8" x14ac:dyDescent="0.25">
      <c r="A2224" s="7">
        <v>44701</v>
      </c>
      <c r="B2224" s="4" t="s">
        <v>2264</v>
      </c>
      <c r="C2224" s="4" t="s">
        <v>3603</v>
      </c>
      <c r="D2224" s="3">
        <v>1121</v>
      </c>
      <c r="E2224" s="8">
        <v>44701</v>
      </c>
      <c r="F2224" s="3">
        <v>1121</v>
      </c>
      <c r="G2224" s="5">
        <f>Tabla1[[#This Row],[Importe]]-Tabla1[[#This Row],[Pagado]]</f>
        <v>0</v>
      </c>
      <c r="H2224" s="4" t="s">
        <v>3890</v>
      </c>
    </row>
    <row r="2225" spans="1:8" x14ac:dyDescent="0.25">
      <c r="A2225" s="7">
        <v>44701</v>
      </c>
      <c r="B2225" s="4" t="s">
        <v>2265</v>
      </c>
      <c r="C2225" s="4" t="s">
        <v>3953</v>
      </c>
      <c r="D2225" s="3">
        <v>0</v>
      </c>
      <c r="E2225" s="9" t="s">
        <v>3891</v>
      </c>
      <c r="F2225" s="3">
        <v>0</v>
      </c>
      <c r="G2225" s="5">
        <f>Tabla1[[#This Row],[Importe]]-Tabla1[[#This Row],[Pagado]]</f>
        <v>0</v>
      </c>
      <c r="H2225" s="4" t="s">
        <v>3891</v>
      </c>
    </row>
    <row r="2226" spans="1:8" x14ac:dyDescent="0.25">
      <c r="A2226" s="7">
        <v>44701</v>
      </c>
      <c r="B2226" s="4" t="s">
        <v>2266</v>
      </c>
      <c r="C2226" s="4" t="s">
        <v>3688</v>
      </c>
      <c r="D2226" s="3">
        <v>1511.8</v>
      </c>
      <c r="E2226" s="8">
        <v>44701</v>
      </c>
      <c r="F2226" s="3">
        <v>1511.8</v>
      </c>
      <c r="G2226" s="5">
        <f>Tabla1[[#This Row],[Importe]]-Tabla1[[#This Row],[Pagado]]</f>
        <v>0</v>
      </c>
      <c r="H2226" s="4" t="s">
        <v>3890</v>
      </c>
    </row>
    <row r="2227" spans="1:8" x14ac:dyDescent="0.25">
      <c r="A2227" s="7">
        <v>44701</v>
      </c>
      <c r="B2227" s="4" t="s">
        <v>2267</v>
      </c>
      <c r="C2227" s="4" t="s">
        <v>3687</v>
      </c>
      <c r="D2227" s="3">
        <v>3204</v>
      </c>
      <c r="E2227" s="8">
        <v>44701</v>
      </c>
      <c r="F2227" s="3">
        <v>3204</v>
      </c>
      <c r="G2227" s="5">
        <f>Tabla1[[#This Row],[Importe]]-Tabla1[[#This Row],[Pagado]]</f>
        <v>0</v>
      </c>
      <c r="H2227" s="4" t="s">
        <v>3890</v>
      </c>
    </row>
    <row r="2228" spans="1:8" x14ac:dyDescent="0.25">
      <c r="A2228" s="7">
        <v>44701</v>
      </c>
      <c r="B2228" s="4" t="s">
        <v>2268</v>
      </c>
      <c r="C2228" s="4" t="s">
        <v>3624</v>
      </c>
      <c r="D2228" s="3">
        <v>1924</v>
      </c>
      <c r="E2228" s="8">
        <v>44701</v>
      </c>
      <c r="F2228" s="3">
        <v>1924</v>
      </c>
      <c r="G2228" s="5">
        <f>Tabla1[[#This Row],[Importe]]-Tabla1[[#This Row],[Pagado]]</f>
        <v>0</v>
      </c>
      <c r="H2228" s="4" t="s">
        <v>3890</v>
      </c>
    </row>
    <row r="2229" spans="1:8" x14ac:dyDescent="0.25">
      <c r="A2229" s="7">
        <v>44701</v>
      </c>
      <c r="B2229" s="4" t="s">
        <v>2269</v>
      </c>
      <c r="C2229" s="4" t="s">
        <v>3616</v>
      </c>
      <c r="D2229" s="3">
        <v>1159.2</v>
      </c>
      <c r="E2229" s="8">
        <v>44701</v>
      </c>
      <c r="F2229" s="3">
        <v>1159.2</v>
      </c>
      <c r="G2229" s="5">
        <f>Tabla1[[#This Row],[Importe]]-Tabla1[[#This Row],[Pagado]]</f>
        <v>0</v>
      </c>
      <c r="H2229" s="4" t="s">
        <v>3890</v>
      </c>
    </row>
    <row r="2230" spans="1:8" x14ac:dyDescent="0.25">
      <c r="A2230" s="7">
        <v>44701</v>
      </c>
      <c r="B2230" s="4" t="s">
        <v>2270</v>
      </c>
      <c r="C2230" s="4" t="s">
        <v>3600</v>
      </c>
      <c r="D2230" s="3">
        <v>2738.3</v>
      </c>
      <c r="E2230" s="8">
        <v>44701</v>
      </c>
      <c r="F2230" s="3">
        <v>2738.3</v>
      </c>
      <c r="G2230" s="5">
        <f>Tabla1[[#This Row],[Importe]]-Tabla1[[#This Row],[Pagado]]</f>
        <v>0</v>
      </c>
      <c r="H2230" s="4" t="s">
        <v>3890</v>
      </c>
    </row>
    <row r="2231" spans="1:8" x14ac:dyDescent="0.25">
      <c r="A2231" s="7">
        <v>44701</v>
      </c>
      <c r="B2231" s="4" t="s">
        <v>2271</v>
      </c>
      <c r="C2231" s="4" t="s">
        <v>3620</v>
      </c>
      <c r="D2231" s="3">
        <v>6477.8</v>
      </c>
      <c r="E2231" s="8">
        <v>44701</v>
      </c>
      <c r="F2231" s="3">
        <v>6477.8</v>
      </c>
      <c r="G2231" s="5">
        <f>Tabla1[[#This Row],[Importe]]-Tabla1[[#This Row],[Pagado]]</f>
        <v>0</v>
      </c>
      <c r="H2231" s="4" t="s">
        <v>3890</v>
      </c>
    </row>
    <row r="2232" spans="1:8" x14ac:dyDescent="0.25">
      <c r="A2232" s="7">
        <v>44701</v>
      </c>
      <c r="B2232" s="4" t="s">
        <v>2272</v>
      </c>
      <c r="C2232" s="4" t="s">
        <v>3794</v>
      </c>
      <c r="D2232" s="3">
        <v>2778</v>
      </c>
      <c r="E2232" s="8">
        <v>44701</v>
      </c>
      <c r="F2232" s="3">
        <v>2778</v>
      </c>
      <c r="G2232" s="5">
        <f>Tabla1[[#This Row],[Importe]]-Tabla1[[#This Row],[Pagado]]</f>
        <v>0</v>
      </c>
      <c r="H2232" s="4" t="s">
        <v>3890</v>
      </c>
    </row>
    <row r="2233" spans="1:8" x14ac:dyDescent="0.25">
      <c r="A2233" s="7">
        <v>44701</v>
      </c>
      <c r="B2233" s="4" t="s">
        <v>2273</v>
      </c>
      <c r="C2233" s="4" t="s">
        <v>3792</v>
      </c>
      <c r="D2233" s="3">
        <v>3379.6</v>
      </c>
      <c r="E2233" s="8">
        <v>44701</v>
      </c>
      <c r="F2233" s="3">
        <v>3379.6</v>
      </c>
      <c r="G2233" s="5">
        <f>Tabla1[[#This Row],[Importe]]-Tabla1[[#This Row],[Pagado]]</f>
        <v>0</v>
      </c>
      <c r="H2233" s="4" t="s">
        <v>3890</v>
      </c>
    </row>
    <row r="2234" spans="1:8" x14ac:dyDescent="0.25">
      <c r="A2234" s="7">
        <v>44701</v>
      </c>
      <c r="B2234" s="4" t="s">
        <v>2274</v>
      </c>
      <c r="C2234" s="4" t="s">
        <v>3753</v>
      </c>
      <c r="D2234" s="3">
        <v>5165.6000000000004</v>
      </c>
      <c r="E2234" s="8">
        <v>44701</v>
      </c>
      <c r="F2234" s="3">
        <v>5165.6000000000004</v>
      </c>
      <c r="G2234" s="5">
        <f>Tabla1[[#This Row],[Importe]]-Tabla1[[#This Row],[Pagado]]</f>
        <v>0</v>
      </c>
      <c r="H2234" s="4" t="s">
        <v>3890</v>
      </c>
    </row>
    <row r="2235" spans="1:8" x14ac:dyDescent="0.25">
      <c r="A2235" s="7">
        <v>44701</v>
      </c>
      <c r="B2235" s="4" t="s">
        <v>2275</v>
      </c>
      <c r="C2235" s="4" t="s">
        <v>3630</v>
      </c>
      <c r="D2235" s="3">
        <v>5628.6</v>
      </c>
      <c r="E2235" s="8">
        <v>44701</v>
      </c>
      <c r="F2235" s="3">
        <v>5628.6</v>
      </c>
      <c r="G2235" s="5">
        <f>Tabla1[[#This Row],[Importe]]-Tabla1[[#This Row],[Pagado]]</f>
        <v>0</v>
      </c>
      <c r="H2235" s="4" t="s">
        <v>3890</v>
      </c>
    </row>
    <row r="2236" spans="1:8" x14ac:dyDescent="0.25">
      <c r="A2236" s="7">
        <v>44701</v>
      </c>
      <c r="B2236" s="4" t="s">
        <v>2276</v>
      </c>
      <c r="C2236" s="4" t="s">
        <v>3825</v>
      </c>
      <c r="D2236" s="3">
        <v>3475.2</v>
      </c>
      <c r="E2236" s="8">
        <v>44701</v>
      </c>
      <c r="F2236" s="3">
        <v>3475.2</v>
      </c>
      <c r="G2236" s="5">
        <f>Tabla1[[#This Row],[Importe]]-Tabla1[[#This Row],[Pagado]]</f>
        <v>0</v>
      </c>
      <c r="H2236" s="4" t="s">
        <v>3890</v>
      </c>
    </row>
    <row r="2237" spans="1:8" x14ac:dyDescent="0.25">
      <c r="A2237" s="7">
        <v>44701</v>
      </c>
      <c r="B2237" s="4" t="s">
        <v>2277</v>
      </c>
      <c r="C2237" s="4" t="s">
        <v>3614</v>
      </c>
      <c r="D2237" s="3">
        <v>7349.5</v>
      </c>
      <c r="E2237" s="8">
        <v>44701</v>
      </c>
      <c r="F2237" s="3">
        <v>7349.5</v>
      </c>
      <c r="G2237" s="5">
        <f>Tabla1[[#This Row],[Importe]]-Tabla1[[#This Row],[Pagado]]</f>
        <v>0</v>
      </c>
      <c r="H2237" s="4" t="s">
        <v>3890</v>
      </c>
    </row>
    <row r="2238" spans="1:8" x14ac:dyDescent="0.25">
      <c r="A2238" s="7">
        <v>44701</v>
      </c>
      <c r="B2238" s="4" t="s">
        <v>2278</v>
      </c>
      <c r="C2238" s="4" t="s">
        <v>3614</v>
      </c>
      <c r="D2238" s="3">
        <v>3204</v>
      </c>
      <c r="E2238" s="8">
        <v>44701</v>
      </c>
      <c r="F2238" s="3">
        <v>3204</v>
      </c>
      <c r="G2238" s="5">
        <f>Tabla1[[#This Row],[Importe]]-Tabla1[[#This Row],[Pagado]]</f>
        <v>0</v>
      </c>
      <c r="H2238" s="4" t="s">
        <v>3890</v>
      </c>
    </row>
    <row r="2239" spans="1:8" x14ac:dyDescent="0.25">
      <c r="A2239" s="7">
        <v>44701</v>
      </c>
      <c r="B2239" s="4" t="s">
        <v>2279</v>
      </c>
      <c r="C2239" s="4" t="s">
        <v>3665</v>
      </c>
      <c r="D2239" s="3">
        <v>4585.2</v>
      </c>
      <c r="E2239" s="8">
        <v>44701</v>
      </c>
      <c r="F2239" s="3">
        <v>4585.2</v>
      </c>
      <c r="G2239" s="5">
        <f>Tabla1[[#This Row],[Importe]]-Tabla1[[#This Row],[Pagado]]</f>
        <v>0</v>
      </c>
      <c r="H2239" s="4" t="s">
        <v>3890</v>
      </c>
    </row>
    <row r="2240" spans="1:8" x14ac:dyDescent="0.25">
      <c r="A2240" s="7">
        <v>44701</v>
      </c>
      <c r="B2240" s="4" t="s">
        <v>2280</v>
      </c>
      <c r="C2240" s="4" t="s">
        <v>3614</v>
      </c>
      <c r="D2240" s="3">
        <v>997.1</v>
      </c>
      <c r="E2240" s="8">
        <v>44701</v>
      </c>
      <c r="F2240" s="3">
        <v>997.1</v>
      </c>
      <c r="G2240" s="5">
        <f>Tabla1[[#This Row],[Importe]]-Tabla1[[#This Row],[Pagado]]</f>
        <v>0</v>
      </c>
      <c r="H2240" s="4" t="s">
        <v>3890</v>
      </c>
    </row>
    <row r="2241" spans="1:8" x14ac:dyDescent="0.25">
      <c r="A2241" s="7">
        <v>44701</v>
      </c>
      <c r="B2241" s="4" t="s">
        <v>2281</v>
      </c>
      <c r="C2241" s="4" t="s">
        <v>3618</v>
      </c>
      <c r="D2241" s="3">
        <v>8882.2000000000007</v>
      </c>
      <c r="E2241" s="8">
        <v>44701</v>
      </c>
      <c r="F2241" s="3">
        <v>8882.2000000000007</v>
      </c>
      <c r="G2241" s="5">
        <f>Tabla1[[#This Row],[Importe]]-Tabla1[[#This Row],[Pagado]]</f>
        <v>0</v>
      </c>
      <c r="H2241" s="4" t="s">
        <v>3890</v>
      </c>
    </row>
    <row r="2242" spans="1:8" x14ac:dyDescent="0.25">
      <c r="A2242" s="7">
        <v>44701</v>
      </c>
      <c r="B2242" s="4" t="s">
        <v>2282</v>
      </c>
      <c r="C2242" s="4" t="s">
        <v>3750</v>
      </c>
      <c r="D2242" s="3">
        <v>4054.8</v>
      </c>
      <c r="E2242" s="8">
        <v>44701</v>
      </c>
      <c r="F2242" s="3">
        <v>4054.8</v>
      </c>
      <c r="G2242" s="5">
        <f>Tabla1[[#This Row],[Importe]]-Tabla1[[#This Row],[Pagado]]</f>
        <v>0</v>
      </c>
      <c r="H2242" s="4" t="s">
        <v>3890</v>
      </c>
    </row>
    <row r="2243" spans="1:8" x14ac:dyDescent="0.25">
      <c r="A2243" s="7">
        <v>44701</v>
      </c>
      <c r="B2243" s="4" t="s">
        <v>2283</v>
      </c>
      <c r="C2243" s="4" t="s">
        <v>3718</v>
      </c>
      <c r="D2243" s="3">
        <v>4226.2</v>
      </c>
      <c r="E2243" s="8">
        <v>44701</v>
      </c>
      <c r="F2243" s="3">
        <v>4226.2</v>
      </c>
      <c r="G2243" s="5">
        <f>Tabla1[[#This Row],[Importe]]-Tabla1[[#This Row],[Pagado]]</f>
        <v>0</v>
      </c>
      <c r="H2243" s="4" t="s">
        <v>3890</v>
      </c>
    </row>
    <row r="2244" spans="1:8" x14ac:dyDescent="0.25">
      <c r="A2244" s="7">
        <v>44701</v>
      </c>
      <c r="B2244" s="4" t="s">
        <v>2284</v>
      </c>
      <c r="C2244" s="4" t="s">
        <v>3605</v>
      </c>
      <c r="D2244" s="3">
        <v>1657.9</v>
      </c>
      <c r="E2244" s="8">
        <v>44701</v>
      </c>
      <c r="F2244" s="3">
        <v>1657.9</v>
      </c>
      <c r="G2244" s="5">
        <f>Tabla1[[#This Row],[Importe]]-Tabla1[[#This Row],[Pagado]]</f>
        <v>0</v>
      </c>
      <c r="H2244" s="4" t="s">
        <v>3890</v>
      </c>
    </row>
    <row r="2245" spans="1:8" x14ac:dyDescent="0.25">
      <c r="A2245" s="7">
        <v>44701</v>
      </c>
      <c r="B2245" s="4" t="s">
        <v>2285</v>
      </c>
      <c r="C2245" s="4" t="s">
        <v>3642</v>
      </c>
      <c r="D2245" s="3">
        <v>4489.7</v>
      </c>
      <c r="E2245" s="8">
        <v>44701</v>
      </c>
      <c r="F2245" s="3">
        <v>4489.7</v>
      </c>
      <c r="G2245" s="5">
        <f>Tabla1[[#This Row],[Importe]]-Tabla1[[#This Row],[Pagado]]</f>
        <v>0</v>
      </c>
      <c r="H2245" s="4" t="s">
        <v>3890</v>
      </c>
    </row>
    <row r="2246" spans="1:8" x14ac:dyDescent="0.25">
      <c r="A2246" s="7">
        <v>44701</v>
      </c>
      <c r="B2246" s="4" t="s">
        <v>2286</v>
      </c>
      <c r="C2246" s="4" t="s">
        <v>3625</v>
      </c>
      <c r="D2246" s="3">
        <v>4849.8</v>
      </c>
      <c r="E2246" s="8">
        <v>44701</v>
      </c>
      <c r="F2246" s="3">
        <v>4849.8</v>
      </c>
      <c r="G2246" s="5">
        <f>Tabla1[[#This Row],[Importe]]-Tabla1[[#This Row],[Pagado]]</f>
        <v>0</v>
      </c>
      <c r="H2246" s="4" t="s">
        <v>3890</v>
      </c>
    </row>
    <row r="2247" spans="1:8" x14ac:dyDescent="0.25">
      <c r="A2247" s="7">
        <v>44701</v>
      </c>
      <c r="B2247" s="4" t="s">
        <v>2287</v>
      </c>
      <c r="C2247" s="4" t="s">
        <v>3614</v>
      </c>
      <c r="D2247" s="3">
        <v>2988</v>
      </c>
      <c r="E2247" s="8">
        <v>44701</v>
      </c>
      <c r="F2247" s="3">
        <v>2988</v>
      </c>
      <c r="G2247" s="5">
        <f>Tabla1[[#This Row],[Importe]]-Tabla1[[#This Row],[Pagado]]</f>
        <v>0</v>
      </c>
      <c r="H2247" s="4" t="s">
        <v>3890</v>
      </c>
    </row>
    <row r="2248" spans="1:8" x14ac:dyDescent="0.25">
      <c r="A2248" s="7">
        <v>44701</v>
      </c>
      <c r="B2248" s="4" t="s">
        <v>2288</v>
      </c>
      <c r="C2248" s="4" t="s">
        <v>3614</v>
      </c>
      <c r="D2248" s="3">
        <v>549.9</v>
      </c>
      <c r="E2248" s="8">
        <v>44701</v>
      </c>
      <c r="F2248" s="3">
        <v>549.9</v>
      </c>
      <c r="G2248" s="5">
        <f>Tabla1[[#This Row],[Importe]]-Tabla1[[#This Row],[Pagado]]</f>
        <v>0</v>
      </c>
      <c r="H2248" s="4" t="s">
        <v>3890</v>
      </c>
    </row>
    <row r="2249" spans="1:8" x14ac:dyDescent="0.25">
      <c r="A2249" s="7">
        <v>44701</v>
      </c>
      <c r="B2249" s="4" t="s">
        <v>2289</v>
      </c>
      <c r="C2249" s="4" t="s">
        <v>3605</v>
      </c>
      <c r="D2249" s="3">
        <v>2846.6</v>
      </c>
      <c r="E2249" s="8">
        <v>44701</v>
      </c>
      <c r="F2249" s="3">
        <v>2846.6</v>
      </c>
      <c r="G2249" s="5">
        <f>Tabla1[[#This Row],[Importe]]-Tabla1[[#This Row],[Pagado]]</f>
        <v>0</v>
      </c>
      <c r="H2249" s="4" t="s">
        <v>3890</v>
      </c>
    </row>
    <row r="2250" spans="1:8" x14ac:dyDescent="0.25">
      <c r="A2250" s="7">
        <v>44701</v>
      </c>
      <c r="B2250" s="4" t="s">
        <v>2290</v>
      </c>
      <c r="C2250" s="4" t="s">
        <v>3622</v>
      </c>
      <c r="D2250" s="3">
        <v>5869.4</v>
      </c>
      <c r="E2250" s="8">
        <v>44701</v>
      </c>
      <c r="F2250" s="3">
        <v>5869.4</v>
      </c>
      <c r="G2250" s="5">
        <f>Tabla1[[#This Row],[Importe]]-Tabla1[[#This Row],[Pagado]]</f>
        <v>0</v>
      </c>
      <c r="H2250" s="4" t="s">
        <v>3890</v>
      </c>
    </row>
    <row r="2251" spans="1:8" x14ac:dyDescent="0.25">
      <c r="A2251" s="7">
        <v>44701</v>
      </c>
      <c r="B2251" s="4" t="s">
        <v>2291</v>
      </c>
      <c r="C2251" s="4" t="s">
        <v>3800</v>
      </c>
      <c r="D2251" s="3">
        <v>4468.5</v>
      </c>
      <c r="E2251" s="8">
        <v>44701</v>
      </c>
      <c r="F2251" s="3">
        <v>4468.5</v>
      </c>
      <c r="G2251" s="5">
        <f>Tabla1[[#This Row],[Importe]]-Tabla1[[#This Row],[Pagado]]</f>
        <v>0</v>
      </c>
      <c r="H2251" s="4" t="s">
        <v>3890</v>
      </c>
    </row>
    <row r="2252" spans="1:8" x14ac:dyDescent="0.25">
      <c r="A2252" s="7">
        <v>44701</v>
      </c>
      <c r="B2252" s="4" t="s">
        <v>2292</v>
      </c>
      <c r="C2252" s="4" t="s">
        <v>3790</v>
      </c>
      <c r="D2252" s="3">
        <v>29000</v>
      </c>
      <c r="E2252" s="8">
        <v>44702</v>
      </c>
      <c r="F2252" s="3">
        <v>29000</v>
      </c>
      <c r="G2252" s="5">
        <f>Tabla1[[#This Row],[Importe]]-Tabla1[[#This Row],[Pagado]]</f>
        <v>0</v>
      </c>
      <c r="H2252" s="4" t="s">
        <v>3890</v>
      </c>
    </row>
    <row r="2253" spans="1:8" x14ac:dyDescent="0.25">
      <c r="A2253" s="7">
        <v>44701</v>
      </c>
      <c r="B2253" s="4" t="s">
        <v>2293</v>
      </c>
      <c r="C2253" s="4" t="s">
        <v>3703</v>
      </c>
      <c r="D2253" s="3">
        <v>6064.1</v>
      </c>
      <c r="E2253" s="8">
        <v>44701</v>
      </c>
      <c r="F2253" s="3">
        <v>6064.1</v>
      </c>
      <c r="G2253" s="5">
        <f>Tabla1[[#This Row],[Importe]]-Tabla1[[#This Row],[Pagado]]</f>
        <v>0</v>
      </c>
      <c r="H2253" s="4" t="s">
        <v>3890</v>
      </c>
    </row>
    <row r="2254" spans="1:8" x14ac:dyDescent="0.25">
      <c r="A2254" s="7">
        <v>44701</v>
      </c>
      <c r="B2254" s="4" t="s">
        <v>2294</v>
      </c>
      <c r="C2254" s="4" t="s">
        <v>3848</v>
      </c>
      <c r="D2254" s="3">
        <v>36946</v>
      </c>
      <c r="E2254" s="8">
        <v>44702</v>
      </c>
      <c r="F2254" s="3">
        <v>36946</v>
      </c>
      <c r="G2254" s="5">
        <f>Tabla1[[#This Row],[Importe]]-Tabla1[[#This Row],[Pagado]]</f>
        <v>0</v>
      </c>
      <c r="H2254" s="4" t="s">
        <v>3890</v>
      </c>
    </row>
    <row r="2255" spans="1:8" x14ac:dyDescent="0.25">
      <c r="A2255" s="7">
        <v>44701</v>
      </c>
      <c r="B2255" s="4" t="s">
        <v>2295</v>
      </c>
      <c r="C2255" s="4" t="s">
        <v>3762</v>
      </c>
      <c r="D2255" s="3">
        <v>17432.400000000001</v>
      </c>
      <c r="E2255" s="8">
        <v>44701</v>
      </c>
      <c r="F2255" s="3">
        <v>17432.400000000001</v>
      </c>
      <c r="G2255" s="5">
        <f>Tabla1[[#This Row],[Importe]]-Tabla1[[#This Row],[Pagado]]</f>
        <v>0</v>
      </c>
      <c r="H2255" s="4" t="s">
        <v>3890</v>
      </c>
    </row>
    <row r="2256" spans="1:8" x14ac:dyDescent="0.25">
      <c r="A2256" s="7">
        <v>44701</v>
      </c>
      <c r="B2256" s="4" t="s">
        <v>2296</v>
      </c>
      <c r="C2256" s="4" t="s">
        <v>3807</v>
      </c>
      <c r="D2256" s="3">
        <v>1738</v>
      </c>
      <c r="E2256" s="8">
        <v>44702</v>
      </c>
      <c r="F2256" s="3">
        <v>1738</v>
      </c>
      <c r="G2256" s="5">
        <f>Tabla1[[#This Row],[Importe]]-Tabla1[[#This Row],[Pagado]]</f>
        <v>0</v>
      </c>
      <c r="H2256" s="4" t="s">
        <v>3890</v>
      </c>
    </row>
    <row r="2257" spans="1:8" x14ac:dyDescent="0.25">
      <c r="A2257" s="7">
        <v>44701</v>
      </c>
      <c r="B2257" s="4" t="s">
        <v>2297</v>
      </c>
      <c r="C2257" s="4" t="s">
        <v>3760</v>
      </c>
      <c r="D2257" s="3">
        <v>702.1</v>
      </c>
      <c r="E2257" s="8">
        <v>44702</v>
      </c>
      <c r="F2257" s="3">
        <v>702.1</v>
      </c>
      <c r="G2257" s="5">
        <f>Tabla1[[#This Row],[Importe]]-Tabla1[[#This Row],[Pagado]]</f>
        <v>0</v>
      </c>
      <c r="H2257" s="4" t="s">
        <v>3890</v>
      </c>
    </row>
    <row r="2258" spans="1:8" x14ac:dyDescent="0.25">
      <c r="A2258" s="7">
        <v>44701</v>
      </c>
      <c r="B2258" s="4" t="s">
        <v>2298</v>
      </c>
      <c r="C2258" s="4" t="s">
        <v>3682</v>
      </c>
      <c r="D2258" s="3">
        <v>10896.8</v>
      </c>
      <c r="E2258" s="8">
        <v>44702</v>
      </c>
      <c r="F2258" s="3">
        <v>10896.8</v>
      </c>
      <c r="G2258" s="5">
        <f>Tabla1[[#This Row],[Importe]]-Tabla1[[#This Row],[Pagado]]</f>
        <v>0</v>
      </c>
      <c r="H2258" s="4" t="s">
        <v>3890</v>
      </c>
    </row>
    <row r="2259" spans="1:8" x14ac:dyDescent="0.25">
      <c r="A2259" s="7">
        <v>44701</v>
      </c>
      <c r="B2259" s="4" t="s">
        <v>2299</v>
      </c>
      <c r="C2259" s="4" t="s">
        <v>3681</v>
      </c>
      <c r="D2259" s="3">
        <v>12833.4</v>
      </c>
      <c r="E2259" s="8">
        <v>44702</v>
      </c>
      <c r="F2259" s="3">
        <v>12833.4</v>
      </c>
      <c r="G2259" s="5">
        <f>Tabla1[[#This Row],[Importe]]-Tabla1[[#This Row],[Pagado]]</f>
        <v>0</v>
      </c>
      <c r="H2259" s="4" t="s">
        <v>3890</v>
      </c>
    </row>
    <row r="2260" spans="1:8" x14ac:dyDescent="0.25">
      <c r="A2260" s="7">
        <v>44701</v>
      </c>
      <c r="B2260" s="4" t="s">
        <v>2300</v>
      </c>
      <c r="C2260" s="4" t="s">
        <v>3603</v>
      </c>
      <c r="D2260" s="3">
        <v>5951</v>
      </c>
      <c r="E2260" s="8">
        <v>44702</v>
      </c>
      <c r="F2260" s="3">
        <v>5951</v>
      </c>
      <c r="G2260" s="5">
        <f>Tabla1[[#This Row],[Importe]]-Tabla1[[#This Row],[Pagado]]</f>
        <v>0</v>
      </c>
      <c r="H2260" s="4" t="s">
        <v>3890</v>
      </c>
    </row>
    <row r="2261" spans="1:8" x14ac:dyDescent="0.25">
      <c r="A2261" s="7">
        <v>44701</v>
      </c>
      <c r="B2261" s="4" t="s">
        <v>2301</v>
      </c>
      <c r="C2261" s="4" t="s">
        <v>4004</v>
      </c>
      <c r="D2261" s="3">
        <v>0</v>
      </c>
      <c r="E2261" s="9" t="s">
        <v>3891</v>
      </c>
      <c r="F2261" s="3">
        <v>0</v>
      </c>
      <c r="G2261" s="5">
        <f>Tabla1[[#This Row],[Importe]]-Tabla1[[#This Row],[Pagado]]</f>
        <v>0</v>
      </c>
      <c r="H2261" s="4" t="s">
        <v>3891</v>
      </c>
    </row>
    <row r="2262" spans="1:8" x14ac:dyDescent="0.25">
      <c r="A2262" s="7">
        <v>44701</v>
      </c>
      <c r="B2262" s="4" t="s">
        <v>2302</v>
      </c>
      <c r="C2262" s="4" t="s">
        <v>3661</v>
      </c>
      <c r="D2262" s="3">
        <v>30698.3</v>
      </c>
      <c r="E2262" s="8">
        <v>44702</v>
      </c>
      <c r="F2262" s="3">
        <v>30698.3</v>
      </c>
      <c r="G2262" s="5">
        <f>Tabla1[[#This Row],[Importe]]-Tabla1[[#This Row],[Pagado]]</f>
        <v>0</v>
      </c>
      <c r="H2262" s="4" t="s">
        <v>3890</v>
      </c>
    </row>
    <row r="2263" spans="1:8" x14ac:dyDescent="0.25">
      <c r="A2263" s="7">
        <v>44701</v>
      </c>
      <c r="B2263" s="4" t="s">
        <v>2303</v>
      </c>
      <c r="C2263" s="4" t="s">
        <v>3661</v>
      </c>
      <c r="D2263" s="3">
        <v>2915</v>
      </c>
      <c r="E2263" s="8">
        <v>44702</v>
      </c>
      <c r="F2263" s="3">
        <v>2915</v>
      </c>
      <c r="G2263" s="5">
        <f>Tabla1[[#This Row],[Importe]]-Tabla1[[#This Row],[Pagado]]</f>
        <v>0</v>
      </c>
      <c r="H2263" s="4" t="s">
        <v>3890</v>
      </c>
    </row>
    <row r="2264" spans="1:8" x14ac:dyDescent="0.25">
      <c r="A2264" s="7">
        <v>44701</v>
      </c>
      <c r="B2264" s="4" t="s">
        <v>2304</v>
      </c>
      <c r="C2264" s="4" t="s">
        <v>3709</v>
      </c>
      <c r="D2264" s="3">
        <v>8861.7999999999993</v>
      </c>
      <c r="E2264" s="8">
        <v>44702</v>
      </c>
      <c r="F2264" s="3">
        <v>8861.7999999999993</v>
      </c>
      <c r="G2264" s="5">
        <f>Tabla1[[#This Row],[Importe]]-Tabla1[[#This Row],[Pagado]]</f>
        <v>0</v>
      </c>
      <c r="H2264" s="4" t="s">
        <v>3890</v>
      </c>
    </row>
    <row r="2265" spans="1:8" x14ac:dyDescent="0.25">
      <c r="A2265" s="7">
        <v>44701</v>
      </c>
      <c r="B2265" s="4" t="s">
        <v>2305</v>
      </c>
      <c r="C2265" s="4" t="s">
        <v>3710</v>
      </c>
      <c r="D2265" s="3">
        <v>1787.7</v>
      </c>
      <c r="E2265" s="8">
        <v>44702</v>
      </c>
      <c r="F2265" s="3">
        <v>1787.7</v>
      </c>
      <c r="G2265" s="5">
        <f>Tabla1[[#This Row],[Importe]]-Tabla1[[#This Row],[Pagado]]</f>
        <v>0</v>
      </c>
      <c r="H2265" s="4" t="s">
        <v>3890</v>
      </c>
    </row>
    <row r="2266" spans="1:8" x14ac:dyDescent="0.25">
      <c r="A2266" s="7">
        <v>44701</v>
      </c>
      <c r="B2266" s="4" t="s">
        <v>2306</v>
      </c>
      <c r="C2266" s="4" t="s">
        <v>3711</v>
      </c>
      <c r="D2266" s="3">
        <v>6336.6</v>
      </c>
      <c r="E2266" s="8">
        <v>44701</v>
      </c>
      <c r="F2266" s="3">
        <v>6336.6</v>
      </c>
      <c r="G2266" s="5">
        <f>Tabla1[[#This Row],[Importe]]-Tabla1[[#This Row],[Pagado]]</f>
        <v>0</v>
      </c>
      <c r="H2266" s="4" t="s">
        <v>3890</v>
      </c>
    </row>
    <row r="2267" spans="1:8" x14ac:dyDescent="0.25">
      <c r="A2267" s="7">
        <v>44701</v>
      </c>
      <c r="B2267" s="4" t="s">
        <v>2307</v>
      </c>
      <c r="C2267" s="4" t="s">
        <v>3662</v>
      </c>
      <c r="D2267" s="3">
        <v>4856.8</v>
      </c>
      <c r="E2267" s="8">
        <v>44702</v>
      </c>
      <c r="F2267" s="3">
        <v>4856.8</v>
      </c>
      <c r="G2267" s="5">
        <f>Tabla1[[#This Row],[Importe]]-Tabla1[[#This Row],[Pagado]]</f>
        <v>0</v>
      </c>
      <c r="H2267" s="4" t="s">
        <v>3890</v>
      </c>
    </row>
    <row r="2268" spans="1:8" x14ac:dyDescent="0.25">
      <c r="A2268" s="7">
        <v>44701</v>
      </c>
      <c r="B2268" s="4" t="s">
        <v>2308</v>
      </c>
      <c r="C2268" s="4" t="s">
        <v>3713</v>
      </c>
      <c r="D2268" s="3">
        <v>902.7</v>
      </c>
      <c r="E2268" s="8">
        <v>44702</v>
      </c>
      <c r="F2268" s="3">
        <v>902.7</v>
      </c>
      <c r="G2268" s="5">
        <f>Tabla1[[#This Row],[Importe]]-Tabla1[[#This Row],[Pagado]]</f>
        <v>0</v>
      </c>
      <c r="H2268" s="4" t="s">
        <v>3890</v>
      </c>
    </row>
    <row r="2269" spans="1:8" x14ac:dyDescent="0.25">
      <c r="A2269" s="7">
        <v>44701</v>
      </c>
      <c r="B2269" s="4" t="s">
        <v>2309</v>
      </c>
      <c r="C2269" s="4" t="s">
        <v>3844</v>
      </c>
      <c r="D2269" s="3">
        <v>578.20000000000005</v>
      </c>
      <c r="E2269" s="8">
        <v>44702</v>
      </c>
      <c r="F2269" s="3">
        <v>578.20000000000005</v>
      </c>
      <c r="G2269" s="5">
        <f>Tabla1[[#This Row],[Importe]]-Tabla1[[#This Row],[Pagado]]</f>
        <v>0</v>
      </c>
      <c r="H2269" s="4" t="s">
        <v>3890</v>
      </c>
    </row>
    <row r="2270" spans="1:8" x14ac:dyDescent="0.25">
      <c r="A2270" s="7">
        <v>44701</v>
      </c>
      <c r="B2270" s="4" t="s">
        <v>2310</v>
      </c>
      <c r="C2270" s="4" t="s">
        <v>3731</v>
      </c>
      <c r="D2270" s="3">
        <v>9055</v>
      </c>
      <c r="E2270" s="8">
        <v>44704</v>
      </c>
      <c r="F2270" s="3">
        <v>9055</v>
      </c>
      <c r="G2270" s="5">
        <f>Tabla1[[#This Row],[Importe]]-Tabla1[[#This Row],[Pagado]]</f>
        <v>0</v>
      </c>
      <c r="H2270" s="4" t="s">
        <v>3890</v>
      </c>
    </row>
    <row r="2271" spans="1:8" x14ac:dyDescent="0.25">
      <c r="A2271" s="7">
        <v>44701</v>
      </c>
      <c r="B2271" s="4" t="s">
        <v>2311</v>
      </c>
      <c r="C2271" s="4" t="s">
        <v>3831</v>
      </c>
      <c r="D2271" s="3">
        <v>6360.2</v>
      </c>
      <c r="E2271" s="8">
        <v>44702</v>
      </c>
      <c r="F2271" s="3">
        <v>6360.2</v>
      </c>
      <c r="G2271" s="5">
        <f>Tabla1[[#This Row],[Importe]]-Tabla1[[#This Row],[Pagado]]</f>
        <v>0</v>
      </c>
      <c r="H2271" s="4" t="s">
        <v>3890</v>
      </c>
    </row>
    <row r="2272" spans="1:8" x14ac:dyDescent="0.25">
      <c r="A2272" s="7">
        <v>44701</v>
      </c>
      <c r="B2272" s="4" t="s">
        <v>2312</v>
      </c>
      <c r="C2272" s="4" t="s">
        <v>3614</v>
      </c>
      <c r="D2272" s="3">
        <v>764.5</v>
      </c>
      <c r="E2272" s="8">
        <v>44701</v>
      </c>
      <c r="F2272" s="3">
        <v>764.5</v>
      </c>
      <c r="G2272" s="5">
        <f>Tabla1[[#This Row],[Importe]]-Tabla1[[#This Row],[Pagado]]</f>
        <v>0</v>
      </c>
      <c r="H2272" s="4" t="s">
        <v>3890</v>
      </c>
    </row>
    <row r="2273" spans="1:8" x14ac:dyDescent="0.25">
      <c r="A2273" s="7">
        <v>44701</v>
      </c>
      <c r="B2273" s="4" t="s">
        <v>2313</v>
      </c>
      <c r="C2273" s="4" t="s">
        <v>4005</v>
      </c>
      <c r="D2273" s="3">
        <v>0</v>
      </c>
      <c r="E2273" s="9" t="s">
        <v>3891</v>
      </c>
      <c r="F2273" s="3">
        <v>0</v>
      </c>
      <c r="G2273" s="5">
        <f>Tabla1[[#This Row],[Importe]]-Tabla1[[#This Row],[Pagado]]</f>
        <v>0</v>
      </c>
      <c r="H2273" s="4" t="s">
        <v>3891</v>
      </c>
    </row>
    <row r="2274" spans="1:8" x14ac:dyDescent="0.25">
      <c r="A2274" s="7">
        <v>44701</v>
      </c>
      <c r="B2274" s="4" t="s">
        <v>2314</v>
      </c>
      <c r="C2274" s="4" t="s">
        <v>3723</v>
      </c>
      <c r="D2274" s="3">
        <v>4517.2</v>
      </c>
      <c r="E2274" s="8">
        <v>44701</v>
      </c>
      <c r="F2274" s="3">
        <v>4517.2</v>
      </c>
      <c r="G2274" s="5">
        <f>Tabla1[[#This Row],[Importe]]-Tabla1[[#This Row],[Pagado]]</f>
        <v>0</v>
      </c>
      <c r="H2274" s="4" t="s">
        <v>3890</v>
      </c>
    </row>
    <row r="2275" spans="1:8" x14ac:dyDescent="0.25">
      <c r="A2275" s="7">
        <v>44701</v>
      </c>
      <c r="B2275" s="4" t="s">
        <v>2315</v>
      </c>
      <c r="C2275" s="4" t="s">
        <v>3686</v>
      </c>
      <c r="D2275" s="3">
        <v>101400.66</v>
      </c>
      <c r="E2275" s="8">
        <v>44707</v>
      </c>
      <c r="F2275" s="3">
        <v>101400.66</v>
      </c>
      <c r="G2275" s="5">
        <f>Tabla1[[#This Row],[Importe]]-Tabla1[[#This Row],[Pagado]]</f>
        <v>0</v>
      </c>
      <c r="H2275" s="4" t="s">
        <v>3890</v>
      </c>
    </row>
    <row r="2276" spans="1:8" x14ac:dyDescent="0.25">
      <c r="A2276" s="7">
        <v>44701</v>
      </c>
      <c r="B2276" s="4" t="s">
        <v>2316</v>
      </c>
      <c r="C2276" s="4" t="s">
        <v>3726</v>
      </c>
      <c r="D2276" s="3">
        <v>6805.2</v>
      </c>
      <c r="E2276" s="8">
        <v>44701</v>
      </c>
      <c r="F2276" s="3">
        <v>6805.2</v>
      </c>
      <c r="G2276" s="5">
        <f>Tabla1[[#This Row],[Importe]]-Tabla1[[#This Row],[Pagado]]</f>
        <v>0</v>
      </c>
      <c r="H2276" s="4" t="s">
        <v>3890</v>
      </c>
    </row>
    <row r="2277" spans="1:8" x14ac:dyDescent="0.25">
      <c r="A2277" s="7">
        <v>44701</v>
      </c>
      <c r="B2277" s="4" t="s">
        <v>2317</v>
      </c>
      <c r="C2277" s="4" t="s">
        <v>3717</v>
      </c>
      <c r="D2277" s="3">
        <v>2406.6</v>
      </c>
      <c r="E2277" s="8">
        <v>44701</v>
      </c>
      <c r="F2277" s="3">
        <v>2406.6</v>
      </c>
      <c r="G2277" s="5">
        <f>Tabla1[[#This Row],[Importe]]-Tabla1[[#This Row],[Pagado]]</f>
        <v>0</v>
      </c>
      <c r="H2277" s="4" t="s">
        <v>3890</v>
      </c>
    </row>
    <row r="2278" spans="1:8" x14ac:dyDescent="0.25">
      <c r="A2278" s="7">
        <v>44701</v>
      </c>
      <c r="B2278" s="4" t="s">
        <v>2318</v>
      </c>
      <c r="C2278" s="4" t="s">
        <v>3640</v>
      </c>
      <c r="D2278" s="3">
        <v>4317.2</v>
      </c>
      <c r="E2278" s="8">
        <v>44701</v>
      </c>
      <c r="F2278" s="3">
        <v>4317.2</v>
      </c>
      <c r="G2278" s="5">
        <f>Tabla1[[#This Row],[Importe]]-Tabla1[[#This Row],[Pagado]]</f>
        <v>0</v>
      </c>
      <c r="H2278" s="4" t="s">
        <v>3890</v>
      </c>
    </row>
    <row r="2279" spans="1:8" x14ac:dyDescent="0.25">
      <c r="A2279" s="7">
        <v>44701</v>
      </c>
      <c r="B2279" s="4" t="s">
        <v>2319</v>
      </c>
      <c r="C2279" s="4" t="s">
        <v>3861</v>
      </c>
      <c r="D2279" s="3">
        <v>3853.2</v>
      </c>
      <c r="E2279" s="8">
        <v>44701</v>
      </c>
      <c r="F2279" s="3">
        <v>3853.2</v>
      </c>
      <c r="G2279" s="5">
        <f>Tabla1[[#This Row],[Importe]]-Tabla1[[#This Row],[Pagado]]</f>
        <v>0</v>
      </c>
      <c r="H2279" s="4" t="s">
        <v>3890</v>
      </c>
    </row>
    <row r="2280" spans="1:8" x14ac:dyDescent="0.25">
      <c r="A2280" s="7">
        <v>44701</v>
      </c>
      <c r="B2280" s="4" t="s">
        <v>2320</v>
      </c>
      <c r="C2280" s="4" t="s">
        <v>3700</v>
      </c>
      <c r="D2280" s="3">
        <v>42427.14</v>
      </c>
      <c r="E2280" s="8" t="s">
        <v>3883</v>
      </c>
      <c r="F2280" s="3">
        <v>42427.14</v>
      </c>
      <c r="G2280" s="5">
        <f>Tabla1[[#This Row],[Importe]]-Tabla1[[#This Row],[Pagado]]</f>
        <v>0</v>
      </c>
      <c r="H2280" s="4" t="s">
        <v>3890</v>
      </c>
    </row>
    <row r="2281" spans="1:8" x14ac:dyDescent="0.25">
      <c r="A2281" s="7">
        <v>44701</v>
      </c>
      <c r="B2281" s="4" t="s">
        <v>2321</v>
      </c>
      <c r="C2281" s="4" t="s">
        <v>3859</v>
      </c>
      <c r="D2281" s="3">
        <v>5663.6</v>
      </c>
      <c r="E2281" s="8">
        <v>44701</v>
      </c>
      <c r="F2281" s="3">
        <v>5663.6</v>
      </c>
      <c r="G2281" s="5">
        <f>Tabla1[[#This Row],[Importe]]-Tabla1[[#This Row],[Pagado]]</f>
        <v>0</v>
      </c>
      <c r="H2281" s="4" t="s">
        <v>3890</v>
      </c>
    </row>
    <row r="2282" spans="1:8" x14ac:dyDescent="0.25">
      <c r="A2282" s="7">
        <v>44701</v>
      </c>
      <c r="B2282" s="4" t="s">
        <v>2322</v>
      </c>
      <c r="C2282" s="4" t="s">
        <v>3614</v>
      </c>
      <c r="D2282" s="3">
        <v>208.6</v>
      </c>
      <c r="E2282" s="8">
        <v>44707</v>
      </c>
      <c r="F2282" s="3">
        <v>208.6</v>
      </c>
      <c r="G2282" s="5">
        <f>Tabla1[[#This Row],[Importe]]-Tabla1[[#This Row],[Pagado]]</f>
        <v>0</v>
      </c>
      <c r="H2282" s="4" t="s">
        <v>3890</v>
      </c>
    </row>
    <row r="2283" spans="1:8" x14ac:dyDescent="0.25">
      <c r="A2283" s="7">
        <v>44701</v>
      </c>
      <c r="B2283" s="4" t="s">
        <v>2323</v>
      </c>
      <c r="C2283" s="4" t="s">
        <v>3614</v>
      </c>
      <c r="D2283" s="3">
        <v>116.4</v>
      </c>
      <c r="E2283" s="8">
        <v>44701</v>
      </c>
      <c r="F2283" s="3">
        <v>116.4</v>
      </c>
      <c r="G2283" s="5">
        <f>Tabla1[[#This Row],[Importe]]-Tabla1[[#This Row],[Pagado]]</f>
        <v>0</v>
      </c>
      <c r="H2283" s="4" t="s">
        <v>3890</v>
      </c>
    </row>
    <row r="2284" spans="1:8" x14ac:dyDescent="0.25">
      <c r="A2284" s="7">
        <v>44701</v>
      </c>
      <c r="B2284" s="4" t="s">
        <v>2324</v>
      </c>
      <c r="C2284" s="4" t="s">
        <v>3700</v>
      </c>
      <c r="D2284" s="3">
        <v>102398.18</v>
      </c>
      <c r="E2284" s="8" t="s">
        <v>3883</v>
      </c>
      <c r="F2284" s="3">
        <v>102398.18</v>
      </c>
      <c r="G2284" s="5">
        <f>Tabla1[[#This Row],[Importe]]-Tabla1[[#This Row],[Pagado]]</f>
        <v>0</v>
      </c>
      <c r="H2284" s="4" t="s">
        <v>3890</v>
      </c>
    </row>
    <row r="2285" spans="1:8" x14ac:dyDescent="0.25">
      <c r="A2285" s="7">
        <v>44701</v>
      </c>
      <c r="B2285" s="4" t="s">
        <v>2325</v>
      </c>
      <c r="C2285" s="4" t="s">
        <v>3811</v>
      </c>
      <c r="D2285" s="3">
        <v>1669.7</v>
      </c>
      <c r="E2285" s="8">
        <v>44701</v>
      </c>
      <c r="F2285" s="3">
        <v>1669.7</v>
      </c>
      <c r="G2285" s="5">
        <f>Tabla1[[#This Row],[Importe]]-Tabla1[[#This Row],[Pagado]]</f>
        <v>0</v>
      </c>
      <c r="H2285" s="4" t="s">
        <v>3890</v>
      </c>
    </row>
    <row r="2286" spans="1:8" x14ac:dyDescent="0.25">
      <c r="A2286" s="7">
        <v>44701</v>
      </c>
      <c r="B2286" s="4" t="s">
        <v>2326</v>
      </c>
      <c r="C2286" s="4" t="s">
        <v>3614</v>
      </c>
      <c r="D2286" s="3">
        <v>483.8</v>
      </c>
      <c r="E2286" s="8">
        <v>44701</v>
      </c>
      <c r="F2286" s="3">
        <v>483.8</v>
      </c>
      <c r="G2286" s="5">
        <f>Tabla1[[#This Row],[Importe]]-Tabla1[[#This Row],[Pagado]]</f>
        <v>0</v>
      </c>
      <c r="H2286" s="4" t="s">
        <v>3890</v>
      </c>
    </row>
    <row r="2287" spans="1:8" ht="31.5" x14ac:dyDescent="0.25">
      <c r="A2287" s="7">
        <v>44701</v>
      </c>
      <c r="B2287" s="4" t="s">
        <v>2327</v>
      </c>
      <c r="C2287" s="11" t="s">
        <v>3973</v>
      </c>
      <c r="D2287" s="3">
        <v>0</v>
      </c>
      <c r="E2287" s="9" t="s">
        <v>3891</v>
      </c>
      <c r="F2287" s="3">
        <v>0</v>
      </c>
      <c r="G2287" s="5">
        <f>Tabla1[[#This Row],[Importe]]-Tabla1[[#This Row],[Pagado]]</f>
        <v>0</v>
      </c>
      <c r="H2287" s="4" t="s">
        <v>3891</v>
      </c>
    </row>
    <row r="2288" spans="1:8" x14ac:dyDescent="0.25">
      <c r="A2288" s="7">
        <v>44701</v>
      </c>
      <c r="B2288" s="4" t="s">
        <v>2328</v>
      </c>
      <c r="C2288" s="4" t="s">
        <v>3672</v>
      </c>
      <c r="D2288" s="3">
        <v>6366.4</v>
      </c>
      <c r="E2288" s="8">
        <v>44701</v>
      </c>
      <c r="F2288" s="3">
        <v>6366.4</v>
      </c>
      <c r="G2288" s="5">
        <f>Tabla1[[#This Row],[Importe]]-Tabla1[[#This Row],[Pagado]]</f>
        <v>0</v>
      </c>
      <c r="H2288" s="4" t="s">
        <v>3890</v>
      </c>
    </row>
    <row r="2289" spans="1:8" x14ac:dyDescent="0.25">
      <c r="A2289" s="7">
        <v>44701</v>
      </c>
      <c r="B2289" s="4" t="s">
        <v>2329</v>
      </c>
      <c r="C2289" s="4" t="s">
        <v>3794</v>
      </c>
      <c r="D2289" s="3">
        <v>1421.2</v>
      </c>
      <c r="E2289" s="8">
        <v>44701</v>
      </c>
      <c r="F2289" s="3">
        <v>1421.2</v>
      </c>
      <c r="G2289" s="5">
        <f>Tabla1[[#This Row],[Importe]]-Tabla1[[#This Row],[Pagado]]</f>
        <v>0</v>
      </c>
      <c r="H2289" s="4" t="s">
        <v>3890</v>
      </c>
    </row>
    <row r="2290" spans="1:8" x14ac:dyDescent="0.25">
      <c r="A2290" s="7">
        <v>44701</v>
      </c>
      <c r="B2290" s="4" t="s">
        <v>2330</v>
      </c>
      <c r="C2290" s="4" t="s">
        <v>3621</v>
      </c>
      <c r="D2290" s="3">
        <v>663</v>
      </c>
      <c r="E2290" s="8">
        <v>44707</v>
      </c>
      <c r="F2290" s="3">
        <v>663</v>
      </c>
      <c r="G2290" s="5">
        <f>Tabla1[[#This Row],[Importe]]-Tabla1[[#This Row],[Pagado]]</f>
        <v>0</v>
      </c>
      <c r="H2290" s="4" t="s">
        <v>3890</v>
      </c>
    </row>
    <row r="2291" spans="1:8" x14ac:dyDescent="0.25">
      <c r="A2291" s="7">
        <v>44701</v>
      </c>
      <c r="B2291" s="4" t="s">
        <v>2331</v>
      </c>
      <c r="C2291" s="4" t="s">
        <v>3724</v>
      </c>
      <c r="D2291" s="3">
        <v>31094.400000000001</v>
      </c>
      <c r="E2291" s="8">
        <v>44701</v>
      </c>
      <c r="F2291" s="3">
        <v>31094.400000000001</v>
      </c>
      <c r="G2291" s="5">
        <f>Tabla1[[#This Row],[Importe]]-Tabla1[[#This Row],[Pagado]]</f>
        <v>0</v>
      </c>
      <c r="H2291" s="4" t="s">
        <v>3890</v>
      </c>
    </row>
    <row r="2292" spans="1:8" x14ac:dyDescent="0.25">
      <c r="A2292" s="7">
        <v>44701</v>
      </c>
      <c r="B2292" s="4" t="s">
        <v>2332</v>
      </c>
      <c r="C2292" s="4" t="s">
        <v>3646</v>
      </c>
      <c r="D2292" s="3">
        <v>1362</v>
      </c>
      <c r="E2292" s="8">
        <v>44702</v>
      </c>
      <c r="F2292" s="3">
        <v>1362</v>
      </c>
      <c r="G2292" s="5">
        <f>Tabla1[[#This Row],[Importe]]-Tabla1[[#This Row],[Pagado]]</f>
        <v>0</v>
      </c>
      <c r="H2292" s="4" t="s">
        <v>3890</v>
      </c>
    </row>
    <row r="2293" spans="1:8" x14ac:dyDescent="0.25">
      <c r="A2293" s="7">
        <v>44701</v>
      </c>
      <c r="B2293" s="4" t="s">
        <v>2333</v>
      </c>
      <c r="C2293" s="4" t="s">
        <v>3714</v>
      </c>
      <c r="D2293" s="3">
        <v>1126.9000000000001</v>
      </c>
      <c r="E2293" s="8">
        <v>44702</v>
      </c>
      <c r="F2293" s="3">
        <v>1126.9000000000001</v>
      </c>
      <c r="G2293" s="5">
        <f>Tabla1[[#This Row],[Importe]]-Tabla1[[#This Row],[Pagado]]</f>
        <v>0</v>
      </c>
      <c r="H2293" s="4" t="s">
        <v>3890</v>
      </c>
    </row>
    <row r="2294" spans="1:8" x14ac:dyDescent="0.25">
      <c r="A2294" s="7">
        <v>44701</v>
      </c>
      <c r="B2294" s="4" t="s">
        <v>2334</v>
      </c>
      <c r="C2294" s="4" t="s">
        <v>3690</v>
      </c>
      <c r="D2294" s="3">
        <v>94991.4</v>
      </c>
      <c r="E2294" s="8">
        <v>44708</v>
      </c>
      <c r="F2294" s="3">
        <v>94991.4</v>
      </c>
      <c r="G2294" s="5">
        <f>Tabla1[[#This Row],[Importe]]-Tabla1[[#This Row],[Pagado]]</f>
        <v>0</v>
      </c>
      <c r="H2294" s="4" t="s">
        <v>3890</v>
      </c>
    </row>
    <row r="2295" spans="1:8" x14ac:dyDescent="0.25">
      <c r="A2295" s="7">
        <v>44701</v>
      </c>
      <c r="B2295" s="4" t="s">
        <v>2335</v>
      </c>
      <c r="C2295" s="4" t="s">
        <v>3728</v>
      </c>
      <c r="D2295" s="3">
        <v>27333.4</v>
      </c>
      <c r="E2295" s="8">
        <v>44702</v>
      </c>
      <c r="F2295" s="3">
        <v>27333.4</v>
      </c>
      <c r="G2295" s="5">
        <f>Tabla1[[#This Row],[Importe]]-Tabla1[[#This Row],[Pagado]]</f>
        <v>0</v>
      </c>
      <c r="H2295" s="4" t="s">
        <v>3890</v>
      </c>
    </row>
    <row r="2296" spans="1:8" x14ac:dyDescent="0.25">
      <c r="A2296" s="7">
        <v>44702</v>
      </c>
      <c r="B2296" s="4" t="s">
        <v>2336</v>
      </c>
      <c r="C2296" s="4" t="s">
        <v>3655</v>
      </c>
      <c r="D2296" s="3">
        <v>6467.2</v>
      </c>
      <c r="E2296" s="8">
        <v>44702</v>
      </c>
      <c r="F2296" s="3">
        <v>6467.2</v>
      </c>
      <c r="G2296" s="5">
        <f>Tabla1[[#This Row],[Importe]]-Tabla1[[#This Row],[Pagado]]</f>
        <v>0</v>
      </c>
      <c r="H2296" s="4" t="s">
        <v>3890</v>
      </c>
    </row>
    <row r="2297" spans="1:8" ht="31.5" x14ac:dyDescent="0.25">
      <c r="A2297" s="7">
        <v>44702</v>
      </c>
      <c r="B2297" s="4" t="s">
        <v>2337</v>
      </c>
      <c r="C2297" s="4" t="s">
        <v>3598</v>
      </c>
      <c r="D2297" s="3">
        <v>91735.8</v>
      </c>
      <c r="E2297" s="8" t="s">
        <v>4015</v>
      </c>
      <c r="F2297" s="3">
        <f>75000+16735.8</f>
        <v>91735.8</v>
      </c>
      <c r="G2297" s="5">
        <f>Tabla1[[#This Row],[Importe]]-Tabla1[[#This Row],[Pagado]]</f>
        <v>0</v>
      </c>
      <c r="H2297" s="4" t="s">
        <v>3890</v>
      </c>
    </row>
    <row r="2298" spans="1:8" x14ac:dyDescent="0.25">
      <c r="A2298" s="7">
        <v>44702</v>
      </c>
      <c r="B2298" s="4" t="s">
        <v>2338</v>
      </c>
      <c r="C2298" s="4" t="s">
        <v>3639</v>
      </c>
      <c r="D2298" s="3">
        <v>10687.8</v>
      </c>
      <c r="E2298" s="8">
        <v>44704</v>
      </c>
      <c r="F2298" s="3">
        <v>10687.8</v>
      </c>
      <c r="G2298" s="5">
        <f>Tabla1[[#This Row],[Importe]]-Tabla1[[#This Row],[Pagado]]</f>
        <v>0</v>
      </c>
      <c r="H2298" s="4" t="s">
        <v>3890</v>
      </c>
    </row>
    <row r="2299" spans="1:8" ht="31.5" x14ac:dyDescent="0.25">
      <c r="A2299" s="7">
        <v>44702</v>
      </c>
      <c r="B2299" s="4" t="s">
        <v>2339</v>
      </c>
      <c r="C2299" s="4" t="s">
        <v>3651</v>
      </c>
      <c r="D2299" s="3">
        <v>32207.8</v>
      </c>
      <c r="E2299" s="8" t="s">
        <v>4029</v>
      </c>
      <c r="F2299" s="3">
        <f>6500+25707.8</f>
        <v>32207.8</v>
      </c>
      <c r="G2299" s="5">
        <f>Tabla1[[#This Row],[Importe]]-Tabla1[[#This Row],[Pagado]]</f>
        <v>0</v>
      </c>
      <c r="H2299" s="4" t="s">
        <v>3890</v>
      </c>
    </row>
    <row r="2300" spans="1:8" x14ac:dyDescent="0.25">
      <c r="A2300" s="7">
        <v>44702</v>
      </c>
      <c r="B2300" s="4" t="s">
        <v>2340</v>
      </c>
      <c r="C2300" s="4" t="s">
        <v>3640</v>
      </c>
      <c r="D2300" s="3">
        <v>31557.8</v>
      </c>
      <c r="E2300" s="8">
        <v>44702</v>
      </c>
      <c r="F2300" s="3">
        <v>31557.8</v>
      </c>
      <c r="G2300" s="5">
        <f>Tabla1[[#This Row],[Importe]]-Tabla1[[#This Row],[Pagado]]</f>
        <v>0</v>
      </c>
      <c r="H2300" s="4" t="s">
        <v>3890</v>
      </c>
    </row>
    <row r="2301" spans="1:8" x14ac:dyDescent="0.25">
      <c r="A2301" s="7">
        <v>44702</v>
      </c>
      <c r="B2301" s="4" t="s">
        <v>2341</v>
      </c>
      <c r="C2301" s="4" t="s">
        <v>3645</v>
      </c>
      <c r="D2301" s="3">
        <v>4004</v>
      </c>
      <c r="E2301" s="8">
        <v>44704</v>
      </c>
      <c r="F2301" s="3">
        <v>4004</v>
      </c>
      <c r="G2301" s="5">
        <f>Tabla1[[#This Row],[Importe]]-Tabla1[[#This Row],[Pagado]]</f>
        <v>0</v>
      </c>
      <c r="H2301" s="4" t="s">
        <v>3890</v>
      </c>
    </row>
    <row r="2302" spans="1:8" x14ac:dyDescent="0.25">
      <c r="A2302" s="7">
        <v>44702</v>
      </c>
      <c r="B2302" s="4" t="s">
        <v>2342</v>
      </c>
      <c r="C2302" s="4" t="s">
        <v>3650</v>
      </c>
      <c r="D2302" s="3">
        <v>4147.2</v>
      </c>
      <c r="E2302" s="8">
        <v>44705</v>
      </c>
      <c r="F2302" s="3">
        <v>4147.2</v>
      </c>
      <c r="G2302" s="5">
        <f>Tabla1[[#This Row],[Importe]]-Tabla1[[#This Row],[Pagado]]</f>
        <v>0</v>
      </c>
      <c r="H2302" s="4" t="s">
        <v>3890</v>
      </c>
    </row>
    <row r="2303" spans="1:8" x14ac:dyDescent="0.25">
      <c r="A2303" s="7">
        <v>44702</v>
      </c>
      <c r="B2303" s="4" t="s">
        <v>2343</v>
      </c>
      <c r="C2303" s="4" t="s">
        <v>3614</v>
      </c>
      <c r="D2303" s="3">
        <v>3597</v>
      </c>
      <c r="E2303" s="8">
        <v>44702</v>
      </c>
      <c r="F2303" s="3">
        <v>3597</v>
      </c>
      <c r="G2303" s="5">
        <f>Tabla1[[#This Row],[Importe]]-Tabla1[[#This Row],[Pagado]]</f>
        <v>0</v>
      </c>
      <c r="H2303" s="4" t="s">
        <v>3890</v>
      </c>
    </row>
    <row r="2304" spans="1:8" x14ac:dyDescent="0.25">
      <c r="A2304" s="7">
        <v>44702</v>
      </c>
      <c r="B2304" s="4" t="s">
        <v>2344</v>
      </c>
      <c r="C2304" s="4" t="s">
        <v>3780</v>
      </c>
      <c r="D2304" s="3">
        <v>4012.2</v>
      </c>
      <c r="E2304" s="8">
        <v>44705</v>
      </c>
      <c r="F2304" s="3">
        <v>4012.2</v>
      </c>
      <c r="G2304" s="5">
        <f>Tabla1[[#This Row],[Importe]]-Tabla1[[#This Row],[Pagado]]</f>
        <v>0</v>
      </c>
      <c r="H2304" s="4" t="s">
        <v>3890</v>
      </c>
    </row>
    <row r="2305" spans="1:8" x14ac:dyDescent="0.25">
      <c r="A2305" s="7">
        <v>44702</v>
      </c>
      <c r="B2305" s="4" t="s">
        <v>2345</v>
      </c>
      <c r="C2305" s="4" t="s">
        <v>3653</v>
      </c>
      <c r="D2305" s="3">
        <v>8668.4</v>
      </c>
      <c r="E2305" s="8">
        <v>44704</v>
      </c>
      <c r="F2305" s="3">
        <v>8668.4</v>
      </c>
      <c r="G2305" s="5">
        <f>Tabla1[[#This Row],[Importe]]-Tabla1[[#This Row],[Pagado]]</f>
        <v>0</v>
      </c>
      <c r="H2305" s="4" t="s">
        <v>3890</v>
      </c>
    </row>
    <row r="2306" spans="1:8" x14ac:dyDescent="0.25">
      <c r="A2306" s="7">
        <v>44702</v>
      </c>
      <c r="B2306" s="4" t="s">
        <v>2346</v>
      </c>
      <c r="C2306" s="4" t="s">
        <v>3641</v>
      </c>
      <c r="D2306" s="3">
        <v>15143.2</v>
      </c>
      <c r="E2306" s="8">
        <v>44704</v>
      </c>
      <c r="F2306" s="3">
        <v>15143.2</v>
      </c>
      <c r="G2306" s="5">
        <f>Tabla1[[#This Row],[Importe]]-Tabla1[[#This Row],[Pagado]]</f>
        <v>0</v>
      </c>
      <c r="H2306" s="4" t="s">
        <v>3890</v>
      </c>
    </row>
    <row r="2307" spans="1:8" x14ac:dyDescent="0.25">
      <c r="A2307" s="7">
        <v>44702</v>
      </c>
      <c r="B2307" s="4" t="s">
        <v>2347</v>
      </c>
      <c r="C2307" s="4" t="s">
        <v>3647</v>
      </c>
      <c r="D2307" s="3">
        <v>4076.8</v>
      </c>
      <c r="E2307" s="8">
        <v>44704</v>
      </c>
      <c r="F2307" s="3">
        <v>4076.8</v>
      </c>
      <c r="G2307" s="5">
        <f>Tabla1[[#This Row],[Importe]]-Tabla1[[#This Row],[Pagado]]</f>
        <v>0</v>
      </c>
      <c r="H2307" s="4" t="s">
        <v>3890</v>
      </c>
    </row>
    <row r="2308" spans="1:8" x14ac:dyDescent="0.25">
      <c r="A2308" s="7">
        <v>44702</v>
      </c>
      <c r="B2308" s="4" t="s">
        <v>2348</v>
      </c>
      <c r="C2308" s="4" t="s">
        <v>3643</v>
      </c>
      <c r="D2308" s="3">
        <v>8385</v>
      </c>
      <c r="E2308" s="8">
        <v>44706</v>
      </c>
      <c r="F2308" s="3">
        <v>8385</v>
      </c>
      <c r="G2308" s="5">
        <f>Tabla1[[#This Row],[Importe]]-Tabla1[[#This Row],[Pagado]]</f>
        <v>0</v>
      </c>
      <c r="H2308" s="4" t="s">
        <v>3890</v>
      </c>
    </row>
    <row r="2309" spans="1:8" x14ac:dyDescent="0.25">
      <c r="A2309" s="7">
        <v>44702</v>
      </c>
      <c r="B2309" s="4" t="s">
        <v>2349</v>
      </c>
      <c r="C2309" s="4" t="s">
        <v>3654</v>
      </c>
      <c r="D2309" s="3">
        <v>4093.2</v>
      </c>
      <c r="E2309" s="8">
        <v>44704</v>
      </c>
      <c r="F2309" s="3">
        <v>4093.2</v>
      </c>
      <c r="G2309" s="5">
        <f>Tabla1[[#This Row],[Importe]]-Tabla1[[#This Row],[Pagado]]</f>
        <v>0</v>
      </c>
      <c r="H2309" s="4" t="s">
        <v>3890</v>
      </c>
    </row>
    <row r="2310" spans="1:8" x14ac:dyDescent="0.25">
      <c r="A2310" s="7">
        <v>44702</v>
      </c>
      <c r="B2310" s="4" t="s">
        <v>2350</v>
      </c>
      <c r="C2310" s="4" t="s">
        <v>3667</v>
      </c>
      <c r="D2310" s="3">
        <v>8704.7999999999993</v>
      </c>
      <c r="E2310" s="8">
        <v>44705</v>
      </c>
      <c r="F2310" s="3">
        <v>8704.7999999999993</v>
      </c>
      <c r="G2310" s="5">
        <f>Tabla1[[#This Row],[Importe]]-Tabla1[[#This Row],[Pagado]]</f>
        <v>0</v>
      </c>
      <c r="H2310" s="4" t="s">
        <v>3890</v>
      </c>
    </row>
    <row r="2311" spans="1:8" x14ac:dyDescent="0.25">
      <c r="A2311" s="7">
        <v>44702</v>
      </c>
      <c r="B2311" s="4" t="s">
        <v>2351</v>
      </c>
      <c r="C2311" s="4" t="s">
        <v>3608</v>
      </c>
      <c r="D2311" s="3">
        <v>9063.6</v>
      </c>
      <c r="E2311" s="8">
        <v>44704</v>
      </c>
      <c r="F2311" s="3">
        <v>9063.6</v>
      </c>
      <c r="G2311" s="5">
        <f>Tabla1[[#This Row],[Importe]]-Tabla1[[#This Row],[Pagado]]</f>
        <v>0</v>
      </c>
      <c r="H2311" s="4" t="s">
        <v>3890</v>
      </c>
    </row>
    <row r="2312" spans="1:8" x14ac:dyDescent="0.25">
      <c r="A2312" s="7">
        <v>44702</v>
      </c>
      <c r="B2312" s="4" t="s">
        <v>2352</v>
      </c>
      <c r="C2312" s="4" t="s">
        <v>3649</v>
      </c>
      <c r="D2312" s="3">
        <v>11804.4</v>
      </c>
      <c r="E2312" s="8">
        <v>44705</v>
      </c>
      <c r="F2312" s="3">
        <v>11804.4</v>
      </c>
      <c r="G2312" s="5">
        <f>Tabla1[[#This Row],[Importe]]-Tabla1[[#This Row],[Pagado]]</f>
        <v>0</v>
      </c>
      <c r="H2312" s="4" t="s">
        <v>3890</v>
      </c>
    </row>
    <row r="2313" spans="1:8" x14ac:dyDescent="0.25">
      <c r="A2313" s="7">
        <v>44702</v>
      </c>
      <c r="B2313" s="4" t="s">
        <v>2353</v>
      </c>
      <c r="C2313" s="4" t="s">
        <v>3737</v>
      </c>
      <c r="D2313" s="3">
        <v>13322.4</v>
      </c>
      <c r="E2313" s="8">
        <v>44704</v>
      </c>
      <c r="F2313" s="3">
        <v>13322.4</v>
      </c>
      <c r="G2313" s="5">
        <f>Tabla1[[#This Row],[Importe]]-Tabla1[[#This Row],[Pagado]]</f>
        <v>0</v>
      </c>
      <c r="H2313" s="4" t="s">
        <v>3890</v>
      </c>
    </row>
    <row r="2314" spans="1:8" x14ac:dyDescent="0.25">
      <c r="A2314" s="7">
        <v>44702</v>
      </c>
      <c r="B2314" s="4" t="s">
        <v>2354</v>
      </c>
      <c r="C2314" s="4" t="s">
        <v>3648</v>
      </c>
      <c r="D2314" s="3">
        <v>8486.4</v>
      </c>
      <c r="E2314" s="8">
        <v>44704</v>
      </c>
      <c r="F2314" s="3">
        <v>8486.4</v>
      </c>
      <c r="G2314" s="5">
        <f>Tabla1[[#This Row],[Importe]]-Tabla1[[#This Row],[Pagado]]</f>
        <v>0</v>
      </c>
      <c r="H2314" s="4" t="s">
        <v>3890</v>
      </c>
    </row>
    <row r="2315" spans="1:8" x14ac:dyDescent="0.25">
      <c r="A2315" s="7">
        <v>44702</v>
      </c>
      <c r="B2315" s="4" t="s">
        <v>2355</v>
      </c>
      <c r="C2315" s="4" t="s">
        <v>3735</v>
      </c>
      <c r="D2315" s="3">
        <v>12048.2</v>
      </c>
      <c r="E2315" s="8">
        <v>44704</v>
      </c>
      <c r="F2315" s="3">
        <v>12048.2</v>
      </c>
      <c r="G2315" s="5">
        <f>Tabla1[[#This Row],[Importe]]-Tabla1[[#This Row],[Pagado]]</f>
        <v>0</v>
      </c>
      <c r="H2315" s="4" t="s">
        <v>3890</v>
      </c>
    </row>
    <row r="2316" spans="1:8" x14ac:dyDescent="0.25">
      <c r="A2316" s="7">
        <v>44702</v>
      </c>
      <c r="B2316" s="4" t="s">
        <v>2356</v>
      </c>
      <c r="C2316" s="4" t="s">
        <v>3595</v>
      </c>
      <c r="D2316" s="3">
        <v>5826.4</v>
      </c>
      <c r="E2316" s="8">
        <v>44702</v>
      </c>
      <c r="F2316" s="3">
        <v>5826.4</v>
      </c>
      <c r="G2316" s="5">
        <f>Tabla1[[#This Row],[Importe]]-Tabla1[[#This Row],[Pagado]]</f>
        <v>0</v>
      </c>
      <c r="H2316" s="4" t="s">
        <v>3890</v>
      </c>
    </row>
    <row r="2317" spans="1:8" ht="31.5" x14ac:dyDescent="0.25">
      <c r="A2317" s="7">
        <v>44702</v>
      </c>
      <c r="B2317" s="4" t="s">
        <v>2357</v>
      </c>
      <c r="C2317" s="4" t="s">
        <v>3599</v>
      </c>
      <c r="D2317" s="3">
        <v>53276.800000000003</v>
      </c>
      <c r="E2317" s="8" t="s">
        <v>4015</v>
      </c>
      <c r="F2317" s="3">
        <f>42000+11276.8</f>
        <v>53276.800000000003</v>
      </c>
      <c r="G2317" s="5">
        <f>Tabla1[[#This Row],[Importe]]-Tabla1[[#This Row],[Pagado]]</f>
        <v>0</v>
      </c>
      <c r="H2317" s="4" t="s">
        <v>3890</v>
      </c>
    </row>
    <row r="2318" spans="1:8" x14ac:dyDescent="0.25">
      <c r="A2318" s="7">
        <v>44702</v>
      </c>
      <c r="B2318" s="4" t="s">
        <v>2358</v>
      </c>
      <c r="C2318" s="4" t="s">
        <v>3774</v>
      </c>
      <c r="D2318" s="3">
        <v>17014.8</v>
      </c>
      <c r="E2318" s="8">
        <v>44702</v>
      </c>
      <c r="F2318" s="3">
        <v>17014.8</v>
      </c>
      <c r="G2318" s="5">
        <f>Tabla1[[#This Row],[Importe]]-Tabla1[[#This Row],[Pagado]]</f>
        <v>0</v>
      </c>
      <c r="H2318" s="4" t="s">
        <v>3890</v>
      </c>
    </row>
    <row r="2319" spans="1:8" x14ac:dyDescent="0.25">
      <c r="A2319" s="7">
        <v>44702</v>
      </c>
      <c r="B2319" s="4" t="s">
        <v>2359</v>
      </c>
      <c r="C2319" s="4" t="s">
        <v>3822</v>
      </c>
      <c r="D2319" s="3">
        <v>7646.4</v>
      </c>
      <c r="E2319" s="8">
        <v>44702</v>
      </c>
      <c r="F2319" s="3">
        <v>7646.4</v>
      </c>
      <c r="G2319" s="5">
        <f>Tabla1[[#This Row],[Importe]]-Tabla1[[#This Row],[Pagado]]</f>
        <v>0</v>
      </c>
      <c r="H2319" s="4" t="s">
        <v>3890</v>
      </c>
    </row>
    <row r="2320" spans="1:8" x14ac:dyDescent="0.25">
      <c r="A2320" s="7">
        <v>44702</v>
      </c>
      <c r="B2320" s="4" t="s">
        <v>2360</v>
      </c>
      <c r="C2320" s="4" t="s">
        <v>3606</v>
      </c>
      <c r="D2320" s="3">
        <v>5632.16</v>
      </c>
      <c r="E2320" s="8">
        <v>44702</v>
      </c>
      <c r="F2320" s="3">
        <v>5632.16</v>
      </c>
      <c r="G2320" s="5">
        <f>Tabla1[[#This Row],[Importe]]-Tabla1[[#This Row],[Pagado]]</f>
        <v>0</v>
      </c>
      <c r="H2320" s="4" t="s">
        <v>3890</v>
      </c>
    </row>
    <row r="2321" spans="1:8" x14ac:dyDescent="0.25">
      <c r="A2321" s="7">
        <v>44702</v>
      </c>
      <c r="B2321" s="4" t="s">
        <v>2361</v>
      </c>
      <c r="C2321" s="4" t="s">
        <v>3626</v>
      </c>
      <c r="D2321" s="3">
        <v>16514.599999999999</v>
      </c>
      <c r="E2321" s="8">
        <v>44702</v>
      </c>
      <c r="F2321" s="3">
        <v>16514.599999999999</v>
      </c>
      <c r="G2321" s="5">
        <f>Tabla1[[#This Row],[Importe]]-Tabla1[[#This Row],[Pagado]]</f>
        <v>0</v>
      </c>
      <c r="H2321" s="4" t="s">
        <v>3890</v>
      </c>
    </row>
    <row r="2322" spans="1:8" x14ac:dyDescent="0.25">
      <c r="A2322" s="7">
        <v>44702</v>
      </c>
      <c r="B2322" s="4" t="s">
        <v>2362</v>
      </c>
      <c r="C2322" s="4" t="s">
        <v>3738</v>
      </c>
      <c r="D2322" s="3">
        <v>15552</v>
      </c>
      <c r="E2322" s="8">
        <v>44702</v>
      </c>
      <c r="F2322" s="3">
        <v>15552</v>
      </c>
      <c r="G2322" s="5">
        <f>Tabla1[[#This Row],[Importe]]-Tabla1[[#This Row],[Pagado]]</f>
        <v>0</v>
      </c>
      <c r="H2322" s="4" t="s">
        <v>3890</v>
      </c>
    </row>
    <row r="2323" spans="1:8" x14ac:dyDescent="0.25">
      <c r="A2323" s="7">
        <v>44702</v>
      </c>
      <c r="B2323" s="4" t="s">
        <v>2363</v>
      </c>
      <c r="C2323" s="4" t="s">
        <v>3753</v>
      </c>
      <c r="D2323" s="3">
        <v>2667.6</v>
      </c>
      <c r="E2323" s="8">
        <v>44702</v>
      </c>
      <c r="F2323" s="3">
        <v>2667.6</v>
      </c>
      <c r="G2323" s="5">
        <f>Tabla1[[#This Row],[Importe]]-Tabla1[[#This Row],[Pagado]]</f>
        <v>0</v>
      </c>
      <c r="H2323" s="4" t="s">
        <v>3890</v>
      </c>
    </row>
    <row r="2324" spans="1:8" ht="31.5" x14ac:dyDescent="0.25">
      <c r="A2324" s="7">
        <v>44702</v>
      </c>
      <c r="B2324" s="4" t="s">
        <v>2364</v>
      </c>
      <c r="C2324" s="4" t="s">
        <v>3630</v>
      </c>
      <c r="D2324" s="3">
        <v>20424</v>
      </c>
      <c r="E2324" s="8" t="s">
        <v>4012</v>
      </c>
      <c r="F2324" s="3">
        <f>9342+11082</f>
        <v>20424</v>
      </c>
      <c r="G2324" s="5">
        <f>Tabla1[[#This Row],[Importe]]-Tabla1[[#This Row],[Pagado]]</f>
        <v>0</v>
      </c>
      <c r="H2324" s="4" t="s">
        <v>3890</v>
      </c>
    </row>
    <row r="2325" spans="1:8" x14ac:dyDescent="0.25">
      <c r="A2325" s="7">
        <v>44702</v>
      </c>
      <c r="B2325" s="4" t="s">
        <v>2365</v>
      </c>
      <c r="C2325" s="4" t="s">
        <v>3614</v>
      </c>
      <c r="D2325" s="3">
        <v>2255</v>
      </c>
      <c r="E2325" s="8">
        <v>44702</v>
      </c>
      <c r="F2325" s="3">
        <v>2255</v>
      </c>
      <c r="G2325" s="5">
        <f>Tabla1[[#This Row],[Importe]]-Tabla1[[#This Row],[Pagado]]</f>
        <v>0</v>
      </c>
      <c r="H2325" s="4" t="s">
        <v>3890</v>
      </c>
    </row>
    <row r="2326" spans="1:8" x14ac:dyDescent="0.25">
      <c r="A2326" s="7">
        <v>44702</v>
      </c>
      <c r="B2326" s="4" t="s">
        <v>2366</v>
      </c>
      <c r="C2326" s="4" t="s">
        <v>3638</v>
      </c>
      <c r="D2326" s="3">
        <v>2705.7</v>
      </c>
      <c r="E2326" s="8">
        <v>44702</v>
      </c>
      <c r="F2326" s="3">
        <v>2705.7</v>
      </c>
      <c r="G2326" s="5">
        <f>Tabla1[[#This Row],[Importe]]-Tabla1[[#This Row],[Pagado]]</f>
        <v>0</v>
      </c>
      <c r="H2326" s="4" t="s">
        <v>3890</v>
      </c>
    </row>
    <row r="2327" spans="1:8" x14ac:dyDescent="0.25">
      <c r="A2327" s="7">
        <v>44702</v>
      </c>
      <c r="B2327" s="4" t="s">
        <v>2367</v>
      </c>
      <c r="C2327" s="4" t="s">
        <v>3636</v>
      </c>
      <c r="D2327" s="3">
        <v>2664</v>
      </c>
      <c r="E2327" s="8">
        <v>44702</v>
      </c>
      <c r="F2327" s="3">
        <v>2664</v>
      </c>
      <c r="G2327" s="5">
        <f>Tabla1[[#This Row],[Importe]]-Tabla1[[#This Row],[Pagado]]</f>
        <v>0</v>
      </c>
      <c r="H2327" s="4" t="s">
        <v>3890</v>
      </c>
    </row>
    <row r="2328" spans="1:8" x14ac:dyDescent="0.25">
      <c r="A2328" s="7">
        <v>44702</v>
      </c>
      <c r="B2328" s="4" t="s">
        <v>2368</v>
      </c>
      <c r="C2328" s="4" t="s">
        <v>3728</v>
      </c>
      <c r="D2328" s="3">
        <v>31888.400000000001</v>
      </c>
      <c r="E2328" s="8">
        <v>44702</v>
      </c>
      <c r="F2328" s="3">
        <v>31888.400000000001</v>
      </c>
      <c r="G2328" s="5">
        <f>Tabla1[[#This Row],[Importe]]-Tabla1[[#This Row],[Pagado]]</f>
        <v>0</v>
      </c>
      <c r="H2328" s="4" t="s">
        <v>3890</v>
      </c>
    </row>
    <row r="2329" spans="1:8" x14ac:dyDescent="0.25">
      <c r="A2329" s="7">
        <v>44702</v>
      </c>
      <c r="B2329" s="4" t="s">
        <v>2369</v>
      </c>
      <c r="C2329" s="4" t="s">
        <v>3733</v>
      </c>
      <c r="D2329" s="3">
        <v>7200</v>
      </c>
      <c r="E2329" s="8">
        <v>44702</v>
      </c>
      <c r="F2329" s="3">
        <v>7200</v>
      </c>
      <c r="G2329" s="5">
        <f>Tabla1[[#This Row],[Importe]]-Tabla1[[#This Row],[Pagado]]</f>
        <v>0</v>
      </c>
      <c r="H2329" s="4" t="s">
        <v>3890</v>
      </c>
    </row>
    <row r="2330" spans="1:8" x14ac:dyDescent="0.25">
      <c r="A2330" s="7">
        <v>44702</v>
      </c>
      <c r="B2330" s="4" t="s">
        <v>2370</v>
      </c>
      <c r="C2330" s="4" t="s">
        <v>3614</v>
      </c>
      <c r="D2330" s="3">
        <v>912</v>
      </c>
      <c r="E2330" s="8">
        <v>44702</v>
      </c>
      <c r="F2330" s="3">
        <v>912</v>
      </c>
      <c r="G2330" s="5">
        <f>Tabla1[[#This Row],[Importe]]-Tabla1[[#This Row],[Pagado]]</f>
        <v>0</v>
      </c>
      <c r="H2330" s="4" t="s">
        <v>3890</v>
      </c>
    </row>
    <row r="2331" spans="1:8" x14ac:dyDescent="0.25">
      <c r="A2331" s="7">
        <v>44702</v>
      </c>
      <c r="B2331" s="4" t="s">
        <v>2371</v>
      </c>
      <c r="C2331" s="4" t="s">
        <v>3758</v>
      </c>
      <c r="D2331" s="3">
        <v>9271.2000000000007</v>
      </c>
      <c r="E2331" s="8">
        <v>44702</v>
      </c>
      <c r="F2331" s="3">
        <v>9271.2000000000007</v>
      </c>
      <c r="G2331" s="5">
        <f>Tabla1[[#This Row],[Importe]]-Tabla1[[#This Row],[Pagado]]</f>
        <v>0</v>
      </c>
      <c r="H2331" s="4" t="s">
        <v>3890</v>
      </c>
    </row>
    <row r="2332" spans="1:8" x14ac:dyDescent="0.25">
      <c r="A2332" s="7">
        <v>44702</v>
      </c>
      <c r="B2332" s="4" t="s">
        <v>2372</v>
      </c>
      <c r="C2332" s="4" t="s">
        <v>3734</v>
      </c>
      <c r="D2332" s="3">
        <v>3786.2</v>
      </c>
      <c r="E2332" s="8">
        <v>44702</v>
      </c>
      <c r="F2332" s="3">
        <v>3786.2</v>
      </c>
      <c r="G2332" s="5">
        <f>Tabla1[[#This Row],[Importe]]-Tabla1[[#This Row],[Pagado]]</f>
        <v>0</v>
      </c>
      <c r="H2332" s="4" t="s">
        <v>3890</v>
      </c>
    </row>
    <row r="2333" spans="1:8" x14ac:dyDescent="0.25">
      <c r="A2333" s="7">
        <v>44702</v>
      </c>
      <c r="B2333" s="4" t="s">
        <v>2373</v>
      </c>
      <c r="C2333" s="4" t="s">
        <v>3607</v>
      </c>
      <c r="D2333" s="3">
        <v>66065.600000000006</v>
      </c>
      <c r="E2333" s="8">
        <v>44702</v>
      </c>
      <c r="F2333" s="3">
        <v>66065.600000000006</v>
      </c>
      <c r="G2333" s="5">
        <f>Tabla1[[#This Row],[Importe]]-Tabla1[[#This Row],[Pagado]]</f>
        <v>0</v>
      </c>
      <c r="H2333" s="4" t="s">
        <v>3890</v>
      </c>
    </row>
    <row r="2334" spans="1:8" x14ac:dyDescent="0.25">
      <c r="A2334" s="7">
        <v>44702</v>
      </c>
      <c r="B2334" s="4" t="s">
        <v>2374</v>
      </c>
      <c r="C2334" s="4" t="s">
        <v>3597</v>
      </c>
      <c r="D2334" s="3">
        <v>12209.55</v>
      </c>
      <c r="E2334" s="8">
        <v>44702</v>
      </c>
      <c r="F2334" s="3">
        <v>12209.55</v>
      </c>
      <c r="G2334" s="5">
        <f>Tabla1[[#This Row],[Importe]]-Tabla1[[#This Row],[Pagado]]</f>
        <v>0</v>
      </c>
      <c r="H2334" s="4" t="s">
        <v>3890</v>
      </c>
    </row>
    <row r="2335" spans="1:8" x14ac:dyDescent="0.25">
      <c r="A2335" s="7">
        <v>44702</v>
      </c>
      <c r="B2335" s="4" t="s">
        <v>2375</v>
      </c>
      <c r="C2335" s="4" t="s">
        <v>3600</v>
      </c>
      <c r="D2335" s="3">
        <v>1117.3</v>
      </c>
      <c r="E2335" s="8">
        <v>44702</v>
      </c>
      <c r="F2335" s="3">
        <v>1117.3</v>
      </c>
      <c r="G2335" s="5">
        <f>Tabla1[[#This Row],[Importe]]-Tabla1[[#This Row],[Pagado]]</f>
        <v>0</v>
      </c>
      <c r="H2335" s="4" t="s">
        <v>3890</v>
      </c>
    </row>
    <row r="2336" spans="1:8" x14ac:dyDescent="0.25">
      <c r="A2336" s="7">
        <v>44702</v>
      </c>
      <c r="B2336" s="4" t="s">
        <v>2376</v>
      </c>
      <c r="C2336" s="4" t="s">
        <v>3617</v>
      </c>
      <c r="D2336" s="3">
        <v>5871.24</v>
      </c>
      <c r="E2336" s="8">
        <v>44702</v>
      </c>
      <c r="F2336" s="3">
        <v>5871.24</v>
      </c>
      <c r="G2336" s="5">
        <f>Tabla1[[#This Row],[Importe]]-Tabla1[[#This Row],[Pagado]]</f>
        <v>0</v>
      </c>
      <c r="H2336" s="4" t="s">
        <v>3890</v>
      </c>
    </row>
    <row r="2337" spans="1:8" x14ac:dyDescent="0.25">
      <c r="A2337" s="7">
        <v>44702</v>
      </c>
      <c r="B2337" s="4" t="s">
        <v>2377</v>
      </c>
      <c r="C2337" s="4" t="s">
        <v>3634</v>
      </c>
      <c r="D2337" s="3">
        <v>6161.4</v>
      </c>
      <c r="E2337" s="8">
        <v>44702</v>
      </c>
      <c r="F2337" s="3">
        <v>6161.4</v>
      </c>
      <c r="G2337" s="5">
        <f>Tabla1[[#This Row],[Importe]]-Tabla1[[#This Row],[Pagado]]</f>
        <v>0</v>
      </c>
      <c r="H2337" s="4" t="s">
        <v>3890</v>
      </c>
    </row>
    <row r="2338" spans="1:8" x14ac:dyDescent="0.25">
      <c r="A2338" s="7">
        <v>44702</v>
      </c>
      <c r="B2338" s="4" t="s">
        <v>2378</v>
      </c>
      <c r="C2338" s="4" t="s">
        <v>3634</v>
      </c>
      <c r="D2338" s="3">
        <v>102.3</v>
      </c>
      <c r="E2338" s="8">
        <v>44702</v>
      </c>
      <c r="F2338" s="3">
        <v>102.3</v>
      </c>
      <c r="G2338" s="5">
        <f>Tabla1[[#This Row],[Importe]]-Tabla1[[#This Row],[Pagado]]</f>
        <v>0</v>
      </c>
      <c r="H2338" s="4" t="s">
        <v>3890</v>
      </c>
    </row>
    <row r="2339" spans="1:8" x14ac:dyDescent="0.25">
      <c r="A2339" s="7">
        <v>44702</v>
      </c>
      <c r="B2339" s="4" t="s">
        <v>2379</v>
      </c>
      <c r="C2339" s="4" t="s">
        <v>3637</v>
      </c>
      <c r="D2339" s="3">
        <v>11130.3</v>
      </c>
      <c r="E2339" s="8">
        <v>44702</v>
      </c>
      <c r="F2339" s="3">
        <v>11130.3</v>
      </c>
      <c r="G2339" s="5">
        <f>Tabla1[[#This Row],[Importe]]-Tabla1[[#This Row],[Pagado]]</f>
        <v>0</v>
      </c>
      <c r="H2339" s="4" t="s">
        <v>3890</v>
      </c>
    </row>
    <row r="2340" spans="1:8" x14ac:dyDescent="0.25">
      <c r="A2340" s="7">
        <v>44702</v>
      </c>
      <c r="B2340" s="4" t="s">
        <v>2380</v>
      </c>
      <c r="C2340" s="4" t="s">
        <v>3671</v>
      </c>
      <c r="D2340" s="3">
        <v>824</v>
      </c>
      <c r="E2340" s="8">
        <v>44702</v>
      </c>
      <c r="F2340" s="3">
        <v>824</v>
      </c>
      <c r="G2340" s="5">
        <f>Tabla1[[#This Row],[Importe]]-Tabla1[[#This Row],[Pagado]]</f>
        <v>0</v>
      </c>
      <c r="H2340" s="4" t="s">
        <v>3890</v>
      </c>
    </row>
    <row r="2341" spans="1:8" x14ac:dyDescent="0.25">
      <c r="A2341" s="7">
        <v>44702</v>
      </c>
      <c r="B2341" s="4" t="s">
        <v>2381</v>
      </c>
      <c r="C2341" s="4" t="s">
        <v>3671</v>
      </c>
      <c r="D2341" s="3">
        <v>3893.4</v>
      </c>
      <c r="E2341" s="8">
        <v>44702</v>
      </c>
      <c r="F2341" s="3">
        <v>3893.4</v>
      </c>
      <c r="G2341" s="5">
        <f>Tabla1[[#This Row],[Importe]]-Tabla1[[#This Row],[Pagado]]</f>
        <v>0</v>
      </c>
      <c r="H2341" s="4" t="s">
        <v>3890</v>
      </c>
    </row>
    <row r="2342" spans="1:8" x14ac:dyDescent="0.25">
      <c r="A2342" s="7">
        <v>44702</v>
      </c>
      <c r="B2342" s="4" t="s">
        <v>2382</v>
      </c>
      <c r="C2342" s="4" t="s">
        <v>3669</v>
      </c>
      <c r="D2342" s="3">
        <v>3597.3</v>
      </c>
      <c r="E2342" s="8">
        <v>44702</v>
      </c>
      <c r="F2342" s="3">
        <v>3597.3</v>
      </c>
      <c r="G2342" s="5">
        <f>Tabla1[[#This Row],[Importe]]-Tabla1[[#This Row],[Pagado]]</f>
        <v>0</v>
      </c>
      <c r="H2342" s="4" t="s">
        <v>3890</v>
      </c>
    </row>
    <row r="2343" spans="1:8" x14ac:dyDescent="0.25">
      <c r="A2343" s="7">
        <v>44702</v>
      </c>
      <c r="B2343" s="4" t="s">
        <v>2383</v>
      </c>
      <c r="C2343" s="4" t="s">
        <v>3736</v>
      </c>
      <c r="D2343" s="3">
        <v>494.1</v>
      </c>
      <c r="E2343" s="8">
        <v>44702</v>
      </c>
      <c r="F2343" s="3">
        <v>494.1</v>
      </c>
      <c r="G2343" s="5">
        <f>Tabla1[[#This Row],[Importe]]-Tabla1[[#This Row],[Pagado]]</f>
        <v>0</v>
      </c>
      <c r="H2343" s="4" t="s">
        <v>3890</v>
      </c>
    </row>
    <row r="2344" spans="1:8" x14ac:dyDescent="0.25">
      <c r="A2344" s="7">
        <v>44702</v>
      </c>
      <c r="B2344" s="4" t="s">
        <v>2384</v>
      </c>
      <c r="C2344" s="4" t="s">
        <v>3670</v>
      </c>
      <c r="D2344" s="3">
        <v>2061.8000000000002</v>
      </c>
      <c r="E2344" s="8">
        <v>44702</v>
      </c>
      <c r="F2344" s="3">
        <v>2061.8000000000002</v>
      </c>
      <c r="G2344" s="5">
        <f>Tabla1[[#This Row],[Importe]]-Tabla1[[#This Row],[Pagado]]</f>
        <v>0</v>
      </c>
      <c r="H2344" s="4" t="s">
        <v>3890</v>
      </c>
    </row>
    <row r="2345" spans="1:8" x14ac:dyDescent="0.25">
      <c r="A2345" s="7">
        <v>44702</v>
      </c>
      <c r="B2345" s="4" t="s">
        <v>2385</v>
      </c>
      <c r="C2345" s="4" t="s">
        <v>3617</v>
      </c>
      <c r="D2345" s="3">
        <v>509.2</v>
      </c>
      <c r="E2345" s="8">
        <v>44702</v>
      </c>
      <c r="F2345" s="3">
        <v>509.2</v>
      </c>
      <c r="G2345" s="5">
        <f>Tabla1[[#This Row],[Importe]]-Tabla1[[#This Row],[Pagado]]</f>
        <v>0</v>
      </c>
      <c r="H2345" s="4" t="s">
        <v>3890</v>
      </c>
    </row>
    <row r="2346" spans="1:8" x14ac:dyDescent="0.25">
      <c r="A2346" s="7">
        <v>44702</v>
      </c>
      <c r="B2346" s="4" t="s">
        <v>2386</v>
      </c>
      <c r="C2346" s="4" t="s">
        <v>3825</v>
      </c>
      <c r="D2346" s="3">
        <v>4385.6000000000004</v>
      </c>
      <c r="E2346" s="8">
        <v>44702</v>
      </c>
      <c r="F2346" s="3">
        <v>4385.6000000000004</v>
      </c>
      <c r="G2346" s="5">
        <f>Tabla1[[#This Row],[Importe]]-Tabla1[[#This Row],[Pagado]]</f>
        <v>0</v>
      </c>
      <c r="H2346" s="4" t="s">
        <v>3890</v>
      </c>
    </row>
    <row r="2347" spans="1:8" x14ac:dyDescent="0.25">
      <c r="A2347" s="7">
        <v>44702</v>
      </c>
      <c r="B2347" s="4" t="s">
        <v>2387</v>
      </c>
      <c r="C2347" s="4" t="s">
        <v>3679</v>
      </c>
      <c r="D2347" s="3">
        <v>9540</v>
      </c>
      <c r="E2347" s="8">
        <v>44702</v>
      </c>
      <c r="F2347" s="3">
        <v>9540</v>
      </c>
      <c r="G2347" s="5">
        <f>Tabla1[[#This Row],[Importe]]-Tabla1[[#This Row],[Pagado]]</f>
        <v>0</v>
      </c>
      <c r="H2347" s="4" t="s">
        <v>3890</v>
      </c>
    </row>
    <row r="2348" spans="1:8" x14ac:dyDescent="0.25">
      <c r="A2348" s="7">
        <v>44702</v>
      </c>
      <c r="B2348" s="4" t="s">
        <v>2388</v>
      </c>
      <c r="C2348" s="4" t="s">
        <v>3739</v>
      </c>
      <c r="D2348" s="3">
        <v>12971</v>
      </c>
      <c r="E2348" s="8">
        <v>44702</v>
      </c>
      <c r="F2348" s="3">
        <v>12971</v>
      </c>
      <c r="G2348" s="5">
        <f>Tabla1[[#This Row],[Importe]]-Tabla1[[#This Row],[Pagado]]</f>
        <v>0</v>
      </c>
      <c r="H2348" s="4" t="s">
        <v>3890</v>
      </c>
    </row>
    <row r="2349" spans="1:8" x14ac:dyDescent="0.25">
      <c r="A2349" s="7">
        <v>44702</v>
      </c>
      <c r="B2349" s="4" t="s">
        <v>2389</v>
      </c>
      <c r="C2349" s="4" t="s">
        <v>3640</v>
      </c>
      <c r="D2349" s="3">
        <v>564</v>
      </c>
      <c r="E2349" s="8">
        <v>44702</v>
      </c>
      <c r="F2349" s="3">
        <v>564</v>
      </c>
      <c r="G2349" s="5">
        <f>Tabla1[[#This Row],[Importe]]-Tabla1[[#This Row],[Pagado]]</f>
        <v>0</v>
      </c>
      <c r="H2349" s="4" t="s">
        <v>3890</v>
      </c>
    </row>
    <row r="2350" spans="1:8" x14ac:dyDescent="0.25">
      <c r="A2350" s="7">
        <v>44702</v>
      </c>
      <c r="B2350" s="4" t="s">
        <v>2390</v>
      </c>
      <c r="C2350" s="4" t="s">
        <v>3742</v>
      </c>
      <c r="D2350" s="3">
        <v>1937.4</v>
      </c>
      <c r="E2350" s="8">
        <v>44702</v>
      </c>
      <c r="F2350" s="3">
        <v>1937.4</v>
      </c>
      <c r="G2350" s="5">
        <f>Tabla1[[#This Row],[Importe]]-Tabla1[[#This Row],[Pagado]]</f>
        <v>0</v>
      </c>
      <c r="H2350" s="4" t="s">
        <v>3890</v>
      </c>
    </row>
    <row r="2351" spans="1:8" x14ac:dyDescent="0.25">
      <c r="A2351" s="7">
        <v>44702</v>
      </c>
      <c r="B2351" s="4" t="s">
        <v>2391</v>
      </c>
      <c r="C2351" s="4" t="s">
        <v>3838</v>
      </c>
      <c r="D2351" s="3">
        <v>3021.2</v>
      </c>
      <c r="E2351" s="8">
        <v>44702</v>
      </c>
      <c r="F2351" s="3">
        <v>3021.2</v>
      </c>
      <c r="G2351" s="5">
        <f>Tabla1[[#This Row],[Importe]]-Tabla1[[#This Row],[Pagado]]</f>
        <v>0</v>
      </c>
      <c r="H2351" s="4" t="s">
        <v>3890</v>
      </c>
    </row>
    <row r="2352" spans="1:8" x14ac:dyDescent="0.25">
      <c r="A2352" s="7">
        <v>44702</v>
      </c>
      <c r="B2352" s="4" t="s">
        <v>2392</v>
      </c>
      <c r="C2352" s="4" t="s">
        <v>3836</v>
      </c>
      <c r="D2352" s="3">
        <v>3268.8</v>
      </c>
      <c r="E2352" s="8">
        <v>44702</v>
      </c>
      <c r="F2352" s="3">
        <v>3268.8</v>
      </c>
      <c r="G2352" s="5">
        <f>Tabla1[[#This Row],[Importe]]-Tabla1[[#This Row],[Pagado]]</f>
        <v>0</v>
      </c>
      <c r="H2352" s="4" t="s">
        <v>3890</v>
      </c>
    </row>
    <row r="2353" spans="1:8" x14ac:dyDescent="0.25">
      <c r="A2353" s="7">
        <v>44702</v>
      </c>
      <c r="B2353" s="4" t="s">
        <v>2393</v>
      </c>
      <c r="C2353" s="4" t="s">
        <v>3740</v>
      </c>
      <c r="D2353" s="3">
        <v>1138</v>
      </c>
      <c r="E2353" s="8">
        <v>44702</v>
      </c>
      <c r="F2353" s="3">
        <v>1138</v>
      </c>
      <c r="G2353" s="5">
        <f>Tabla1[[#This Row],[Importe]]-Tabla1[[#This Row],[Pagado]]</f>
        <v>0</v>
      </c>
      <c r="H2353" s="4" t="s">
        <v>3890</v>
      </c>
    </row>
    <row r="2354" spans="1:8" x14ac:dyDescent="0.25">
      <c r="A2354" s="7">
        <v>44702</v>
      </c>
      <c r="B2354" s="4" t="s">
        <v>2394</v>
      </c>
      <c r="C2354" s="4" t="s">
        <v>3604</v>
      </c>
      <c r="D2354" s="3">
        <v>2700.8</v>
      </c>
      <c r="E2354" s="8">
        <v>44702</v>
      </c>
      <c r="F2354" s="3">
        <v>2700.8</v>
      </c>
      <c r="G2354" s="5">
        <f>Tabla1[[#This Row],[Importe]]-Tabla1[[#This Row],[Pagado]]</f>
        <v>0</v>
      </c>
      <c r="H2354" s="4" t="s">
        <v>3890</v>
      </c>
    </row>
    <row r="2355" spans="1:8" x14ac:dyDescent="0.25">
      <c r="A2355" s="7">
        <v>44702</v>
      </c>
      <c r="B2355" s="4" t="s">
        <v>2395</v>
      </c>
      <c r="C2355" s="4" t="s">
        <v>3743</v>
      </c>
      <c r="D2355" s="3">
        <v>2180.8000000000002</v>
      </c>
      <c r="E2355" s="8">
        <v>44702</v>
      </c>
      <c r="F2355" s="3">
        <v>2180.8000000000002</v>
      </c>
      <c r="G2355" s="5">
        <f>Tabla1[[#This Row],[Importe]]-Tabla1[[#This Row],[Pagado]]</f>
        <v>0</v>
      </c>
      <c r="H2355" s="4" t="s">
        <v>3890</v>
      </c>
    </row>
    <row r="2356" spans="1:8" x14ac:dyDescent="0.25">
      <c r="A2356" s="7">
        <v>44702</v>
      </c>
      <c r="B2356" s="4" t="s">
        <v>2396</v>
      </c>
      <c r="C2356" s="4" t="s">
        <v>3678</v>
      </c>
      <c r="D2356" s="3">
        <v>1421.3</v>
      </c>
      <c r="E2356" s="8">
        <v>44702</v>
      </c>
      <c r="F2356" s="3">
        <v>1421.3</v>
      </c>
      <c r="G2356" s="5">
        <f>Tabla1[[#This Row],[Importe]]-Tabla1[[#This Row],[Pagado]]</f>
        <v>0</v>
      </c>
      <c r="H2356" s="4" t="s">
        <v>3890</v>
      </c>
    </row>
    <row r="2357" spans="1:8" x14ac:dyDescent="0.25">
      <c r="A2357" s="7">
        <v>44702</v>
      </c>
      <c r="B2357" s="4" t="s">
        <v>2397</v>
      </c>
      <c r="C2357" s="4" t="s">
        <v>3817</v>
      </c>
      <c r="D2357" s="3">
        <v>3763.7</v>
      </c>
      <c r="E2357" s="8">
        <v>44702</v>
      </c>
      <c r="F2357" s="3">
        <v>3763.7</v>
      </c>
      <c r="G2357" s="5">
        <f>Tabla1[[#This Row],[Importe]]-Tabla1[[#This Row],[Pagado]]</f>
        <v>0</v>
      </c>
      <c r="H2357" s="4" t="s">
        <v>3890</v>
      </c>
    </row>
    <row r="2358" spans="1:8" x14ac:dyDescent="0.25">
      <c r="A2358" s="7">
        <v>44702</v>
      </c>
      <c r="B2358" s="4" t="s">
        <v>2398</v>
      </c>
      <c r="C2358" s="4" t="s">
        <v>3741</v>
      </c>
      <c r="D2358" s="3">
        <v>13766.2</v>
      </c>
      <c r="E2358" s="8">
        <v>44702</v>
      </c>
      <c r="F2358" s="3">
        <v>13766.2</v>
      </c>
      <c r="G2358" s="5">
        <f>Tabla1[[#This Row],[Importe]]-Tabla1[[#This Row],[Pagado]]</f>
        <v>0</v>
      </c>
      <c r="H2358" s="4" t="s">
        <v>3890</v>
      </c>
    </row>
    <row r="2359" spans="1:8" x14ac:dyDescent="0.25">
      <c r="A2359" s="7">
        <v>44702</v>
      </c>
      <c r="B2359" s="4" t="s">
        <v>2399</v>
      </c>
      <c r="C2359" s="4" t="s">
        <v>3605</v>
      </c>
      <c r="D2359" s="3">
        <v>2631.7</v>
      </c>
      <c r="E2359" s="8">
        <v>44702</v>
      </c>
      <c r="F2359" s="3">
        <v>2631.7</v>
      </c>
      <c r="G2359" s="5">
        <f>Tabla1[[#This Row],[Importe]]-Tabla1[[#This Row],[Pagado]]</f>
        <v>0</v>
      </c>
      <c r="H2359" s="4" t="s">
        <v>3890</v>
      </c>
    </row>
    <row r="2360" spans="1:8" x14ac:dyDescent="0.25">
      <c r="A2360" s="7">
        <v>44702</v>
      </c>
      <c r="B2360" s="4" t="s">
        <v>2400</v>
      </c>
      <c r="C2360" s="4" t="s">
        <v>3612</v>
      </c>
      <c r="D2360" s="3">
        <v>4076.8</v>
      </c>
      <c r="E2360" s="8">
        <v>44702</v>
      </c>
      <c r="F2360" s="3">
        <v>4076.8</v>
      </c>
      <c r="G2360" s="5">
        <f>Tabla1[[#This Row],[Importe]]-Tabla1[[#This Row],[Pagado]]</f>
        <v>0</v>
      </c>
      <c r="H2360" s="4" t="s">
        <v>3890</v>
      </c>
    </row>
    <row r="2361" spans="1:8" x14ac:dyDescent="0.25">
      <c r="A2361" s="7">
        <v>44702</v>
      </c>
      <c r="B2361" s="4" t="s">
        <v>2401</v>
      </c>
      <c r="C2361" s="4" t="s">
        <v>3700</v>
      </c>
      <c r="D2361" s="3">
        <v>133091.01</v>
      </c>
      <c r="E2361" s="8" t="s">
        <v>3883</v>
      </c>
      <c r="F2361" s="3">
        <v>133091.01</v>
      </c>
      <c r="G2361" s="5">
        <f>Tabla1[[#This Row],[Importe]]-Tabla1[[#This Row],[Pagado]]</f>
        <v>0</v>
      </c>
      <c r="H2361" s="4" t="s">
        <v>3890</v>
      </c>
    </row>
    <row r="2362" spans="1:8" x14ac:dyDescent="0.25">
      <c r="A2362" s="7">
        <v>44702</v>
      </c>
      <c r="B2362" s="4" t="s">
        <v>2402</v>
      </c>
      <c r="C2362" s="4" t="s">
        <v>3746</v>
      </c>
      <c r="D2362" s="3">
        <v>4593.3</v>
      </c>
      <c r="E2362" s="8">
        <v>44702</v>
      </c>
      <c r="F2362" s="3">
        <v>4593.3</v>
      </c>
      <c r="G2362" s="5">
        <f>Tabla1[[#This Row],[Importe]]-Tabla1[[#This Row],[Pagado]]</f>
        <v>0</v>
      </c>
      <c r="H2362" s="4" t="s">
        <v>3890</v>
      </c>
    </row>
    <row r="2363" spans="1:8" x14ac:dyDescent="0.25">
      <c r="A2363" s="7">
        <v>44702</v>
      </c>
      <c r="B2363" s="4" t="s">
        <v>2403</v>
      </c>
      <c r="C2363" s="4" t="s">
        <v>3700</v>
      </c>
      <c r="D2363" s="3">
        <v>10943</v>
      </c>
      <c r="E2363" s="8" t="s">
        <v>3883</v>
      </c>
      <c r="F2363" s="3">
        <v>10943</v>
      </c>
      <c r="G2363" s="5">
        <f>Tabla1[[#This Row],[Importe]]-Tabla1[[#This Row],[Pagado]]</f>
        <v>0</v>
      </c>
      <c r="H2363" s="4" t="s">
        <v>3890</v>
      </c>
    </row>
    <row r="2364" spans="1:8" x14ac:dyDescent="0.25">
      <c r="A2364" s="7">
        <v>44702</v>
      </c>
      <c r="B2364" s="4" t="s">
        <v>2404</v>
      </c>
      <c r="C2364" s="4" t="s">
        <v>3675</v>
      </c>
      <c r="D2364" s="3">
        <v>1407.6</v>
      </c>
      <c r="E2364" s="8">
        <v>44702</v>
      </c>
      <c r="F2364" s="3">
        <v>1407.6</v>
      </c>
      <c r="G2364" s="5">
        <f>Tabla1[[#This Row],[Importe]]-Tabla1[[#This Row],[Pagado]]</f>
        <v>0</v>
      </c>
      <c r="H2364" s="4" t="s">
        <v>3890</v>
      </c>
    </row>
    <row r="2365" spans="1:8" x14ac:dyDescent="0.25">
      <c r="A2365" s="7">
        <v>44702</v>
      </c>
      <c r="B2365" s="4" t="s">
        <v>2405</v>
      </c>
      <c r="C2365" s="4" t="s">
        <v>3746</v>
      </c>
      <c r="D2365" s="3">
        <v>2197</v>
      </c>
      <c r="E2365" s="8">
        <v>44702</v>
      </c>
      <c r="F2365" s="3">
        <v>2197</v>
      </c>
      <c r="G2365" s="5">
        <f>Tabla1[[#This Row],[Importe]]-Tabla1[[#This Row],[Pagado]]</f>
        <v>0</v>
      </c>
      <c r="H2365" s="4" t="s">
        <v>3890</v>
      </c>
    </row>
    <row r="2366" spans="1:8" x14ac:dyDescent="0.25">
      <c r="A2366" s="7">
        <v>44702</v>
      </c>
      <c r="B2366" s="4" t="s">
        <v>2406</v>
      </c>
      <c r="C2366" s="4" t="s">
        <v>3700</v>
      </c>
      <c r="D2366" s="3">
        <v>11918</v>
      </c>
      <c r="E2366" s="8" t="s">
        <v>3883</v>
      </c>
      <c r="F2366" s="3">
        <v>11918</v>
      </c>
      <c r="G2366" s="5">
        <f>Tabla1[[#This Row],[Importe]]-Tabla1[[#This Row],[Pagado]]</f>
        <v>0</v>
      </c>
      <c r="H2366" s="4" t="s">
        <v>3890</v>
      </c>
    </row>
    <row r="2367" spans="1:8" x14ac:dyDescent="0.25">
      <c r="A2367" s="7">
        <v>44702</v>
      </c>
      <c r="B2367" s="4" t="s">
        <v>2407</v>
      </c>
      <c r="C2367" s="4" t="s">
        <v>3742</v>
      </c>
      <c r="D2367" s="3">
        <v>2660.2</v>
      </c>
      <c r="E2367" s="8">
        <v>44702</v>
      </c>
      <c r="F2367" s="3">
        <v>2660.2</v>
      </c>
      <c r="G2367" s="5">
        <f>Tabla1[[#This Row],[Importe]]-Tabla1[[#This Row],[Pagado]]</f>
        <v>0</v>
      </c>
      <c r="H2367" s="4" t="s">
        <v>3890</v>
      </c>
    </row>
    <row r="2368" spans="1:8" x14ac:dyDescent="0.25">
      <c r="A2368" s="7">
        <v>44702</v>
      </c>
      <c r="B2368" s="4" t="s">
        <v>2408</v>
      </c>
      <c r="C2368" s="4" t="s">
        <v>3741</v>
      </c>
      <c r="D2368" s="3">
        <v>554</v>
      </c>
      <c r="E2368" s="8">
        <v>44702</v>
      </c>
      <c r="F2368" s="3">
        <v>554</v>
      </c>
      <c r="G2368" s="5">
        <f>Tabla1[[#This Row],[Importe]]-Tabla1[[#This Row],[Pagado]]</f>
        <v>0</v>
      </c>
      <c r="H2368" s="4" t="s">
        <v>3890</v>
      </c>
    </row>
    <row r="2369" spans="1:8" x14ac:dyDescent="0.25">
      <c r="A2369" s="7">
        <v>44702</v>
      </c>
      <c r="B2369" s="4" t="s">
        <v>2409</v>
      </c>
      <c r="C2369" s="4" t="s">
        <v>3830</v>
      </c>
      <c r="D2369" s="3">
        <v>2609.4</v>
      </c>
      <c r="E2369" s="8">
        <v>44702</v>
      </c>
      <c r="F2369" s="3">
        <v>2609.4</v>
      </c>
      <c r="G2369" s="5">
        <f>Tabla1[[#This Row],[Importe]]-Tabla1[[#This Row],[Pagado]]</f>
        <v>0</v>
      </c>
      <c r="H2369" s="4" t="s">
        <v>3890</v>
      </c>
    </row>
    <row r="2370" spans="1:8" x14ac:dyDescent="0.25">
      <c r="A2370" s="7">
        <v>44702</v>
      </c>
      <c r="B2370" s="4" t="s">
        <v>2410</v>
      </c>
      <c r="C2370" s="4" t="s">
        <v>3730</v>
      </c>
      <c r="D2370" s="3">
        <v>7160</v>
      </c>
      <c r="E2370" s="8">
        <v>44702</v>
      </c>
      <c r="F2370" s="3">
        <v>7160</v>
      </c>
      <c r="G2370" s="5">
        <f>Tabla1[[#This Row],[Importe]]-Tabla1[[#This Row],[Pagado]]</f>
        <v>0</v>
      </c>
      <c r="H2370" s="4" t="s">
        <v>3890</v>
      </c>
    </row>
    <row r="2371" spans="1:8" x14ac:dyDescent="0.25">
      <c r="A2371" s="7">
        <v>44702</v>
      </c>
      <c r="B2371" s="4" t="s">
        <v>2411</v>
      </c>
      <c r="C2371" s="4" t="s">
        <v>3609</v>
      </c>
      <c r="D2371" s="3">
        <v>865.2</v>
      </c>
      <c r="E2371" s="8">
        <v>44702</v>
      </c>
      <c r="F2371" s="3">
        <v>865.2</v>
      </c>
      <c r="G2371" s="5">
        <f>Tabla1[[#This Row],[Importe]]-Tabla1[[#This Row],[Pagado]]</f>
        <v>0</v>
      </c>
      <c r="H2371" s="4" t="s">
        <v>3890</v>
      </c>
    </row>
    <row r="2372" spans="1:8" x14ac:dyDescent="0.25">
      <c r="A2372" s="7">
        <v>44702</v>
      </c>
      <c r="B2372" s="4" t="s">
        <v>2412</v>
      </c>
      <c r="C2372" s="4" t="s">
        <v>3692</v>
      </c>
      <c r="D2372" s="3">
        <v>5877.3</v>
      </c>
      <c r="E2372" s="8">
        <v>44702</v>
      </c>
      <c r="F2372" s="3">
        <v>5877.3</v>
      </c>
      <c r="G2372" s="5">
        <f>Tabla1[[#This Row],[Importe]]-Tabla1[[#This Row],[Pagado]]</f>
        <v>0</v>
      </c>
      <c r="H2372" s="4" t="s">
        <v>3890</v>
      </c>
    </row>
    <row r="2373" spans="1:8" x14ac:dyDescent="0.25">
      <c r="A2373" s="7">
        <v>44702</v>
      </c>
      <c r="B2373" s="4" t="s">
        <v>2413</v>
      </c>
      <c r="C2373" s="4" t="s">
        <v>3703</v>
      </c>
      <c r="D2373" s="3">
        <v>3206.4</v>
      </c>
      <c r="E2373" s="8">
        <v>44702</v>
      </c>
      <c r="F2373" s="3">
        <v>3206.4</v>
      </c>
      <c r="G2373" s="5">
        <f>Tabla1[[#This Row],[Importe]]-Tabla1[[#This Row],[Pagado]]</f>
        <v>0</v>
      </c>
      <c r="H2373" s="4" t="s">
        <v>3890</v>
      </c>
    </row>
    <row r="2374" spans="1:8" x14ac:dyDescent="0.25">
      <c r="A2374" s="7">
        <v>44702</v>
      </c>
      <c r="B2374" s="4" t="s">
        <v>2414</v>
      </c>
      <c r="C2374" s="4" t="s">
        <v>3692</v>
      </c>
      <c r="D2374" s="3">
        <v>929.5</v>
      </c>
      <c r="E2374" s="8">
        <v>44702</v>
      </c>
      <c r="F2374" s="3">
        <v>929.5</v>
      </c>
      <c r="G2374" s="5">
        <f>Tabla1[[#This Row],[Importe]]-Tabla1[[#This Row],[Pagado]]</f>
        <v>0</v>
      </c>
      <c r="H2374" s="4" t="s">
        <v>3890</v>
      </c>
    </row>
    <row r="2375" spans="1:8" x14ac:dyDescent="0.25">
      <c r="A2375" s="7">
        <v>44702</v>
      </c>
      <c r="B2375" s="4" t="s">
        <v>2415</v>
      </c>
      <c r="C2375" s="4" t="s">
        <v>4008</v>
      </c>
      <c r="D2375" s="3">
        <v>0</v>
      </c>
      <c r="E2375" s="9" t="s">
        <v>3891</v>
      </c>
      <c r="F2375" s="3">
        <v>0</v>
      </c>
      <c r="G2375" s="5">
        <f>Tabla1[[#This Row],[Importe]]-Tabla1[[#This Row],[Pagado]]</f>
        <v>0</v>
      </c>
      <c r="H2375" s="4" t="s">
        <v>3891</v>
      </c>
    </row>
    <row r="2376" spans="1:8" x14ac:dyDescent="0.25">
      <c r="A2376" s="7">
        <v>44702</v>
      </c>
      <c r="B2376" s="4" t="s">
        <v>2416</v>
      </c>
      <c r="C2376" s="4" t="s">
        <v>4001</v>
      </c>
      <c r="D2376" s="3">
        <v>0</v>
      </c>
      <c r="E2376" s="9" t="s">
        <v>3891</v>
      </c>
      <c r="F2376" s="3">
        <v>0</v>
      </c>
      <c r="G2376" s="5">
        <f>Tabla1[[#This Row],[Importe]]-Tabla1[[#This Row],[Pagado]]</f>
        <v>0</v>
      </c>
      <c r="H2376" s="4" t="s">
        <v>3891</v>
      </c>
    </row>
    <row r="2377" spans="1:8" x14ac:dyDescent="0.25">
      <c r="A2377" s="7">
        <v>44702</v>
      </c>
      <c r="B2377" s="4" t="s">
        <v>2417</v>
      </c>
      <c r="C2377" s="4" t="s">
        <v>3614</v>
      </c>
      <c r="D2377" s="3">
        <v>966</v>
      </c>
      <c r="E2377" s="8">
        <v>44702</v>
      </c>
      <c r="F2377" s="3">
        <v>966</v>
      </c>
      <c r="G2377" s="5">
        <f>Tabla1[[#This Row],[Importe]]-Tabla1[[#This Row],[Pagado]]</f>
        <v>0</v>
      </c>
      <c r="H2377" s="4" t="s">
        <v>3890</v>
      </c>
    </row>
    <row r="2378" spans="1:8" x14ac:dyDescent="0.25">
      <c r="A2378" s="7">
        <v>44702</v>
      </c>
      <c r="B2378" s="4" t="s">
        <v>2418</v>
      </c>
      <c r="C2378" s="4" t="s">
        <v>3747</v>
      </c>
      <c r="D2378" s="3">
        <v>8926</v>
      </c>
      <c r="E2378" s="8">
        <v>44702</v>
      </c>
      <c r="F2378" s="3">
        <v>8926</v>
      </c>
      <c r="G2378" s="5">
        <f>Tabla1[[#This Row],[Importe]]-Tabla1[[#This Row],[Pagado]]</f>
        <v>0</v>
      </c>
      <c r="H2378" s="4" t="s">
        <v>3890</v>
      </c>
    </row>
    <row r="2379" spans="1:8" x14ac:dyDescent="0.25">
      <c r="A2379" s="7">
        <v>44702</v>
      </c>
      <c r="B2379" s="4" t="s">
        <v>2419</v>
      </c>
      <c r="C2379" s="4" t="s">
        <v>3616</v>
      </c>
      <c r="D2379" s="3">
        <v>10959.8</v>
      </c>
      <c r="E2379" s="8">
        <v>44702</v>
      </c>
      <c r="F2379" s="3">
        <v>10959.8</v>
      </c>
      <c r="G2379" s="5">
        <f>Tabla1[[#This Row],[Importe]]-Tabla1[[#This Row],[Pagado]]</f>
        <v>0</v>
      </c>
      <c r="H2379" s="4" t="s">
        <v>3890</v>
      </c>
    </row>
    <row r="2380" spans="1:8" x14ac:dyDescent="0.25">
      <c r="A2380" s="7">
        <v>44702</v>
      </c>
      <c r="B2380" s="4" t="s">
        <v>2420</v>
      </c>
      <c r="C2380" s="4" t="s">
        <v>3719</v>
      </c>
      <c r="D2380" s="3">
        <v>1790.1</v>
      </c>
      <c r="E2380" s="8">
        <v>44702</v>
      </c>
      <c r="F2380" s="3">
        <v>1790.1</v>
      </c>
      <c r="G2380" s="5">
        <f>Tabla1[[#This Row],[Importe]]-Tabla1[[#This Row],[Pagado]]</f>
        <v>0</v>
      </c>
      <c r="H2380" s="4" t="s">
        <v>3890</v>
      </c>
    </row>
    <row r="2381" spans="1:8" x14ac:dyDescent="0.25">
      <c r="A2381" s="7">
        <v>44702</v>
      </c>
      <c r="B2381" s="4" t="s">
        <v>2421</v>
      </c>
      <c r="C2381" s="4" t="s">
        <v>3763</v>
      </c>
      <c r="D2381" s="3">
        <v>7932</v>
      </c>
      <c r="E2381" s="8">
        <v>44702</v>
      </c>
      <c r="F2381" s="3">
        <v>7932</v>
      </c>
      <c r="G2381" s="5">
        <f>Tabla1[[#This Row],[Importe]]-Tabla1[[#This Row],[Pagado]]</f>
        <v>0</v>
      </c>
      <c r="H2381" s="4" t="s">
        <v>3890</v>
      </c>
    </row>
    <row r="2382" spans="1:8" x14ac:dyDescent="0.25">
      <c r="A2382" s="7">
        <v>44702</v>
      </c>
      <c r="B2382" s="4" t="s">
        <v>2422</v>
      </c>
      <c r="C2382" s="4" t="s">
        <v>3614</v>
      </c>
      <c r="D2382" s="3">
        <v>799.2</v>
      </c>
      <c r="E2382" s="8">
        <v>44702</v>
      </c>
      <c r="F2382" s="3">
        <v>799.2</v>
      </c>
      <c r="G2382" s="5">
        <f>Tabla1[[#This Row],[Importe]]-Tabla1[[#This Row],[Pagado]]</f>
        <v>0</v>
      </c>
      <c r="H2382" s="4" t="s">
        <v>3890</v>
      </c>
    </row>
    <row r="2383" spans="1:8" x14ac:dyDescent="0.25">
      <c r="A2383" s="7">
        <v>44702</v>
      </c>
      <c r="B2383" s="4" t="s">
        <v>2423</v>
      </c>
      <c r="C2383" s="4" t="s">
        <v>3619</v>
      </c>
      <c r="D2383" s="3">
        <v>1938</v>
      </c>
      <c r="E2383" s="8">
        <v>44702</v>
      </c>
      <c r="F2383" s="3">
        <v>1938</v>
      </c>
      <c r="G2383" s="5">
        <f>Tabla1[[#This Row],[Importe]]-Tabla1[[#This Row],[Pagado]]</f>
        <v>0</v>
      </c>
      <c r="H2383" s="4" t="s">
        <v>3890</v>
      </c>
    </row>
    <row r="2384" spans="1:8" x14ac:dyDescent="0.25">
      <c r="A2384" s="7">
        <v>44702</v>
      </c>
      <c r="B2384" s="4" t="s">
        <v>2424</v>
      </c>
      <c r="C2384" s="4" t="s">
        <v>3620</v>
      </c>
      <c r="D2384" s="3">
        <v>9579.6</v>
      </c>
      <c r="E2384" s="8">
        <v>44702</v>
      </c>
      <c r="F2384" s="3">
        <v>9579.6</v>
      </c>
      <c r="G2384" s="5">
        <f>Tabla1[[#This Row],[Importe]]-Tabla1[[#This Row],[Pagado]]</f>
        <v>0</v>
      </c>
      <c r="H2384" s="4" t="s">
        <v>3890</v>
      </c>
    </row>
    <row r="2385" spans="1:8" x14ac:dyDescent="0.25">
      <c r="A2385" s="7">
        <v>44702</v>
      </c>
      <c r="B2385" s="4" t="s">
        <v>2425</v>
      </c>
      <c r="C2385" s="4" t="s">
        <v>3757</v>
      </c>
      <c r="D2385" s="3">
        <v>6962</v>
      </c>
      <c r="E2385" s="8" t="s">
        <v>31</v>
      </c>
      <c r="F2385" s="3">
        <v>6962</v>
      </c>
      <c r="G2385" s="5">
        <f>Tabla1[[#This Row],[Importe]]-Tabla1[[#This Row],[Pagado]]</f>
        <v>0</v>
      </c>
      <c r="H2385" s="4" t="s">
        <v>3890</v>
      </c>
    </row>
    <row r="2386" spans="1:8" x14ac:dyDescent="0.25">
      <c r="A2386" s="7">
        <v>44702</v>
      </c>
      <c r="B2386" s="4" t="s">
        <v>2426</v>
      </c>
      <c r="C2386" s="4" t="s">
        <v>4009</v>
      </c>
      <c r="D2386" s="3">
        <v>0</v>
      </c>
      <c r="E2386" s="9" t="s">
        <v>3891</v>
      </c>
      <c r="F2386" s="3">
        <v>0</v>
      </c>
      <c r="G2386" s="5">
        <f>Tabla1[[#This Row],[Importe]]-Tabla1[[#This Row],[Pagado]]</f>
        <v>0</v>
      </c>
      <c r="H2386" s="4" t="s">
        <v>3891</v>
      </c>
    </row>
    <row r="2387" spans="1:8" x14ac:dyDescent="0.25">
      <c r="A2387" s="7">
        <v>44702</v>
      </c>
      <c r="B2387" s="4" t="s">
        <v>2427</v>
      </c>
      <c r="C2387" s="4" t="s">
        <v>3859</v>
      </c>
      <c r="D2387" s="3">
        <v>1430.8</v>
      </c>
      <c r="E2387" s="8">
        <v>44702</v>
      </c>
      <c r="F2387" s="3">
        <v>1430.8</v>
      </c>
      <c r="G2387" s="5">
        <f>Tabla1[[#This Row],[Importe]]-Tabla1[[#This Row],[Pagado]]</f>
        <v>0</v>
      </c>
      <c r="H2387" s="4" t="s">
        <v>3890</v>
      </c>
    </row>
    <row r="2388" spans="1:8" x14ac:dyDescent="0.25">
      <c r="A2388" s="7">
        <v>44702</v>
      </c>
      <c r="B2388" s="4" t="s">
        <v>2428</v>
      </c>
      <c r="C2388" s="4" t="s">
        <v>3686</v>
      </c>
      <c r="D2388" s="3">
        <v>185753.4</v>
      </c>
      <c r="E2388" s="8">
        <v>44707</v>
      </c>
      <c r="F2388" s="3">
        <v>185753.4</v>
      </c>
      <c r="G2388" s="5">
        <f>Tabla1[[#This Row],[Importe]]-Tabla1[[#This Row],[Pagado]]</f>
        <v>0</v>
      </c>
      <c r="H2388" s="4" t="s">
        <v>3890</v>
      </c>
    </row>
    <row r="2389" spans="1:8" x14ac:dyDescent="0.25">
      <c r="A2389" s="7">
        <v>44702</v>
      </c>
      <c r="B2389" s="4" t="s">
        <v>2429</v>
      </c>
      <c r="C2389" s="4" t="s">
        <v>4007</v>
      </c>
      <c r="D2389" s="3">
        <v>0</v>
      </c>
      <c r="E2389" s="9" t="s">
        <v>3891</v>
      </c>
      <c r="F2389" s="3">
        <v>0</v>
      </c>
      <c r="G2389" s="5">
        <f>Tabla1[[#This Row],[Importe]]-Tabla1[[#This Row],[Pagado]]</f>
        <v>0</v>
      </c>
      <c r="H2389" s="4" t="s">
        <v>3891</v>
      </c>
    </row>
    <row r="2390" spans="1:8" x14ac:dyDescent="0.25">
      <c r="A2390" s="7">
        <v>44702</v>
      </c>
      <c r="B2390" s="4" t="s">
        <v>2430</v>
      </c>
      <c r="C2390" s="4" t="s">
        <v>3614</v>
      </c>
      <c r="D2390" s="3">
        <v>1927.4</v>
      </c>
      <c r="E2390" s="8">
        <v>44702</v>
      </c>
      <c r="F2390" s="3">
        <v>1927.4</v>
      </c>
      <c r="G2390" s="5">
        <f>Tabla1[[#This Row],[Importe]]-Tabla1[[#This Row],[Pagado]]</f>
        <v>0</v>
      </c>
      <c r="H2390" s="4" t="s">
        <v>3890</v>
      </c>
    </row>
    <row r="2391" spans="1:8" x14ac:dyDescent="0.25">
      <c r="A2391" s="7">
        <v>44702</v>
      </c>
      <c r="B2391" s="4" t="s">
        <v>2431</v>
      </c>
      <c r="C2391" s="4" t="s">
        <v>3614</v>
      </c>
      <c r="D2391" s="3">
        <v>897.4</v>
      </c>
      <c r="E2391" s="8">
        <v>44702</v>
      </c>
      <c r="F2391" s="3">
        <v>897.4</v>
      </c>
      <c r="G2391" s="5">
        <f>Tabla1[[#This Row],[Importe]]-Tabla1[[#This Row],[Pagado]]</f>
        <v>0</v>
      </c>
      <c r="H2391" s="4" t="s">
        <v>3890</v>
      </c>
    </row>
    <row r="2392" spans="1:8" x14ac:dyDescent="0.25">
      <c r="A2392" s="7">
        <v>44702</v>
      </c>
      <c r="B2392" s="4" t="s">
        <v>2432</v>
      </c>
      <c r="C2392" s="4" t="s">
        <v>3622</v>
      </c>
      <c r="D2392" s="3">
        <v>3778.8</v>
      </c>
      <c r="E2392" s="8">
        <v>44702</v>
      </c>
      <c r="F2392" s="3">
        <v>3778.8</v>
      </c>
      <c r="G2392" s="5">
        <f>Tabla1[[#This Row],[Importe]]-Tabla1[[#This Row],[Pagado]]</f>
        <v>0</v>
      </c>
      <c r="H2392" s="4" t="s">
        <v>3890</v>
      </c>
    </row>
    <row r="2393" spans="1:8" x14ac:dyDescent="0.25">
      <c r="A2393" s="7">
        <v>44702</v>
      </c>
      <c r="B2393" s="4" t="s">
        <v>2433</v>
      </c>
      <c r="C2393" s="4" t="s">
        <v>3624</v>
      </c>
      <c r="D2393" s="3">
        <v>2221.1999999999998</v>
      </c>
      <c r="E2393" s="8">
        <v>44702</v>
      </c>
      <c r="F2393" s="3">
        <v>2221.1999999999998</v>
      </c>
      <c r="G2393" s="5">
        <f>Tabla1[[#This Row],[Importe]]-Tabla1[[#This Row],[Pagado]]</f>
        <v>0</v>
      </c>
      <c r="H2393" s="4" t="s">
        <v>3890</v>
      </c>
    </row>
    <row r="2394" spans="1:8" x14ac:dyDescent="0.25">
      <c r="A2394" s="7">
        <v>44702</v>
      </c>
      <c r="B2394" s="4" t="s">
        <v>2434</v>
      </c>
      <c r="C2394" s="4" t="s">
        <v>3643</v>
      </c>
      <c r="D2394" s="3">
        <v>2119.6999999999998</v>
      </c>
      <c r="E2394" s="8">
        <v>44702</v>
      </c>
      <c r="F2394" s="3">
        <v>2119.6999999999998</v>
      </c>
      <c r="G2394" s="5">
        <f>Tabla1[[#This Row],[Importe]]-Tabla1[[#This Row],[Pagado]]</f>
        <v>0</v>
      </c>
      <c r="H2394" s="4" t="s">
        <v>3890</v>
      </c>
    </row>
    <row r="2395" spans="1:8" ht="31.5" x14ac:dyDescent="0.25">
      <c r="A2395" s="7">
        <v>44702</v>
      </c>
      <c r="B2395" s="4" t="s">
        <v>2435</v>
      </c>
      <c r="C2395" s="11" t="s">
        <v>4010</v>
      </c>
      <c r="D2395" s="3">
        <v>0</v>
      </c>
      <c r="E2395" s="9" t="s">
        <v>3891</v>
      </c>
      <c r="F2395" s="3">
        <v>0</v>
      </c>
      <c r="G2395" s="5">
        <f>Tabla1[[#This Row],[Importe]]-Tabla1[[#This Row],[Pagado]]</f>
        <v>0</v>
      </c>
      <c r="H2395" s="4" t="s">
        <v>3891</v>
      </c>
    </row>
    <row r="2396" spans="1:8" x14ac:dyDescent="0.25">
      <c r="A2396" s="7">
        <v>44702</v>
      </c>
      <c r="B2396" s="4" t="s">
        <v>2436</v>
      </c>
      <c r="C2396" s="4" t="s">
        <v>3614</v>
      </c>
      <c r="D2396" s="3">
        <v>1004.4</v>
      </c>
      <c r="E2396" s="8">
        <v>44702</v>
      </c>
      <c r="F2396" s="3">
        <v>1004.4</v>
      </c>
      <c r="G2396" s="5">
        <f>Tabla1[[#This Row],[Importe]]-Tabla1[[#This Row],[Pagado]]</f>
        <v>0</v>
      </c>
      <c r="H2396" s="4" t="s">
        <v>3890</v>
      </c>
    </row>
    <row r="2397" spans="1:8" x14ac:dyDescent="0.25">
      <c r="A2397" s="7">
        <v>44702</v>
      </c>
      <c r="B2397" s="4" t="s">
        <v>2437</v>
      </c>
      <c r="C2397" s="4" t="s">
        <v>3614</v>
      </c>
      <c r="D2397" s="3">
        <v>2318.6999999999998</v>
      </c>
      <c r="E2397" s="8">
        <v>44702</v>
      </c>
      <c r="F2397" s="3">
        <v>2318.6999999999998</v>
      </c>
      <c r="G2397" s="5">
        <f>Tabla1[[#This Row],[Importe]]-Tabla1[[#This Row],[Pagado]]</f>
        <v>0</v>
      </c>
      <c r="H2397" s="4" t="s">
        <v>3890</v>
      </c>
    </row>
    <row r="2398" spans="1:8" x14ac:dyDescent="0.25">
      <c r="A2398" s="7">
        <v>44702</v>
      </c>
      <c r="B2398" s="4" t="s">
        <v>2438</v>
      </c>
      <c r="C2398" s="4" t="s">
        <v>3694</v>
      </c>
      <c r="D2398" s="3">
        <v>6258.4</v>
      </c>
      <c r="E2398" s="8">
        <v>44702</v>
      </c>
      <c r="F2398" s="3">
        <v>6258.4</v>
      </c>
      <c r="G2398" s="5">
        <f>Tabla1[[#This Row],[Importe]]-Tabla1[[#This Row],[Pagado]]</f>
        <v>0</v>
      </c>
      <c r="H2398" s="4" t="s">
        <v>3890</v>
      </c>
    </row>
    <row r="2399" spans="1:8" x14ac:dyDescent="0.25">
      <c r="A2399" s="7">
        <v>44702</v>
      </c>
      <c r="B2399" s="4" t="s">
        <v>2439</v>
      </c>
      <c r="C2399" s="4" t="s">
        <v>3603</v>
      </c>
      <c r="D2399" s="3">
        <v>1344</v>
      </c>
      <c r="E2399" s="8">
        <v>44702</v>
      </c>
      <c r="F2399" s="3">
        <v>1344</v>
      </c>
      <c r="G2399" s="5">
        <f>Tabla1[[#This Row],[Importe]]-Tabla1[[#This Row],[Pagado]]</f>
        <v>0</v>
      </c>
      <c r="H2399" s="4" t="s">
        <v>3890</v>
      </c>
    </row>
    <row r="2400" spans="1:8" ht="31.5" x14ac:dyDescent="0.25">
      <c r="A2400" s="7">
        <v>44702</v>
      </c>
      <c r="B2400" s="4" t="s">
        <v>2440</v>
      </c>
      <c r="C2400" s="11" t="s">
        <v>4011</v>
      </c>
      <c r="D2400" s="3">
        <v>0</v>
      </c>
      <c r="E2400" s="9" t="s">
        <v>3891</v>
      </c>
      <c r="F2400" s="3">
        <v>0</v>
      </c>
      <c r="G2400" s="5">
        <f>Tabla1[[#This Row],[Importe]]-Tabla1[[#This Row],[Pagado]]</f>
        <v>0</v>
      </c>
      <c r="H2400" s="4" t="s">
        <v>3891</v>
      </c>
    </row>
    <row r="2401" spans="1:8" x14ac:dyDescent="0.25">
      <c r="A2401" s="7">
        <v>44702</v>
      </c>
      <c r="B2401" s="4" t="s">
        <v>2441</v>
      </c>
      <c r="C2401" s="4" t="s">
        <v>3776</v>
      </c>
      <c r="D2401" s="3">
        <v>12507.1</v>
      </c>
      <c r="E2401" s="8">
        <v>44707</v>
      </c>
      <c r="F2401" s="3">
        <v>12507.1</v>
      </c>
      <c r="G2401" s="5">
        <f>Tabla1[[#This Row],[Importe]]-Tabla1[[#This Row],[Pagado]]</f>
        <v>0</v>
      </c>
      <c r="H2401" s="4" t="s">
        <v>3890</v>
      </c>
    </row>
    <row r="2402" spans="1:8" x14ac:dyDescent="0.25">
      <c r="A2402" s="7">
        <v>44702</v>
      </c>
      <c r="B2402" s="4" t="s">
        <v>2442</v>
      </c>
      <c r="C2402" s="4" t="s">
        <v>3714</v>
      </c>
      <c r="D2402" s="3">
        <v>642</v>
      </c>
      <c r="E2402" s="8">
        <v>44702</v>
      </c>
      <c r="F2402" s="3">
        <v>642</v>
      </c>
      <c r="G2402" s="5">
        <f>Tabla1[[#This Row],[Importe]]-Tabla1[[#This Row],[Pagado]]</f>
        <v>0</v>
      </c>
      <c r="H2402" s="4" t="s">
        <v>3890</v>
      </c>
    </row>
    <row r="2403" spans="1:8" x14ac:dyDescent="0.25">
      <c r="A2403" s="7">
        <v>44702</v>
      </c>
      <c r="B2403" s="4" t="s">
        <v>2443</v>
      </c>
      <c r="C2403" s="4" t="s">
        <v>3690</v>
      </c>
      <c r="D2403" s="3">
        <v>39581.199999999997</v>
      </c>
      <c r="E2403" s="8">
        <v>44708</v>
      </c>
      <c r="F2403" s="3">
        <v>39581.199999999997</v>
      </c>
      <c r="G2403" s="5">
        <f>Tabla1[[#This Row],[Importe]]-Tabla1[[#This Row],[Pagado]]</f>
        <v>0</v>
      </c>
      <c r="H2403" s="4" t="s">
        <v>3890</v>
      </c>
    </row>
    <row r="2404" spans="1:8" x14ac:dyDescent="0.25">
      <c r="A2404" s="7">
        <v>44702</v>
      </c>
      <c r="B2404" s="4" t="s">
        <v>2444</v>
      </c>
      <c r="C2404" s="4" t="s">
        <v>3618</v>
      </c>
      <c r="D2404" s="3">
        <v>1932</v>
      </c>
      <c r="E2404" s="8">
        <v>44702</v>
      </c>
      <c r="F2404" s="3">
        <v>1932</v>
      </c>
      <c r="G2404" s="5">
        <f>Tabla1[[#This Row],[Importe]]-Tabla1[[#This Row],[Pagado]]</f>
        <v>0</v>
      </c>
      <c r="H2404" s="4" t="s">
        <v>3890</v>
      </c>
    </row>
    <row r="2405" spans="1:8" x14ac:dyDescent="0.25">
      <c r="A2405" s="7">
        <v>44702</v>
      </c>
      <c r="B2405" s="4" t="s">
        <v>2445</v>
      </c>
      <c r="C2405" s="4" t="s">
        <v>3764</v>
      </c>
      <c r="D2405" s="3">
        <v>23718</v>
      </c>
      <c r="E2405" s="8">
        <v>44704</v>
      </c>
      <c r="F2405" s="3">
        <v>23718</v>
      </c>
      <c r="G2405" s="5">
        <f>Tabla1[[#This Row],[Importe]]-Tabla1[[#This Row],[Pagado]]</f>
        <v>0</v>
      </c>
      <c r="H2405" s="4" t="s">
        <v>3890</v>
      </c>
    </row>
    <row r="2406" spans="1:8" x14ac:dyDescent="0.25">
      <c r="A2406" s="7">
        <v>44702</v>
      </c>
      <c r="B2406" s="4" t="s">
        <v>2446</v>
      </c>
      <c r="C2406" s="4" t="s">
        <v>3661</v>
      </c>
      <c r="D2406" s="3">
        <v>25860.799999999999</v>
      </c>
      <c r="E2406" s="8">
        <v>44702</v>
      </c>
      <c r="F2406" s="3">
        <v>25860.799999999999</v>
      </c>
      <c r="G2406" s="5">
        <f>Tabla1[[#This Row],[Importe]]-Tabla1[[#This Row],[Pagado]]</f>
        <v>0</v>
      </c>
      <c r="H2406" s="4" t="s">
        <v>3890</v>
      </c>
    </row>
    <row r="2407" spans="1:8" x14ac:dyDescent="0.25">
      <c r="A2407" s="7">
        <v>44702</v>
      </c>
      <c r="B2407" s="4" t="s">
        <v>2447</v>
      </c>
      <c r="C2407" s="4" t="s">
        <v>3793</v>
      </c>
      <c r="D2407" s="3">
        <v>10298.4</v>
      </c>
      <c r="E2407" s="8">
        <v>44702</v>
      </c>
      <c r="F2407" s="3">
        <v>10298.4</v>
      </c>
      <c r="G2407" s="5">
        <f>Tabla1[[#This Row],[Importe]]-Tabla1[[#This Row],[Pagado]]</f>
        <v>0</v>
      </c>
      <c r="H2407" s="4" t="s">
        <v>3890</v>
      </c>
    </row>
    <row r="2408" spans="1:8" x14ac:dyDescent="0.25">
      <c r="A2408" s="7">
        <v>44702</v>
      </c>
      <c r="B2408" s="4" t="s">
        <v>2448</v>
      </c>
      <c r="C2408" s="4" t="s">
        <v>3614</v>
      </c>
      <c r="D2408" s="3">
        <v>1509.9</v>
      </c>
      <c r="E2408" s="8">
        <v>44702</v>
      </c>
      <c r="F2408" s="3">
        <v>1509.9</v>
      </c>
      <c r="G2408" s="5">
        <f>Tabla1[[#This Row],[Importe]]-Tabla1[[#This Row],[Pagado]]</f>
        <v>0</v>
      </c>
      <c r="H2408" s="4" t="s">
        <v>3890</v>
      </c>
    </row>
    <row r="2409" spans="1:8" x14ac:dyDescent="0.25">
      <c r="A2409" s="7">
        <v>44702</v>
      </c>
      <c r="B2409" s="4" t="s">
        <v>2449</v>
      </c>
      <c r="C2409" s="4" t="s">
        <v>3682</v>
      </c>
      <c r="D2409" s="3">
        <v>11038</v>
      </c>
      <c r="E2409" s="8">
        <v>44702</v>
      </c>
      <c r="F2409" s="3">
        <v>11038</v>
      </c>
      <c r="G2409" s="5">
        <f>Tabla1[[#This Row],[Importe]]-Tabla1[[#This Row],[Pagado]]</f>
        <v>0</v>
      </c>
      <c r="H2409" s="4" t="s">
        <v>3890</v>
      </c>
    </row>
    <row r="2410" spans="1:8" x14ac:dyDescent="0.25">
      <c r="A2410" s="7">
        <v>44702</v>
      </c>
      <c r="B2410" s="4" t="s">
        <v>2450</v>
      </c>
      <c r="C2410" s="4" t="s">
        <v>3685</v>
      </c>
      <c r="D2410" s="3">
        <v>7138.9</v>
      </c>
      <c r="E2410" s="8">
        <v>44702</v>
      </c>
      <c r="F2410" s="3">
        <v>7138.9</v>
      </c>
      <c r="G2410" s="5">
        <f>Tabla1[[#This Row],[Importe]]-Tabla1[[#This Row],[Pagado]]</f>
        <v>0</v>
      </c>
      <c r="H2410" s="4" t="s">
        <v>3890</v>
      </c>
    </row>
    <row r="2411" spans="1:8" x14ac:dyDescent="0.25">
      <c r="A2411" s="7">
        <v>44702</v>
      </c>
      <c r="B2411" s="4" t="s">
        <v>2451</v>
      </c>
      <c r="C2411" s="4" t="s">
        <v>3760</v>
      </c>
      <c r="D2411" s="3">
        <v>2532</v>
      </c>
      <c r="E2411" s="8">
        <v>44702</v>
      </c>
      <c r="F2411" s="3">
        <v>2532</v>
      </c>
      <c r="G2411" s="5">
        <f>Tabla1[[#This Row],[Importe]]-Tabla1[[#This Row],[Pagado]]</f>
        <v>0</v>
      </c>
      <c r="H2411" s="4" t="s">
        <v>3890</v>
      </c>
    </row>
    <row r="2412" spans="1:8" x14ac:dyDescent="0.25">
      <c r="A2412" s="7">
        <v>44702</v>
      </c>
      <c r="B2412" s="4" t="s">
        <v>2452</v>
      </c>
      <c r="C2412" s="4" t="s">
        <v>3761</v>
      </c>
      <c r="D2412" s="3">
        <v>516.79999999999995</v>
      </c>
      <c r="E2412" s="8">
        <v>44702</v>
      </c>
      <c r="F2412" s="3">
        <v>516.79999999999995</v>
      </c>
      <c r="G2412" s="5">
        <f>Tabla1[[#This Row],[Importe]]-Tabla1[[#This Row],[Pagado]]</f>
        <v>0</v>
      </c>
      <c r="H2412" s="4" t="s">
        <v>3890</v>
      </c>
    </row>
    <row r="2413" spans="1:8" x14ac:dyDescent="0.25">
      <c r="A2413" s="7">
        <v>44702</v>
      </c>
      <c r="B2413" s="4" t="s">
        <v>2453</v>
      </c>
      <c r="C2413" s="4" t="s">
        <v>3765</v>
      </c>
      <c r="D2413" s="3">
        <v>4926</v>
      </c>
      <c r="E2413" s="8">
        <v>44702</v>
      </c>
      <c r="F2413" s="3">
        <v>4926</v>
      </c>
      <c r="G2413" s="5">
        <f>Tabla1[[#This Row],[Importe]]-Tabla1[[#This Row],[Pagado]]</f>
        <v>0</v>
      </c>
      <c r="H2413" s="4" t="s">
        <v>3890</v>
      </c>
    </row>
    <row r="2414" spans="1:8" x14ac:dyDescent="0.25">
      <c r="A2414" s="7">
        <v>44702</v>
      </c>
      <c r="B2414" s="4" t="s">
        <v>2454</v>
      </c>
      <c r="C2414" s="4" t="s">
        <v>3765</v>
      </c>
      <c r="D2414" s="3">
        <v>1704</v>
      </c>
      <c r="E2414" s="8">
        <v>44702</v>
      </c>
      <c r="F2414" s="3">
        <v>1704</v>
      </c>
      <c r="G2414" s="5">
        <f>Tabla1[[#This Row],[Importe]]-Tabla1[[#This Row],[Pagado]]</f>
        <v>0</v>
      </c>
      <c r="H2414" s="4" t="s">
        <v>3890</v>
      </c>
    </row>
    <row r="2415" spans="1:8" x14ac:dyDescent="0.25">
      <c r="A2415" s="7">
        <v>44702</v>
      </c>
      <c r="B2415" s="4" t="s">
        <v>2455</v>
      </c>
      <c r="C2415" s="4" t="s">
        <v>3681</v>
      </c>
      <c r="D2415" s="3">
        <v>21343.8</v>
      </c>
      <c r="E2415" s="8">
        <v>44702</v>
      </c>
      <c r="F2415" s="3">
        <v>21343.8</v>
      </c>
      <c r="G2415" s="5">
        <f>Tabla1[[#This Row],[Importe]]-Tabla1[[#This Row],[Pagado]]</f>
        <v>0</v>
      </c>
      <c r="H2415" s="4" t="s">
        <v>3890</v>
      </c>
    </row>
    <row r="2416" spans="1:8" x14ac:dyDescent="0.25">
      <c r="A2416" s="7">
        <v>44702</v>
      </c>
      <c r="B2416" s="4" t="s">
        <v>2456</v>
      </c>
      <c r="C2416" s="4" t="s">
        <v>3798</v>
      </c>
      <c r="D2416" s="3">
        <v>3568</v>
      </c>
      <c r="E2416" s="8">
        <v>44702</v>
      </c>
      <c r="F2416" s="3">
        <v>3568</v>
      </c>
      <c r="G2416" s="5">
        <f>Tabla1[[#This Row],[Importe]]-Tabla1[[#This Row],[Pagado]]</f>
        <v>0</v>
      </c>
      <c r="H2416" s="4" t="s">
        <v>3890</v>
      </c>
    </row>
    <row r="2417" spans="1:8" x14ac:dyDescent="0.25">
      <c r="A2417" s="7">
        <v>44702</v>
      </c>
      <c r="B2417" s="4" t="s">
        <v>2457</v>
      </c>
      <c r="C2417" s="4" t="s">
        <v>3614</v>
      </c>
      <c r="D2417" s="3">
        <v>1155</v>
      </c>
      <c r="E2417" s="8">
        <v>44702</v>
      </c>
      <c r="F2417" s="3">
        <v>1155</v>
      </c>
      <c r="G2417" s="5">
        <f>Tabla1[[#This Row],[Importe]]-Tabla1[[#This Row],[Pagado]]</f>
        <v>0</v>
      </c>
      <c r="H2417" s="4" t="s">
        <v>3890</v>
      </c>
    </row>
    <row r="2418" spans="1:8" x14ac:dyDescent="0.25">
      <c r="A2418" s="7">
        <v>44702</v>
      </c>
      <c r="B2418" s="4" t="s">
        <v>2458</v>
      </c>
      <c r="C2418" s="4" t="s">
        <v>3810</v>
      </c>
      <c r="D2418" s="3">
        <v>719.9</v>
      </c>
      <c r="E2418" s="8">
        <v>44702</v>
      </c>
      <c r="F2418" s="3">
        <v>719.9</v>
      </c>
      <c r="G2418" s="5">
        <f>Tabla1[[#This Row],[Importe]]-Tabla1[[#This Row],[Pagado]]</f>
        <v>0</v>
      </c>
      <c r="H2418" s="4" t="s">
        <v>3890</v>
      </c>
    </row>
    <row r="2419" spans="1:8" x14ac:dyDescent="0.25">
      <c r="A2419" s="7">
        <v>44702</v>
      </c>
      <c r="B2419" s="4" t="s">
        <v>2459</v>
      </c>
      <c r="C2419" s="4" t="s">
        <v>3792</v>
      </c>
      <c r="D2419" s="3">
        <v>4222.8</v>
      </c>
      <c r="E2419" s="8">
        <v>44702</v>
      </c>
      <c r="F2419" s="3">
        <v>4222.8</v>
      </c>
      <c r="G2419" s="5">
        <f>Tabla1[[#This Row],[Importe]]-Tabla1[[#This Row],[Pagado]]</f>
        <v>0</v>
      </c>
      <c r="H2419" s="4" t="s">
        <v>3890</v>
      </c>
    </row>
    <row r="2420" spans="1:8" x14ac:dyDescent="0.25">
      <c r="A2420" s="7">
        <v>44702</v>
      </c>
      <c r="B2420" s="4" t="s">
        <v>2460</v>
      </c>
      <c r="C2420" s="4" t="s">
        <v>3792</v>
      </c>
      <c r="D2420" s="3">
        <v>917.8</v>
      </c>
      <c r="E2420" s="8">
        <v>44702</v>
      </c>
      <c r="F2420" s="3">
        <v>917.8</v>
      </c>
      <c r="G2420" s="5">
        <f>Tabla1[[#This Row],[Importe]]-Tabla1[[#This Row],[Pagado]]</f>
        <v>0</v>
      </c>
      <c r="H2420" s="4" t="s">
        <v>3890</v>
      </c>
    </row>
    <row r="2421" spans="1:8" x14ac:dyDescent="0.25">
      <c r="A2421" s="7">
        <v>44702</v>
      </c>
      <c r="B2421" s="4" t="s">
        <v>2461</v>
      </c>
      <c r="C2421" s="4" t="s">
        <v>3628</v>
      </c>
      <c r="D2421" s="3">
        <v>18789.599999999999</v>
      </c>
      <c r="E2421" s="8">
        <v>44705</v>
      </c>
      <c r="F2421" s="3">
        <v>18789.599999999999</v>
      </c>
      <c r="G2421" s="5">
        <f>Tabla1[[#This Row],[Importe]]-Tabla1[[#This Row],[Pagado]]</f>
        <v>0</v>
      </c>
      <c r="H2421" s="4" t="s">
        <v>3890</v>
      </c>
    </row>
    <row r="2422" spans="1:8" x14ac:dyDescent="0.25">
      <c r="A2422" s="7">
        <v>44702</v>
      </c>
      <c r="B2422" s="4" t="s">
        <v>2462</v>
      </c>
      <c r="C2422" s="4" t="s">
        <v>3710</v>
      </c>
      <c r="D2422" s="3">
        <v>4668</v>
      </c>
      <c r="E2422" s="8">
        <v>44703</v>
      </c>
      <c r="F2422" s="3">
        <v>4668</v>
      </c>
      <c r="G2422" s="5">
        <f>Tabla1[[#This Row],[Importe]]-Tabla1[[#This Row],[Pagado]]</f>
        <v>0</v>
      </c>
      <c r="H2422" s="4" t="s">
        <v>3890</v>
      </c>
    </row>
    <row r="2423" spans="1:8" x14ac:dyDescent="0.25">
      <c r="A2423" s="7">
        <v>44702</v>
      </c>
      <c r="B2423" s="4" t="s">
        <v>2463</v>
      </c>
      <c r="C2423" s="4" t="s">
        <v>3713</v>
      </c>
      <c r="D2423" s="3">
        <v>2958</v>
      </c>
      <c r="E2423" s="8">
        <v>44703</v>
      </c>
      <c r="F2423" s="3">
        <v>2958</v>
      </c>
      <c r="G2423" s="5">
        <f>Tabla1[[#This Row],[Importe]]-Tabla1[[#This Row],[Pagado]]</f>
        <v>0</v>
      </c>
      <c r="H2423" s="4" t="s">
        <v>3890</v>
      </c>
    </row>
    <row r="2424" spans="1:8" x14ac:dyDescent="0.25">
      <c r="A2424" s="7">
        <v>44702</v>
      </c>
      <c r="B2424" s="4" t="s">
        <v>2464</v>
      </c>
      <c r="C2424" s="4" t="s">
        <v>3844</v>
      </c>
      <c r="D2424" s="3">
        <v>1704</v>
      </c>
      <c r="E2424" s="8">
        <v>44703</v>
      </c>
      <c r="F2424" s="3">
        <v>1704</v>
      </c>
      <c r="G2424" s="5">
        <f>Tabla1[[#This Row],[Importe]]-Tabla1[[#This Row],[Pagado]]</f>
        <v>0</v>
      </c>
      <c r="H2424" s="4" t="s">
        <v>3890</v>
      </c>
    </row>
    <row r="2425" spans="1:8" x14ac:dyDescent="0.25">
      <c r="A2425" s="7">
        <v>44702</v>
      </c>
      <c r="B2425" s="4" t="s">
        <v>2465</v>
      </c>
      <c r="C2425" s="4" t="s">
        <v>3709</v>
      </c>
      <c r="D2425" s="3">
        <v>10992</v>
      </c>
      <c r="E2425" s="8">
        <v>44703</v>
      </c>
      <c r="F2425" s="3">
        <v>10992</v>
      </c>
      <c r="G2425" s="5">
        <f>Tabla1[[#This Row],[Importe]]-Tabla1[[#This Row],[Pagado]]</f>
        <v>0</v>
      </c>
      <c r="H2425" s="4" t="s">
        <v>3890</v>
      </c>
    </row>
    <row r="2426" spans="1:8" x14ac:dyDescent="0.25">
      <c r="A2426" s="7">
        <v>44702</v>
      </c>
      <c r="B2426" s="4" t="s">
        <v>2466</v>
      </c>
      <c r="C2426" s="4" t="s">
        <v>3713</v>
      </c>
      <c r="D2426" s="3">
        <v>1650</v>
      </c>
      <c r="E2426" s="8">
        <v>44703</v>
      </c>
      <c r="F2426" s="3">
        <v>1650</v>
      </c>
      <c r="G2426" s="5">
        <f>Tabla1[[#This Row],[Importe]]-Tabla1[[#This Row],[Pagado]]</f>
        <v>0</v>
      </c>
      <c r="H2426" s="4" t="s">
        <v>3890</v>
      </c>
    </row>
    <row r="2427" spans="1:8" x14ac:dyDescent="0.25">
      <c r="A2427" s="7">
        <v>44702</v>
      </c>
      <c r="B2427" s="4" t="s">
        <v>2467</v>
      </c>
      <c r="C2427" s="4" t="s">
        <v>3712</v>
      </c>
      <c r="D2427" s="3">
        <v>552</v>
      </c>
      <c r="E2427" s="8">
        <v>44703</v>
      </c>
      <c r="F2427" s="3">
        <v>552</v>
      </c>
      <c r="G2427" s="5">
        <f>Tabla1[[#This Row],[Importe]]-Tabla1[[#This Row],[Pagado]]</f>
        <v>0</v>
      </c>
      <c r="H2427" s="4" t="s">
        <v>3890</v>
      </c>
    </row>
    <row r="2428" spans="1:8" x14ac:dyDescent="0.25">
      <c r="A2428" s="7">
        <v>44702</v>
      </c>
      <c r="B2428" s="4" t="s">
        <v>2468</v>
      </c>
      <c r="C2428" s="4" t="s">
        <v>3764</v>
      </c>
      <c r="D2428" s="3">
        <v>35.520000000000003</v>
      </c>
      <c r="E2428" s="8">
        <v>44707</v>
      </c>
      <c r="F2428" s="3">
        <v>35.520000000000003</v>
      </c>
      <c r="G2428" s="5">
        <f>Tabla1[[#This Row],[Importe]]-Tabla1[[#This Row],[Pagado]]</f>
        <v>0</v>
      </c>
      <c r="H2428" s="4" t="s">
        <v>3890</v>
      </c>
    </row>
    <row r="2429" spans="1:8" x14ac:dyDescent="0.25">
      <c r="A2429" s="7">
        <v>44702</v>
      </c>
      <c r="B2429" s="4" t="s">
        <v>2469</v>
      </c>
      <c r="C2429" s="4" t="s">
        <v>3792</v>
      </c>
      <c r="D2429" s="3">
        <v>204</v>
      </c>
      <c r="E2429" s="8">
        <v>44702</v>
      </c>
      <c r="F2429" s="3">
        <v>204</v>
      </c>
      <c r="G2429" s="5">
        <f>Tabla1[[#This Row],[Importe]]-Tabla1[[#This Row],[Pagado]]</f>
        <v>0</v>
      </c>
      <c r="H2429" s="4" t="s">
        <v>3890</v>
      </c>
    </row>
    <row r="2430" spans="1:8" x14ac:dyDescent="0.25">
      <c r="A2430" s="7">
        <v>44702</v>
      </c>
      <c r="B2430" s="4" t="s">
        <v>2470</v>
      </c>
      <c r="C2430" s="4" t="s">
        <v>3811</v>
      </c>
      <c r="D2430" s="3">
        <v>1530</v>
      </c>
      <c r="E2430" s="8">
        <v>44702</v>
      </c>
      <c r="F2430" s="3">
        <v>1530</v>
      </c>
      <c r="G2430" s="5">
        <f>Tabla1[[#This Row],[Importe]]-Tabla1[[#This Row],[Pagado]]</f>
        <v>0</v>
      </c>
      <c r="H2430" s="4" t="s">
        <v>3890</v>
      </c>
    </row>
    <row r="2431" spans="1:8" x14ac:dyDescent="0.25">
      <c r="A2431" s="7">
        <v>44702</v>
      </c>
      <c r="B2431" s="4" t="s">
        <v>2471</v>
      </c>
      <c r="C2431" s="4" t="s">
        <v>3722</v>
      </c>
      <c r="D2431" s="3">
        <v>1234.2</v>
      </c>
      <c r="E2431" s="8">
        <v>44702</v>
      </c>
      <c r="F2431" s="3">
        <v>1234.2</v>
      </c>
      <c r="G2431" s="5">
        <f>Tabla1[[#This Row],[Importe]]-Tabla1[[#This Row],[Pagado]]</f>
        <v>0</v>
      </c>
      <c r="H2431" s="4" t="s">
        <v>3890</v>
      </c>
    </row>
    <row r="2432" spans="1:8" x14ac:dyDescent="0.25">
      <c r="A2432" s="7">
        <v>44702</v>
      </c>
      <c r="B2432" s="4" t="s">
        <v>2472</v>
      </c>
      <c r="C2432" s="4" t="s">
        <v>3599</v>
      </c>
      <c r="D2432" s="3">
        <v>4314.6000000000004</v>
      </c>
      <c r="E2432" s="8">
        <v>44703</v>
      </c>
      <c r="F2432" s="3">
        <v>4314.6000000000004</v>
      </c>
      <c r="G2432" s="5">
        <f>Tabla1[[#This Row],[Importe]]-Tabla1[[#This Row],[Pagado]]</f>
        <v>0</v>
      </c>
      <c r="H2432" s="4" t="s">
        <v>3890</v>
      </c>
    </row>
    <row r="2433" spans="1:8" x14ac:dyDescent="0.25">
      <c r="A2433" s="7">
        <v>44702</v>
      </c>
      <c r="B2433" s="4" t="s">
        <v>2473</v>
      </c>
      <c r="C2433" s="4" t="s">
        <v>3770</v>
      </c>
      <c r="D2433" s="3">
        <v>22462</v>
      </c>
      <c r="E2433" s="8">
        <v>44702</v>
      </c>
      <c r="F2433" s="3">
        <v>22462</v>
      </c>
      <c r="G2433" s="5">
        <f>Tabla1[[#This Row],[Importe]]-Tabla1[[#This Row],[Pagado]]</f>
        <v>0</v>
      </c>
      <c r="H2433" s="4" t="s">
        <v>3890</v>
      </c>
    </row>
    <row r="2434" spans="1:8" x14ac:dyDescent="0.25">
      <c r="A2434" s="7">
        <v>44702</v>
      </c>
      <c r="B2434" s="4" t="s">
        <v>2474</v>
      </c>
      <c r="C2434" s="4" t="s">
        <v>3690</v>
      </c>
      <c r="D2434" s="3">
        <v>83382</v>
      </c>
      <c r="E2434" s="8">
        <v>44708</v>
      </c>
      <c r="F2434" s="3">
        <v>83382</v>
      </c>
      <c r="G2434" s="5">
        <f>Tabla1[[#This Row],[Importe]]-Tabla1[[#This Row],[Pagado]]</f>
        <v>0</v>
      </c>
      <c r="H2434" s="4" t="s">
        <v>3890</v>
      </c>
    </row>
    <row r="2435" spans="1:8" x14ac:dyDescent="0.25">
      <c r="A2435" s="7">
        <v>44702</v>
      </c>
      <c r="B2435" s="4" t="s">
        <v>2475</v>
      </c>
      <c r="C2435" s="4" t="s">
        <v>3690</v>
      </c>
      <c r="D2435" s="3">
        <v>1534.4</v>
      </c>
      <c r="E2435" s="8">
        <v>44708</v>
      </c>
      <c r="F2435" s="3">
        <v>1534.4</v>
      </c>
      <c r="G2435" s="5">
        <f>Tabla1[[#This Row],[Importe]]-Tabla1[[#This Row],[Pagado]]</f>
        <v>0</v>
      </c>
      <c r="H2435" s="4" t="s">
        <v>3890</v>
      </c>
    </row>
    <row r="2436" spans="1:8" x14ac:dyDescent="0.25">
      <c r="A2436" s="7">
        <v>44702</v>
      </c>
      <c r="B2436" s="4" t="s">
        <v>2476</v>
      </c>
      <c r="C2436" s="4" t="s">
        <v>3787</v>
      </c>
      <c r="D2436" s="3">
        <v>2208</v>
      </c>
      <c r="E2436" s="8">
        <v>44702</v>
      </c>
      <c r="F2436" s="3">
        <v>2208</v>
      </c>
      <c r="G2436" s="5">
        <f>Tabla1[[#This Row],[Importe]]-Tabla1[[#This Row],[Pagado]]</f>
        <v>0</v>
      </c>
      <c r="H2436" s="4" t="s">
        <v>3890</v>
      </c>
    </row>
    <row r="2437" spans="1:8" x14ac:dyDescent="0.25">
      <c r="A2437" s="7">
        <v>44702</v>
      </c>
      <c r="B2437" s="4" t="s">
        <v>2477</v>
      </c>
      <c r="C2437" s="4" t="s">
        <v>3853</v>
      </c>
      <c r="D2437" s="3">
        <v>4613.8</v>
      </c>
      <c r="E2437" s="8">
        <v>44702</v>
      </c>
      <c r="F2437" s="3">
        <v>4613.8</v>
      </c>
      <c r="G2437" s="5">
        <f>Tabla1[[#This Row],[Importe]]-Tabla1[[#This Row],[Pagado]]</f>
        <v>0</v>
      </c>
      <c r="H2437" s="4" t="s">
        <v>3890</v>
      </c>
    </row>
    <row r="2438" spans="1:8" x14ac:dyDescent="0.25">
      <c r="A2438" s="7">
        <v>44702</v>
      </c>
      <c r="B2438" s="4" t="s">
        <v>2478</v>
      </c>
      <c r="C2438" s="4" t="s">
        <v>3726</v>
      </c>
      <c r="D2438" s="3">
        <v>3471</v>
      </c>
      <c r="E2438" s="8">
        <v>44702</v>
      </c>
      <c r="F2438" s="3">
        <v>3471</v>
      </c>
      <c r="G2438" s="5">
        <f>Tabla1[[#This Row],[Importe]]-Tabla1[[#This Row],[Pagado]]</f>
        <v>0</v>
      </c>
      <c r="H2438" s="4" t="s">
        <v>3890</v>
      </c>
    </row>
    <row r="2439" spans="1:8" x14ac:dyDescent="0.25">
      <c r="A2439" s="7">
        <v>44702</v>
      </c>
      <c r="B2439" s="4" t="s">
        <v>2479</v>
      </c>
      <c r="C2439" s="4" t="s">
        <v>3706</v>
      </c>
      <c r="D2439" s="3">
        <v>1036.8</v>
      </c>
      <c r="E2439" s="8">
        <v>44702</v>
      </c>
      <c r="F2439" s="3">
        <v>1036.8</v>
      </c>
      <c r="G2439" s="5">
        <f>Tabla1[[#This Row],[Importe]]-Tabla1[[#This Row],[Pagado]]</f>
        <v>0</v>
      </c>
      <c r="H2439" s="4" t="s">
        <v>3890</v>
      </c>
    </row>
    <row r="2440" spans="1:8" x14ac:dyDescent="0.25">
      <c r="A2440" s="7">
        <v>44702</v>
      </c>
      <c r="B2440" s="4" t="s">
        <v>2480</v>
      </c>
      <c r="C2440" s="4" t="s">
        <v>3706</v>
      </c>
      <c r="D2440" s="3">
        <v>200.6</v>
      </c>
      <c r="E2440" s="8">
        <v>44702</v>
      </c>
      <c r="F2440" s="3">
        <v>200.6</v>
      </c>
      <c r="G2440" s="5">
        <f>Tabla1[[#This Row],[Importe]]-Tabla1[[#This Row],[Pagado]]</f>
        <v>0</v>
      </c>
      <c r="H2440" s="4" t="s">
        <v>3890</v>
      </c>
    </row>
    <row r="2441" spans="1:8" x14ac:dyDescent="0.25">
      <c r="A2441" s="7">
        <v>44702</v>
      </c>
      <c r="B2441" s="4" t="s">
        <v>2481</v>
      </c>
      <c r="C2441" s="4" t="s">
        <v>3725</v>
      </c>
      <c r="D2441" s="3">
        <v>5583.6</v>
      </c>
      <c r="E2441" s="8">
        <v>44702</v>
      </c>
      <c r="F2441" s="3">
        <v>5583.6</v>
      </c>
      <c r="G2441" s="5">
        <f>Tabla1[[#This Row],[Importe]]-Tabla1[[#This Row],[Pagado]]</f>
        <v>0</v>
      </c>
      <c r="H2441" s="4" t="s">
        <v>3890</v>
      </c>
    </row>
    <row r="2442" spans="1:8" x14ac:dyDescent="0.25">
      <c r="A2442" s="7">
        <v>44702</v>
      </c>
      <c r="B2442" s="4" t="s">
        <v>2482</v>
      </c>
      <c r="C2442" s="4" t="s">
        <v>3614</v>
      </c>
      <c r="D2442" s="3">
        <v>103.6</v>
      </c>
      <c r="E2442" s="8">
        <v>44702</v>
      </c>
      <c r="F2442" s="3">
        <v>103.6</v>
      </c>
      <c r="G2442" s="5">
        <f>Tabla1[[#This Row],[Importe]]-Tabla1[[#This Row],[Pagado]]</f>
        <v>0</v>
      </c>
      <c r="H2442" s="4" t="s">
        <v>3890</v>
      </c>
    </row>
    <row r="2443" spans="1:8" x14ac:dyDescent="0.25">
      <c r="A2443" s="7">
        <v>44702</v>
      </c>
      <c r="B2443" s="4" t="s">
        <v>2483</v>
      </c>
      <c r="C2443" s="4" t="s">
        <v>3700</v>
      </c>
      <c r="D2443" s="3">
        <v>81159.3</v>
      </c>
      <c r="E2443" s="8" t="s">
        <v>3883</v>
      </c>
      <c r="F2443" s="3">
        <v>81159.3</v>
      </c>
      <c r="G2443" s="5">
        <f>Tabla1[[#This Row],[Importe]]-Tabla1[[#This Row],[Pagado]]</f>
        <v>0</v>
      </c>
      <c r="H2443" s="4" t="s">
        <v>3890</v>
      </c>
    </row>
    <row r="2444" spans="1:8" x14ac:dyDescent="0.25">
      <c r="A2444" s="7">
        <v>44702</v>
      </c>
      <c r="B2444" s="4" t="s">
        <v>2484</v>
      </c>
      <c r="C2444" s="4" t="s">
        <v>3700</v>
      </c>
      <c r="D2444" s="3">
        <v>18051.14</v>
      </c>
      <c r="E2444" s="8" t="s">
        <v>3883</v>
      </c>
      <c r="F2444" s="3">
        <v>18051.14</v>
      </c>
      <c r="G2444" s="5">
        <f>Tabla1[[#This Row],[Importe]]-Tabla1[[#This Row],[Pagado]]</f>
        <v>0</v>
      </c>
      <c r="H2444" s="4" t="s">
        <v>3890</v>
      </c>
    </row>
    <row r="2445" spans="1:8" x14ac:dyDescent="0.25">
      <c r="A2445" s="7">
        <v>44702</v>
      </c>
      <c r="B2445" s="4" t="s">
        <v>2485</v>
      </c>
      <c r="C2445" s="4" t="s">
        <v>3624</v>
      </c>
      <c r="D2445" s="3">
        <v>2647.4</v>
      </c>
      <c r="E2445" s="8">
        <v>44702</v>
      </c>
      <c r="F2445" s="3">
        <v>2647.4</v>
      </c>
      <c r="G2445" s="5">
        <f>Tabla1[[#This Row],[Importe]]-Tabla1[[#This Row],[Pagado]]</f>
        <v>0</v>
      </c>
      <c r="H2445" s="4" t="s">
        <v>3890</v>
      </c>
    </row>
    <row r="2446" spans="1:8" x14ac:dyDescent="0.25">
      <c r="A2446" s="7">
        <v>44702</v>
      </c>
      <c r="B2446" s="4" t="s">
        <v>2486</v>
      </c>
      <c r="C2446" s="4" t="s">
        <v>3618</v>
      </c>
      <c r="D2446" s="3">
        <v>273.7</v>
      </c>
      <c r="E2446" s="8">
        <v>44702</v>
      </c>
      <c r="F2446" s="3">
        <v>273.7</v>
      </c>
      <c r="G2446" s="5">
        <f>Tabla1[[#This Row],[Importe]]-Tabla1[[#This Row],[Pagado]]</f>
        <v>0</v>
      </c>
      <c r="H2446" s="4" t="s">
        <v>3890</v>
      </c>
    </row>
    <row r="2447" spans="1:8" x14ac:dyDescent="0.25">
      <c r="A2447" s="7">
        <v>44702</v>
      </c>
      <c r="B2447" s="4" t="s">
        <v>2487</v>
      </c>
      <c r="C2447" s="4" t="s">
        <v>3627</v>
      </c>
      <c r="D2447" s="3">
        <v>1043.0999999999999</v>
      </c>
      <c r="E2447" s="8">
        <v>44702</v>
      </c>
      <c r="F2447" s="3">
        <v>1043.0999999999999</v>
      </c>
      <c r="G2447" s="5">
        <f>Tabla1[[#This Row],[Importe]]-Tabla1[[#This Row],[Pagado]]</f>
        <v>0</v>
      </c>
      <c r="H2447" s="4" t="s">
        <v>3890</v>
      </c>
    </row>
    <row r="2448" spans="1:8" x14ac:dyDescent="0.25">
      <c r="A2448" s="7">
        <v>44702</v>
      </c>
      <c r="B2448" s="4" t="s">
        <v>2488</v>
      </c>
      <c r="C2448" s="4" t="s">
        <v>3683</v>
      </c>
      <c r="D2448" s="3">
        <v>26242.9</v>
      </c>
      <c r="E2448" s="8">
        <v>44702</v>
      </c>
      <c r="F2448" s="3">
        <v>26242.9</v>
      </c>
      <c r="G2448" s="5">
        <f>Tabla1[[#This Row],[Importe]]-Tabla1[[#This Row],[Pagado]]</f>
        <v>0</v>
      </c>
      <c r="H2448" s="4" t="s">
        <v>3890</v>
      </c>
    </row>
    <row r="2449" spans="1:8" x14ac:dyDescent="0.25">
      <c r="A2449" s="7">
        <v>44702</v>
      </c>
      <c r="B2449" s="4" t="s">
        <v>2489</v>
      </c>
      <c r="C2449" s="4" t="s">
        <v>3813</v>
      </c>
      <c r="D2449" s="3">
        <v>550</v>
      </c>
      <c r="E2449" s="8">
        <v>44702</v>
      </c>
      <c r="F2449" s="3">
        <v>550</v>
      </c>
      <c r="G2449" s="5">
        <f>Tabla1[[#This Row],[Importe]]-Tabla1[[#This Row],[Pagado]]</f>
        <v>0</v>
      </c>
      <c r="H2449" s="4" t="s">
        <v>3890</v>
      </c>
    </row>
    <row r="2450" spans="1:8" x14ac:dyDescent="0.25">
      <c r="A2450" s="7">
        <v>44702</v>
      </c>
      <c r="B2450" s="4" t="s">
        <v>2490</v>
      </c>
      <c r="C2450" s="4" t="s">
        <v>3815</v>
      </c>
      <c r="D2450" s="3">
        <v>213</v>
      </c>
      <c r="E2450" s="8">
        <v>44703</v>
      </c>
      <c r="F2450" s="3">
        <v>213</v>
      </c>
      <c r="G2450" s="5">
        <f>Tabla1[[#This Row],[Importe]]-Tabla1[[#This Row],[Pagado]]</f>
        <v>0</v>
      </c>
      <c r="H2450" s="4" t="s">
        <v>3890</v>
      </c>
    </row>
    <row r="2451" spans="1:8" x14ac:dyDescent="0.25">
      <c r="A2451" s="7">
        <v>44702</v>
      </c>
      <c r="B2451" s="4" t="s">
        <v>2491</v>
      </c>
      <c r="C2451" s="4" t="s">
        <v>3859</v>
      </c>
      <c r="D2451" s="3">
        <v>2973.6</v>
      </c>
      <c r="E2451" s="8">
        <v>44702</v>
      </c>
      <c r="F2451" s="3">
        <v>2973.6</v>
      </c>
      <c r="G2451" s="5">
        <f>Tabla1[[#This Row],[Importe]]-Tabla1[[#This Row],[Pagado]]</f>
        <v>0</v>
      </c>
      <c r="H2451" s="4" t="s">
        <v>3890</v>
      </c>
    </row>
    <row r="2452" spans="1:8" x14ac:dyDescent="0.25">
      <c r="A2452" s="7">
        <v>44702</v>
      </c>
      <c r="B2452" s="4" t="s">
        <v>2492</v>
      </c>
      <c r="C2452" s="4" t="s">
        <v>3727</v>
      </c>
      <c r="D2452" s="3">
        <v>394</v>
      </c>
      <c r="E2452" s="8">
        <v>44703</v>
      </c>
      <c r="F2452" s="3">
        <v>394</v>
      </c>
      <c r="G2452" s="5">
        <f>Tabla1[[#This Row],[Importe]]-Tabla1[[#This Row],[Pagado]]</f>
        <v>0</v>
      </c>
      <c r="H2452" s="4" t="s">
        <v>3890</v>
      </c>
    </row>
    <row r="2453" spans="1:8" x14ac:dyDescent="0.25">
      <c r="A2453" s="7">
        <v>44702</v>
      </c>
      <c r="B2453" s="4" t="s">
        <v>2493</v>
      </c>
      <c r="C2453" s="4" t="s">
        <v>3814</v>
      </c>
      <c r="D2453" s="3">
        <v>198</v>
      </c>
      <c r="E2453" s="8">
        <v>44703</v>
      </c>
      <c r="F2453" s="3">
        <v>198</v>
      </c>
      <c r="G2453" s="5">
        <f>Tabla1[[#This Row],[Importe]]-Tabla1[[#This Row],[Pagado]]</f>
        <v>0</v>
      </c>
      <c r="H2453" s="4" t="s">
        <v>3890</v>
      </c>
    </row>
    <row r="2454" spans="1:8" x14ac:dyDescent="0.25">
      <c r="A2454" s="7">
        <v>44702</v>
      </c>
      <c r="B2454" s="4" t="s">
        <v>2494</v>
      </c>
      <c r="C2454" s="4" t="s">
        <v>3614</v>
      </c>
      <c r="D2454" s="3">
        <v>201.5</v>
      </c>
      <c r="E2454" s="8">
        <v>44702</v>
      </c>
      <c r="F2454" s="3">
        <v>201.5</v>
      </c>
      <c r="G2454" s="5">
        <f>Tabla1[[#This Row],[Importe]]-Tabla1[[#This Row],[Pagado]]</f>
        <v>0</v>
      </c>
      <c r="H2454" s="4" t="s">
        <v>3890</v>
      </c>
    </row>
    <row r="2455" spans="1:8" x14ac:dyDescent="0.25">
      <c r="A2455" s="7">
        <v>44702</v>
      </c>
      <c r="B2455" s="4" t="s">
        <v>2495</v>
      </c>
      <c r="C2455" s="4" t="s">
        <v>3597</v>
      </c>
      <c r="D2455" s="3">
        <v>500</v>
      </c>
      <c r="E2455" s="8">
        <v>44703</v>
      </c>
      <c r="F2455" s="3">
        <v>500</v>
      </c>
      <c r="G2455" s="5">
        <f>Tabla1[[#This Row],[Importe]]-Tabla1[[#This Row],[Pagado]]</f>
        <v>0</v>
      </c>
      <c r="H2455" s="4" t="s">
        <v>3890</v>
      </c>
    </row>
    <row r="2456" spans="1:8" x14ac:dyDescent="0.25">
      <c r="A2456" s="7">
        <v>44702</v>
      </c>
      <c r="B2456" s="4" t="s">
        <v>2496</v>
      </c>
      <c r="C2456" s="4" t="s">
        <v>3683</v>
      </c>
      <c r="D2456" s="3">
        <v>4189.8999999999996</v>
      </c>
      <c r="E2456" s="8" t="s">
        <v>4021</v>
      </c>
      <c r="F2456" s="3">
        <v>2700</v>
      </c>
      <c r="G2456" s="5">
        <f>Tabla1[[#This Row],[Importe]]-Tabla1[[#This Row],[Pagado]]</f>
        <v>1489.8999999999996</v>
      </c>
      <c r="H2456" s="4" t="s">
        <v>3893</v>
      </c>
    </row>
    <row r="2457" spans="1:8" x14ac:dyDescent="0.25">
      <c r="A2457" s="7">
        <v>44702</v>
      </c>
      <c r="B2457" s="4" t="s">
        <v>2497</v>
      </c>
      <c r="C2457" s="4" t="s">
        <v>3597</v>
      </c>
      <c r="D2457" s="3">
        <v>35246.6</v>
      </c>
      <c r="E2457" s="8">
        <v>44703</v>
      </c>
      <c r="F2457" s="3">
        <v>35246.6</v>
      </c>
      <c r="G2457" s="5">
        <f>Tabla1[[#This Row],[Importe]]-Tabla1[[#This Row],[Pagado]]</f>
        <v>0</v>
      </c>
      <c r="H2457" s="4" t="s">
        <v>3890</v>
      </c>
    </row>
    <row r="2458" spans="1:8" x14ac:dyDescent="0.25">
      <c r="A2458" s="7">
        <v>44703</v>
      </c>
      <c r="B2458" s="4" t="s">
        <v>2498</v>
      </c>
      <c r="C2458" s="4" t="s">
        <v>3595</v>
      </c>
      <c r="D2458" s="3">
        <v>6214.4</v>
      </c>
      <c r="E2458" s="8">
        <v>44703</v>
      </c>
      <c r="F2458" s="3">
        <v>6214.4</v>
      </c>
      <c r="G2458" s="5">
        <f>Tabla1[[#This Row],[Importe]]-Tabla1[[#This Row],[Pagado]]</f>
        <v>0</v>
      </c>
      <c r="H2458" s="4" t="s">
        <v>3890</v>
      </c>
    </row>
    <row r="2459" spans="1:8" x14ac:dyDescent="0.25">
      <c r="A2459" s="7">
        <v>44703</v>
      </c>
      <c r="B2459" s="4" t="s">
        <v>2499</v>
      </c>
      <c r="C2459" s="4" t="s">
        <v>3604</v>
      </c>
      <c r="D2459" s="3">
        <v>742.8</v>
      </c>
      <c r="E2459" s="8">
        <v>44703</v>
      </c>
      <c r="F2459" s="3">
        <v>742.8</v>
      </c>
      <c r="G2459" s="5">
        <f>Tabla1[[#This Row],[Importe]]-Tabla1[[#This Row],[Pagado]]</f>
        <v>0</v>
      </c>
      <c r="H2459" s="4" t="s">
        <v>3890</v>
      </c>
    </row>
    <row r="2460" spans="1:8" x14ac:dyDescent="0.25">
      <c r="A2460" s="7">
        <v>44703</v>
      </c>
      <c r="B2460" s="4" t="s">
        <v>2500</v>
      </c>
      <c r="C2460" s="4" t="s">
        <v>4014</v>
      </c>
      <c r="D2460" s="3">
        <v>0</v>
      </c>
      <c r="E2460" s="9" t="s">
        <v>3891</v>
      </c>
      <c r="F2460" s="3">
        <v>0</v>
      </c>
      <c r="G2460" s="5">
        <f>Tabla1[[#This Row],[Importe]]-Tabla1[[#This Row],[Pagado]]</f>
        <v>0</v>
      </c>
      <c r="H2460" s="10" t="s">
        <v>4013</v>
      </c>
    </row>
    <row r="2461" spans="1:8" x14ac:dyDescent="0.25">
      <c r="A2461" s="7">
        <v>44703</v>
      </c>
      <c r="B2461" s="4" t="s">
        <v>2501</v>
      </c>
      <c r="C2461" s="4" t="s">
        <v>3600</v>
      </c>
      <c r="D2461" s="3">
        <v>3555.2</v>
      </c>
      <c r="E2461" s="8">
        <v>44703</v>
      </c>
      <c r="F2461" s="3">
        <v>3555.2</v>
      </c>
      <c r="G2461" s="5">
        <f>Tabla1[[#This Row],[Importe]]-Tabla1[[#This Row],[Pagado]]</f>
        <v>0</v>
      </c>
      <c r="H2461" s="4" t="s">
        <v>3890</v>
      </c>
    </row>
    <row r="2462" spans="1:8" x14ac:dyDescent="0.25">
      <c r="A2462" s="7">
        <v>44703</v>
      </c>
      <c r="B2462" s="4" t="s">
        <v>2502</v>
      </c>
      <c r="C2462" s="4" t="s">
        <v>3606</v>
      </c>
      <c r="D2462" s="3">
        <v>9704.4</v>
      </c>
      <c r="E2462" s="8">
        <v>44703</v>
      </c>
      <c r="F2462" s="3">
        <v>9704.4</v>
      </c>
      <c r="G2462" s="5">
        <f>Tabla1[[#This Row],[Importe]]-Tabla1[[#This Row],[Pagado]]</f>
        <v>0</v>
      </c>
      <c r="H2462" s="4" t="s">
        <v>3890</v>
      </c>
    </row>
    <row r="2463" spans="1:8" x14ac:dyDescent="0.25">
      <c r="A2463" s="7">
        <v>44703</v>
      </c>
      <c r="B2463" s="4" t="s">
        <v>2503</v>
      </c>
      <c r="C2463" s="4" t="s">
        <v>3601</v>
      </c>
      <c r="D2463" s="3">
        <v>10104</v>
      </c>
      <c r="E2463" s="8">
        <v>44703</v>
      </c>
      <c r="F2463" s="3">
        <v>10104</v>
      </c>
      <c r="G2463" s="5">
        <f>Tabla1[[#This Row],[Importe]]-Tabla1[[#This Row],[Pagado]]</f>
        <v>0</v>
      </c>
      <c r="H2463" s="4" t="s">
        <v>3890</v>
      </c>
    </row>
    <row r="2464" spans="1:8" x14ac:dyDescent="0.25">
      <c r="A2464" s="7">
        <v>44703</v>
      </c>
      <c r="B2464" s="4" t="s">
        <v>2504</v>
      </c>
      <c r="C2464" s="4" t="s">
        <v>3792</v>
      </c>
      <c r="D2464" s="3">
        <v>1988.6</v>
      </c>
      <c r="E2464" s="8">
        <v>44703</v>
      </c>
      <c r="F2464" s="3">
        <v>1988.6</v>
      </c>
      <c r="G2464" s="5">
        <f>Tabla1[[#This Row],[Importe]]-Tabla1[[#This Row],[Pagado]]</f>
        <v>0</v>
      </c>
      <c r="H2464" s="4" t="s">
        <v>3890</v>
      </c>
    </row>
    <row r="2465" spans="1:8" x14ac:dyDescent="0.25">
      <c r="A2465" s="7">
        <v>44703</v>
      </c>
      <c r="B2465" s="4" t="s">
        <v>2505</v>
      </c>
      <c r="C2465" s="4" t="s">
        <v>3822</v>
      </c>
      <c r="D2465" s="3">
        <v>1313</v>
      </c>
      <c r="E2465" s="8">
        <v>44703</v>
      </c>
      <c r="F2465" s="3">
        <v>1313</v>
      </c>
      <c r="G2465" s="5">
        <f>Tabla1[[#This Row],[Importe]]-Tabla1[[#This Row],[Pagado]]</f>
        <v>0</v>
      </c>
      <c r="H2465" s="4" t="s">
        <v>3890</v>
      </c>
    </row>
    <row r="2466" spans="1:8" x14ac:dyDescent="0.25">
      <c r="A2466" s="7">
        <v>44703</v>
      </c>
      <c r="B2466" s="4" t="s">
        <v>2506</v>
      </c>
      <c r="C2466" s="4" t="s">
        <v>3822</v>
      </c>
      <c r="D2466" s="3">
        <v>15710.8</v>
      </c>
      <c r="E2466" s="8">
        <v>44703</v>
      </c>
      <c r="F2466" s="3">
        <v>15710.8</v>
      </c>
      <c r="G2466" s="5">
        <f>Tabla1[[#This Row],[Importe]]-Tabla1[[#This Row],[Pagado]]</f>
        <v>0</v>
      </c>
      <c r="H2466" s="4" t="s">
        <v>3890</v>
      </c>
    </row>
    <row r="2467" spans="1:8" x14ac:dyDescent="0.25">
      <c r="A2467" s="7">
        <v>44703</v>
      </c>
      <c r="B2467" s="4" t="s">
        <v>2507</v>
      </c>
      <c r="C2467" s="4" t="s">
        <v>3599</v>
      </c>
      <c r="D2467" s="3">
        <v>45215.9</v>
      </c>
      <c r="E2467" s="8">
        <v>44704</v>
      </c>
      <c r="F2467" s="3">
        <v>45215.9</v>
      </c>
      <c r="G2467" s="5">
        <f>Tabla1[[#This Row],[Importe]]-Tabla1[[#This Row],[Pagado]]</f>
        <v>0</v>
      </c>
      <c r="H2467" s="4" t="s">
        <v>3890</v>
      </c>
    </row>
    <row r="2468" spans="1:8" x14ac:dyDescent="0.25">
      <c r="A2468" s="7">
        <v>44703</v>
      </c>
      <c r="B2468" s="4" t="s">
        <v>2508</v>
      </c>
      <c r="C2468" s="4" t="s">
        <v>3763</v>
      </c>
      <c r="D2468" s="3">
        <v>672</v>
      </c>
      <c r="E2468" s="8">
        <v>44703</v>
      </c>
      <c r="F2468" s="3">
        <v>672</v>
      </c>
      <c r="G2468" s="5">
        <f>Tabla1[[#This Row],[Importe]]-Tabla1[[#This Row],[Pagado]]</f>
        <v>0</v>
      </c>
      <c r="H2468" s="4" t="s">
        <v>3890</v>
      </c>
    </row>
    <row r="2469" spans="1:8" x14ac:dyDescent="0.25">
      <c r="A2469" s="7">
        <v>44703</v>
      </c>
      <c r="B2469" s="4" t="s">
        <v>2509</v>
      </c>
      <c r="C2469" s="4" t="s">
        <v>3825</v>
      </c>
      <c r="D2469" s="3">
        <v>4044.6</v>
      </c>
      <c r="E2469" s="8">
        <v>44703</v>
      </c>
      <c r="F2469" s="3">
        <v>4044.6</v>
      </c>
      <c r="G2469" s="5">
        <f>Tabla1[[#This Row],[Importe]]-Tabla1[[#This Row],[Pagado]]</f>
        <v>0</v>
      </c>
      <c r="H2469" s="4" t="s">
        <v>3890</v>
      </c>
    </row>
    <row r="2470" spans="1:8" x14ac:dyDescent="0.25">
      <c r="A2470" s="7">
        <v>44703</v>
      </c>
      <c r="B2470" s="4" t="s">
        <v>2510</v>
      </c>
      <c r="C2470" s="4" t="s">
        <v>3767</v>
      </c>
      <c r="D2470" s="3">
        <v>2955.9</v>
      </c>
      <c r="E2470" s="8">
        <v>44703</v>
      </c>
      <c r="F2470" s="3">
        <v>2955.9</v>
      </c>
      <c r="G2470" s="5">
        <f>Tabla1[[#This Row],[Importe]]-Tabla1[[#This Row],[Pagado]]</f>
        <v>0</v>
      </c>
      <c r="H2470" s="4" t="s">
        <v>3890</v>
      </c>
    </row>
    <row r="2471" spans="1:8" x14ac:dyDescent="0.25">
      <c r="A2471" s="7">
        <v>44703</v>
      </c>
      <c r="B2471" s="4" t="s">
        <v>2511</v>
      </c>
      <c r="C2471" s="4" t="s">
        <v>3610</v>
      </c>
      <c r="D2471" s="3">
        <v>3564</v>
      </c>
      <c r="E2471" s="8">
        <v>44703</v>
      </c>
      <c r="F2471" s="3">
        <v>3564</v>
      </c>
      <c r="G2471" s="5">
        <f>Tabla1[[#This Row],[Importe]]-Tabla1[[#This Row],[Pagado]]</f>
        <v>0</v>
      </c>
      <c r="H2471" s="4" t="s">
        <v>3890</v>
      </c>
    </row>
    <row r="2472" spans="1:8" x14ac:dyDescent="0.25">
      <c r="A2472" s="7">
        <v>44703</v>
      </c>
      <c r="B2472" s="4" t="s">
        <v>2512</v>
      </c>
      <c r="C2472" s="4" t="s">
        <v>3614</v>
      </c>
      <c r="D2472" s="3">
        <v>1530</v>
      </c>
      <c r="E2472" s="8">
        <v>44703</v>
      </c>
      <c r="F2472" s="3">
        <v>1530</v>
      </c>
      <c r="G2472" s="5">
        <f>Tabla1[[#This Row],[Importe]]-Tabla1[[#This Row],[Pagado]]</f>
        <v>0</v>
      </c>
      <c r="H2472" s="4" t="s">
        <v>3890</v>
      </c>
    </row>
    <row r="2473" spans="1:8" x14ac:dyDescent="0.25">
      <c r="A2473" s="7">
        <v>44703</v>
      </c>
      <c r="B2473" s="4" t="s">
        <v>2513</v>
      </c>
      <c r="C2473" s="4" t="s">
        <v>3609</v>
      </c>
      <c r="D2473" s="3">
        <v>1637.9</v>
      </c>
      <c r="E2473" s="8">
        <v>44703</v>
      </c>
      <c r="F2473" s="3">
        <v>1637.9</v>
      </c>
      <c r="G2473" s="5">
        <f>Tabla1[[#This Row],[Importe]]-Tabla1[[#This Row],[Pagado]]</f>
        <v>0</v>
      </c>
      <c r="H2473" s="4" t="s">
        <v>3890</v>
      </c>
    </row>
    <row r="2474" spans="1:8" x14ac:dyDescent="0.25">
      <c r="A2474" s="7">
        <v>44703</v>
      </c>
      <c r="B2474" s="4" t="s">
        <v>2514</v>
      </c>
      <c r="C2474" s="4" t="s">
        <v>3613</v>
      </c>
      <c r="D2474" s="3">
        <v>10789.6</v>
      </c>
      <c r="E2474" s="8">
        <v>44703</v>
      </c>
      <c r="F2474" s="3">
        <v>10789.6</v>
      </c>
      <c r="G2474" s="5">
        <f>Tabla1[[#This Row],[Importe]]-Tabla1[[#This Row],[Pagado]]</f>
        <v>0</v>
      </c>
      <c r="H2474" s="4" t="s">
        <v>3890</v>
      </c>
    </row>
    <row r="2475" spans="1:8" x14ac:dyDescent="0.25">
      <c r="A2475" s="7">
        <v>44703</v>
      </c>
      <c r="B2475" s="4" t="s">
        <v>2515</v>
      </c>
      <c r="C2475" s="4" t="s">
        <v>3612</v>
      </c>
      <c r="D2475" s="3">
        <v>3885.6</v>
      </c>
      <c r="E2475" s="8">
        <v>44703</v>
      </c>
      <c r="F2475" s="3">
        <v>3885.6</v>
      </c>
      <c r="G2475" s="5">
        <f>Tabla1[[#This Row],[Importe]]-Tabla1[[#This Row],[Pagado]]</f>
        <v>0</v>
      </c>
      <c r="H2475" s="4" t="s">
        <v>3890</v>
      </c>
    </row>
    <row r="2476" spans="1:8" x14ac:dyDescent="0.25">
      <c r="A2476" s="7">
        <v>44703</v>
      </c>
      <c r="B2476" s="4" t="s">
        <v>2516</v>
      </c>
      <c r="C2476" s="4" t="s">
        <v>3615</v>
      </c>
      <c r="D2476" s="3">
        <v>6030.3</v>
      </c>
      <c r="E2476" s="8">
        <v>44703</v>
      </c>
      <c r="F2476" s="3">
        <v>6030.3</v>
      </c>
      <c r="G2476" s="5">
        <f>Tabla1[[#This Row],[Importe]]-Tabla1[[#This Row],[Pagado]]</f>
        <v>0</v>
      </c>
      <c r="H2476" s="4" t="s">
        <v>3890</v>
      </c>
    </row>
    <row r="2477" spans="1:8" x14ac:dyDescent="0.25">
      <c r="A2477" s="7">
        <v>44703</v>
      </c>
      <c r="B2477" s="4" t="s">
        <v>2517</v>
      </c>
      <c r="C2477" s="4" t="s">
        <v>3620</v>
      </c>
      <c r="D2477" s="3">
        <v>6969.6</v>
      </c>
      <c r="E2477" s="8">
        <v>44703</v>
      </c>
      <c r="F2477" s="3">
        <v>6969.6</v>
      </c>
      <c r="G2477" s="5">
        <f>Tabla1[[#This Row],[Importe]]-Tabla1[[#This Row],[Pagado]]</f>
        <v>0</v>
      </c>
      <c r="H2477" s="4" t="s">
        <v>3890</v>
      </c>
    </row>
    <row r="2478" spans="1:8" x14ac:dyDescent="0.25">
      <c r="A2478" s="7">
        <v>44703</v>
      </c>
      <c r="B2478" s="4" t="s">
        <v>2518</v>
      </c>
      <c r="C2478" s="4" t="s">
        <v>3605</v>
      </c>
      <c r="D2478" s="3">
        <v>2508</v>
      </c>
      <c r="E2478" s="8">
        <v>44703</v>
      </c>
      <c r="F2478" s="3">
        <v>2508</v>
      </c>
      <c r="G2478" s="5">
        <f>Tabla1[[#This Row],[Importe]]-Tabla1[[#This Row],[Pagado]]</f>
        <v>0</v>
      </c>
      <c r="H2478" s="4" t="s">
        <v>3890</v>
      </c>
    </row>
    <row r="2479" spans="1:8" x14ac:dyDescent="0.25">
      <c r="A2479" s="7">
        <v>44703</v>
      </c>
      <c r="B2479" s="4" t="s">
        <v>2519</v>
      </c>
      <c r="C2479" s="4" t="s">
        <v>3620</v>
      </c>
      <c r="D2479" s="3">
        <v>26</v>
      </c>
      <c r="E2479" s="8">
        <v>44703</v>
      </c>
      <c r="F2479" s="3">
        <v>26</v>
      </c>
      <c r="G2479" s="5">
        <f>Tabla1[[#This Row],[Importe]]-Tabla1[[#This Row],[Pagado]]</f>
        <v>0</v>
      </c>
      <c r="H2479" s="4" t="s">
        <v>3890</v>
      </c>
    </row>
    <row r="2480" spans="1:8" x14ac:dyDescent="0.25">
      <c r="A2480" s="7">
        <v>44703</v>
      </c>
      <c r="B2480" s="4" t="s">
        <v>2520</v>
      </c>
      <c r="C2480" s="4" t="s">
        <v>3602</v>
      </c>
      <c r="D2480" s="3">
        <v>1751.4</v>
      </c>
      <c r="E2480" s="8">
        <v>44703</v>
      </c>
      <c r="F2480" s="3">
        <v>1751.4</v>
      </c>
      <c r="G2480" s="5">
        <f>Tabla1[[#This Row],[Importe]]-Tabla1[[#This Row],[Pagado]]</f>
        <v>0</v>
      </c>
      <c r="H2480" s="4" t="s">
        <v>3890</v>
      </c>
    </row>
    <row r="2481" spans="1:8" x14ac:dyDescent="0.25">
      <c r="A2481" s="7">
        <v>44703</v>
      </c>
      <c r="B2481" s="4" t="s">
        <v>2521</v>
      </c>
      <c r="C2481" s="4" t="s">
        <v>3687</v>
      </c>
      <c r="D2481" s="3">
        <v>2122.8000000000002</v>
      </c>
      <c r="E2481" s="8">
        <v>44703</v>
      </c>
      <c r="F2481" s="3">
        <v>2122.8000000000002</v>
      </c>
      <c r="G2481" s="5">
        <f>Tabla1[[#This Row],[Importe]]-Tabla1[[#This Row],[Pagado]]</f>
        <v>0</v>
      </c>
      <c r="H2481" s="4" t="s">
        <v>3890</v>
      </c>
    </row>
    <row r="2482" spans="1:8" x14ac:dyDescent="0.25">
      <c r="A2482" s="7">
        <v>44703</v>
      </c>
      <c r="B2482" s="4" t="s">
        <v>2522</v>
      </c>
      <c r="C2482" s="4" t="s">
        <v>3616</v>
      </c>
      <c r="D2482" s="3">
        <v>6630.2</v>
      </c>
      <c r="E2482" s="8">
        <v>44703</v>
      </c>
      <c r="F2482" s="3">
        <v>6630.2</v>
      </c>
      <c r="G2482" s="5">
        <f>Tabla1[[#This Row],[Importe]]-Tabla1[[#This Row],[Pagado]]</f>
        <v>0</v>
      </c>
      <c r="H2482" s="4" t="s">
        <v>3890</v>
      </c>
    </row>
    <row r="2483" spans="1:8" x14ac:dyDescent="0.25">
      <c r="A2483" s="7">
        <v>44703</v>
      </c>
      <c r="B2483" s="4" t="s">
        <v>2523</v>
      </c>
      <c r="C2483" s="4" t="s">
        <v>3614</v>
      </c>
      <c r="D2483" s="3">
        <v>1089</v>
      </c>
      <c r="E2483" s="8">
        <v>44703</v>
      </c>
      <c r="F2483" s="3">
        <v>1089</v>
      </c>
      <c r="G2483" s="5">
        <f>Tabla1[[#This Row],[Importe]]-Tabla1[[#This Row],[Pagado]]</f>
        <v>0</v>
      </c>
      <c r="H2483" s="4" t="s">
        <v>3890</v>
      </c>
    </row>
    <row r="2484" spans="1:8" x14ac:dyDescent="0.25">
      <c r="A2484" s="7">
        <v>44703</v>
      </c>
      <c r="B2484" s="4" t="s">
        <v>2524</v>
      </c>
      <c r="C2484" s="4" t="s">
        <v>3614</v>
      </c>
      <c r="D2484" s="3">
        <v>799.5</v>
      </c>
      <c r="E2484" s="8">
        <v>44703</v>
      </c>
      <c r="F2484" s="3">
        <v>799.5</v>
      </c>
      <c r="G2484" s="5">
        <f>Tabla1[[#This Row],[Importe]]-Tabla1[[#This Row],[Pagado]]</f>
        <v>0</v>
      </c>
      <c r="H2484" s="4" t="s">
        <v>3890</v>
      </c>
    </row>
    <row r="2485" spans="1:8" x14ac:dyDescent="0.25">
      <c r="A2485" s="7">
        <v>44703</v>
      </c>
      <c r="B2485" s="4" t="s">
        <v>2525</v>
      </c>
      <c r="C2485" s="4" t="s">
        <v>3627</v>
      </c>
      <c r="D2485" s="3">
        <v>3889.1</v>
      </c>
      <c r="E2485" s="8">
        <v>44703</v>
      </c>
      <c r="F2485" s="3">
        <v>3889.1</v>
      </c>
      <c r="G2485" s="5">
        <f>Tabla1[[#This Row],[Importe]]-Tabla1[[#This Row],[Pagado]]</f>
        <v>0</v>
      </c>
      <c r="H2485" s="4" t="s">
        <v>3890</v>
      </c>
    </row>
    <row r="2486" spans="1:8" x14ac:dyDescent="0.25">
      <c r="A2486" s="7">
        <v>44703</v>
      </c>
      <c r="B2486" s="4" t="s">
        <v>2526</v>
      </c>
      <c r="C2486" s="4" t="s">
        <v>3611</v>
      </c>
      <c r="D2486" s="3">
        <v>1993.3</v>
      </c>
      <c r="E2486" s="8">
        <v>44703</v>
      </c>
      <c r="F2486" s="3">
        <v>1993.3</v>
      </c>
      <c r="G2486" s="5">
        <f>Tabla1[[#This Row],[Importe]]-Tabla1[[#This Row],[Pagado]]</f>
        <v>0</v>
      </c>
      <c r="H2486" s="4" t="s">
        <v>3890</v>
      </c>
    </row>
    <row r="2487" spans="1:8" x14ac:dyDescent="0.25">
      <c r="A2487" s="7">
        <v>44703</v>
      </c>
      <c r="B2487" s="4" t="s">
        <v>2527</v>
      </c>
      <c r="C2487" s="4" t="s">
        <v>3603</v>
      </c>
      <c r="D2487" s="3">
        <v>1415.2</v>
      </c>
      <c r="E2487" s="8">
        <v>44703</v>
      </c>
      <c r="F2487" s="3">
        <v>1415.2</v>
      </c>
      <c r="G2487" s="5">
        <f>Tabla1[[#This Row],[Importe]]-Tabla1[[#This Row],[Pagado]]</f>
        <v>0</v>
      </c>
      <c r="H2487" s="4" t="s">
        <v>3890</v>
      </c>
    </row>
    <row r="2488" spans="1:8" ht="31.5" x14ac:dyDescent="0.25">
      <c r="A2488" s="7">
        <v>44703</v>
      </c>
      <c r="B2488" s="4" t="s">
        <v>2528</v>
      </c>
      <c r="C2488" s="4" t="s">
        <v>3598</v>
      </c>
      <c r="D2488" s="3">
        <v>75407.399999999994</v>
      </c>
      <c r="E2488" s="8" t="s">
        <v>4019</v>
      </c>
      <c r="F2488" s="3">
        <f>52700+22707.4</f>
        <v>75407.399999999994</v>
      </c>
      <c r="G2488" s="5">
        <f>Tabla1[[#This Row],[Importe]]-Tabla1[[#This Row],[Pagado]]</f>
        <v>0</v>
      </c>
      <c r="H2488" s="4" t="s">
        <v>3890</v>
      </c>
    </row>
    <row r="2489" spans="1:8" x14ac:dyDescent="0.25">
      <c r="A2489" s="7">
        <v>44703</v>
      </c>
      <c r="B2489" s="4" t="s">
        <v>2529</v>
      </c>
      <c r="C2489" s="4" t="s">
        <v>3649</v>
      </c>
      <c r="D2489" s="3">
        <v>6868.8</v>
      </c>
      <c r="E2489" s="8">
        <v>44703</v>
      </c>
      <c r="F2489" s="3">
        <v>6868.8</v>
      </c>
      <c r="G2489" s="5">
        <f>Tabla1[[#This Row],[Importe]]-Tabla1[[#This Row],[Pagado]]</f>
        <v>0</v>
      </c>
      <c r="H2489" s="4" t="s">
        <v>3890</v>
      </c>
    </row>
    <row r="2490" spans="1:8" x14ac:dyDescent="0.25">
      <c r="A2490" s="7">
        <v>44703</v>
      </c>
      <c r="B2490" s="4" t="s">
        <v>2530</v>
      </c>
      <c r="C2490" s="4" t="s">
        <v>3642</v>
      </c>
      <c r="D2490" s="3">
        <v>3881.2</v>
      </c>
      <c r="E2490" s="8">
        <v>44703</v>
      </c>
      <c r="F2490" s="3">
        <v>3881.2</v>
      </c>
      <c r="G2490" s="5">
        <f>Tabla1[[#This Row],[Importe]]-Tabla1[[#This Row],[Pagado]]</f>
        <v>0</v>
      </c>
      <c r="H2490" s="4" t="s">
        <v>3890</v>
      </c>
    </row>
    <row r="2491" spans="1:8" x14ac:dyDescent="0.25">
      <c r="A2491" s="7">
        <v>44703</v>
      </c>
      <c r="B2491" s="4" t="s">
        <v>2531</v>
      </c>
      <c r="C2491" s="4" t="s">
        <v>3618</v>
      </c>
      <c r="D2491" s="3">
        <v>3468</v>
      </c>
      <c r="E2491" s="8">
        <v>44703</v>
      </c>
      <c r="F2491" s="3">
        <v>3468</v>
      </c>
      <c r="G2491" s="5">
        <f>Tabla1[[#This Row],[Importe]]-Tabla1[[#This Row],[Pagado]]</f>
        <v>0</v>
      </c>
      <c r="H2491" s="4" t="s">
        <v>3890</v>
      </c>
    </row>
    <row r="2492" spans="1:8" x14ac:dyDescent="0.25">
      <c r="A2492" s="7">
        <v>44703</v>
      </c>
      <c r="B2492" s="4" t="s">
        <v>2532</v>
      </c>
      <c r="C2492" s="4" t="s">
        <v>3765</v>
      </c>
      <c r="D2492" s="3">
        <v>1212</v>
      </c>
      <c r="E2492" s="8">
        <v>44703</v>
      </c>
      <c r="F2492" s="3">
        <v>1212</v>
      </c>
      <c r="G2492" s="5">
        <f>Tabla1[[#This Row],[Importe]]-Tabla1[[#This Row],[Pagado]]</f>
        <v>0</v>
      </c>
      <c r="H2492" s="4" t="s">
        <v>3890</v>
      </c>
    </row>
    <row r="2493" spans="1:8" x14ac:dyDescent="0.25">
      <c r="A2493" s="7">
        <v>44703</v>
      </c>
      <c r="B2493" s="4" t="s">
        <v>2533</v>
      </c>
      <c r="C2493" s="4" t="s">
        <v>3625</v>
      </c>
      <c r="D2493" s="3">
        <v>1690</v>
      </c>
      <c r="E2493" s="8">
        <v>44703</v>
      </c>
      <c r="F2493" s="3">
        <v>1690</v>
      </c>
      <c r="G2493" s="5">
        <f>Tabla1[[#This Row],[Importe]]-Tabla1[[#This Row],[Pagado]]</f>
        <v>0</v>
      </c>
      <c r="H2493" s="4" t="s">
        <v>3890</v>
      </c>
    </row>
    <row r="2494" spans="1:8" x14ac:dyDescent="0.25">
      <c r="A2494" s="7">
        <v>44703</v>
      </c>
      <c r="B2494" s="4" t="s">
        <v>2534</v>
      </c>
      <c r="C2494" s="4" t="s">
        <v>3622</v>
      </c>
      <c r="D2494" s="3">
        <v>3745.9</v>
      </c>
      <c r="E2494" s="8">
        <v>44703</v>
      </c>
      <c r="F2494" s="3">
        <v>3745.9</v>
      </c>
      <c r="G2494" s="5">
        <f>Tabla1[[#This Row],[Importe]]-Tabla1[[#This Row],[Pagado]]</f>
        <v>0</v>
      </c>
      <c r="H2494" s="4" t="s">
        <v>3890</v>
      </c>
    </row>
    <row r="2495" spans="1:8" x14ac:dyDescent="0.25">
      <c r="A2495" s="7">
        <v>44703</v>
      </c>
      <c r="B2495" s="4" t="s">
        <v>2535</v>
      </c>
      <c r="C2495" s="4" t="s">
        <v>3622</v>
      </c>
      <c r="D2495" s="3">
        <v>639.20000000000005</v>
      </c>
      <c r="E2495" s="8">
        <v>44703</v>
      </c>
      <c r="F2495" s="3">
        <v>639.20000000000005</v>
      </c>
      <c r="G2495" s="5">
        <f>Tabla1[[#This Row],[Importe]]-Tabla1[[#This Row],[Pagado]]</f>
        <v>0</v>
      </c>
      <c r="H2495" s="4" t="s">
        <v>3890</v>
      </c>
    </row>
    <row r="2496" spans="1:8" x14ac:dyDescent="0.25">
      <c r="A2496" s="7">
        <v>44703</v>
      </c>
      <c r="B2496" s="4" t="s">
        <v>2536</v>
      </c>
      <c r="C2496" s="4" t="s">
        <v>3811</v>
      </c>
      <c r="D2496" s="3">
        <v>2532</v>
      </c>
      <c r="E2496" s="8">
        <v>44703</v>
      </c>
      <c r="F2496" s="3">
        <v>2532</v>
      </c>
      <c r="G2496" s="5">
        <f>Tabla1[[#This Row],[Importe]]-Tabla1[[#This Row],[Pagado]]</f>
        <v>0</v>
      </c>
      <c r="H2496" s="4" t="s">
        <v>3890</v>
      </c>
    </row>
    <row r="2497" spans="1:8" x14ac:dyDescent="0.25">
      <c r="A2497" s="7">
        <v>44703</v>
      </c>
      <c r="B2497" s="4" t="s">
        <v>2537</v>
      </c>
      <c r="C2497" s="4" t="s">
        <v>3691</v>
      </c>
      <c r="D2497" s="3">
        <v>31277.4</v>
      </c>
      <c r="E2497" s="8">
        <v>44703</v>
      </c>
      <c r="F2497" s="3">
        <v>31277.4</v>
      </c>
      <c r="G2497" s="5">
        <f>Tabla1[[#This Row],[Importe]]-Tabla1[[#This Row],[Pagado]]</f>
        <v>0</v>
      </c>
      <c r="H2497" s="4" t="s">
        <v>3890</v>
      </c>
    </row>
    <row r="2498" spans="1:8" x14ac:dyDescent="0.25">
      <c r="A2498" s="7">
        <v>44703</v>
      </c>
      <c r="B2498" s="4" t="s">
        <v>2538</v>
      </c>
      <c r="C2498" s="4" t="s">
        <v>3627</v>
      </c>
      <c r="D2498" s="3">
        <v>1844.8</v>
      </c>
      <c r="E2498" s="8">
        <v>44703</v>
      </c>
      <c r="F2498" s="3">
        <v>1844.8</v>
      </c>
      <c r="G2498" s="5">
        <f>Tabla1[[#This Row],[Importe]]-Tabla1[[#This Row],[Pagado]]</f>
        <v>0</v>
      </c>
      <c r="H2498" s="4" t="s">
        <v>3890</v>
      </c>
    </row>
    <row r="2499" spans="1:8" x14ac:dyDescent="0.25">
      <c r="A2499" s="7">
        <v>44703</v>
      </c>
      <c r="B2499" s="4" t="s">
        <v>2539</v>
      </c>
      <c r="C2499" s="4" t="s">
        <v>3618</v>
      </c>
      <c r="D2499" s="3">
        <v>1320</v>
      </c>
      <c r="E2499" s="8">
        <v>44703</v>
      </c>
      <c r="F2499" s="3">
        <v>1320</v>
      </c>
      <c r="G2499" s="5">
        <f>Tabla1[[#This Row],[Importe]]-Tabla1[[#This Row],[Pagado]]</f>
        <v>0</v>
      </c>
      <c r="H2499" s="4" t="s">
        <v>3890</v>
      </c>
    </row>
    <row r="2500" spans="1:8" x14ac:dyDescent="0.25">
      <c r="A2500" s="7">
        <v>44703</v>
      </c>
      <c r="B2500" s="4" t="s">
        <v>2540</v>
      </c>
      <c r="C2500" s="4" t="s">
        <v>3692</v>
      </c>
      <c r="D2500" s="3">
        <v>8798.9</v>
      </c>
      <c r="E2500" s="8">
        <v>44704</v>
      </c>
      <c r="F2500" s="3">
        <v>8798.9</v>
      </c>
      <c r="G2500" s="5">
        <f>Tabla1[[#This Row],[Importe]]-Tabla1[[#This Row],[Pagado]]</f>
        <v>0</v>
      </c>
      <c r="H2500" s="4" t="s">
        <v>3890</v>
      </c>
    </row>
    <row r="2501" spans="1:8" ht="31.5" x14ac:dyDescent="0.25">
      <c r="A2501" s="7">
        <v>44704</v>
      </c>
      <c r="B2501" s="4" t="s">
        <v>2541</v>
      </c>
      <c r="C2501" s="4" t="s">
        <v>3598</v>
      </c>
      <c r="D2501" s="3">
        <v>94229.4</v>
      </c>
      <c r="E2501" s="8" t="s">
        <v>4022</v>
      </c>
      <c r="F2501" s="3">
        <f>93000+1229.4</f>
        <v>94229.4</v>
      </c>
      <c r="G2501" s="5">
        <f>Tabla1[[#This Row],[Importe]]-Tabla1[[#This Row],[Pagado]]</f>
        <v>0</v>
      </c>
      <c r="H2501" s="4" t="s">
        <v>3890</v>
      </c>
    </row>
    <row r="2502" spans="1:8" x14ac:dyDescent="0.25">
      <c r="A2502" s="7">
        <v>44704</v>
      </c>
      <c r="B2502" s="4" t="s">
        <v>2542</v>
      </c>
      <c r="C2502" s="4" t="s">
        <v>3597</v>
      </c>
      <c r="D2502" s="3">
        <v>30522.15</v>
      </c>
      <c r="E2502" s="8">
        <v>44704</v>
      </c>
      <c r="F2502" s="3">
        <v>30522.15</v>
      </c>
      <c r="G2502" s="5">
        <f>Tabla1[[#This Row],[Importe]]-Tabla1[[#This Row],[Pagado]]</f>
        <v>0</v>
      </c>
      <c r="H2502" s="4" t="s">
        <v>3890</v>
      </c>
    </row>
    <row r="2503" spans="1:8" x14ac:dyDescent="0.25">
      <c r="A2503" s="7">
        <v>44704</v>
      </c>
      <c r="B2503" s="4" t="s">
        <v>2543</v>
      </c>
      <c r="C2503" s="4" t="s">
        <v>3731</v>
      </c>
      <c r="D2503" s="3">
        <v>13200.4</v>
      </c>
      <c r="E2503" s="8">
        <v>44706</v>
      </c>
      <c r="F2503" s="3">
        <v>13200.4</v>
      </c>
      <c r="G2503" s="5">
        <f>Tabla1[[#This Row],[Importe]]-Tabla1[[#This Row],[Pagado]]</f>
        <v>0</v>
      </c>
      <c r="H2503" s="4" t="s">
        <v>3890</v>
      </c>
    </row>
    <row r="2504" spans="1:8" x14ac:dyDescent="0.25">
      <c r="A2504" s="7">
        <v>44704</v>
      </c>
      <c r="B2504" s="4" t="s">
        <v>2544</v>
      </c>
      <c r="C2504" s="4" t="s">
        <v>3735</v>
      </c>
      <c r="D2504" s="3">
        <v>4243.2</v>
      </c>
      <c r="E2504" s="8">
        <v>44705</v>
      </c>
      <c r="F2504" s="3">
        <v>4243.2</v>
      </c>
      <c r="G2504" s="5">
        <f>Tabla1[[#This Row],[Importe]]-Tabla1[[#This Row],[Pagado]]</f>
        <v>0</v>
      </c>
      <c r="H2504" s="4" t="s">
        <v>3890</v>
      </c>
    </row>
    <row r="2505" spans="1:8" x14ac:dyDescent="0.25">
      <c r="A2505" s="7">
        <v>44704</v>
      </c>
      <c r="B2505" s="4" t="s">
        <v>2545</v>
      </c>
      <c r="C2505" s="4" t="s">
        <v>3639</v>
      </c>
      <c r="D2505" s="3">
        <v>7496.5</v>
      </c>
      <c r="E2505" s="8">
        <v>44705</v>
      </c>
      <c r="F2505" s="3">
        <v>7496.5</v>
      </c>
      <c r="G2505" s="5">
        <f>Tabla1[[#This Row],[Importe]]-Tabla1[[#This Row],[Pagado]]</f>
        <v>0</v>
      </c>
      <c r="H2505" s="4" t="s">
        <v>3890</v>
      </c>
    </row>
    <row r="2506" spans="1:8" x14ac:dyDescent="0.25">
      <c r="A2506" s="7">
        <v>44704</v>
      </c>
      <c r="B2506" s="4" t="s">
        <v>2546</v>
      </c>
      <c r="C2506" s="4" t="s">
        <v>3645</v>
      </c>
      <c r="D2506" s="3">
        <v>4799.6000000000004</v>
      </c>
      <c r="E2506" s="8">
        <v>44705</v>
      </c>
      <c r="F2506" s="3">
        <v>4799.6000000000004</v>
      </c>
      <c r="G2506" s="5">
        <f>Tabla1[[#This Row],[Importe]]-Tabla1[[#This Row],[Pagado]]</f>
        <v>0</v>
      </c>
      <c r="H2506" s="4" t="s">
        <v>3890</v>
      </c>
    </row>
    <row r="2507" spans="1:8" x14ac:dyDescent="0.25">
      <c r="A2507" s="7">
        <v>44704</v>
      </c>
      <c r="B2507" s="4" t="s">
        <v>2547</v>
      </c>
      <c r="C2507" s="4" t="s">
        <v>3647</v>
      </c>
      <c r="D2507" s="3">
        <v>4420</v>
      </c>
      <c r="E2507" s="8">
        <v>44705</v>
      </c>
      <c r="F2507" s="3">
        <v>4420</v>
      </c>
      <c r="G2507" s="5">
        <f>Tabla1[[#This Row],[Importe]]-Tabla1[[#This Row],[Pagado]]</f>
        <v>0</v>
      </c>
      <c r="H2507" s="4" t="s">
        <v>3890</v>
      </c>
    </row>
    <row r="2508" spans="1:8" x14ac:dyDescent="0.25">
      <c r="A2508" s="7">
        <v>44704</v>
      </c>
      <c r="B2508" s="4" t="s">
        <v>2548</v>
      </c>
      <c r="C2508" s="4" t="s">
        <v>3653</v>
      </c>
      <c r="D2508" s="3">
        <v>4383.6000000000004</v>
      </c>
      <c r="E2508" s="8">
        <v>44705</v>
      </c>
      <c r="F2508" s="3">
        <v>4383.6000000000004</v>
      </c>
      <c r="G2508" s="5">
        <f>Tabla1[[#This Row],[Importe]]-Tabla1[[#This Row],[Pagado]]</f>
        <v>0</v>
      </c>
      <c r="H2508" s="4" t="s">
        <v>3890</v>
      </c>
    </row>
    <row r="2509" spans="1:8" x14ac:dyDescent="0.25">
      <c r="A2509" s="7">
        <v>44704</v>
      </c>
      <c r="B2509" s="4" t="s">
        <v>2549</v>
      </c>
      <c r="C2509" s="4" t="s">
        <v>3667</v>
      </c>
      <c r="D2509" s="3">
        <v>7940.4</v>
      </c>
      <c r="E2509" s="8">
        <v>44706</v>
      </c>
      <c r="F2509" s="3">
        <v>7940.4</v>
      </c>
      <c r="G2509" s="5">
        <f>Tabla1[[#This Row],[Importe]]-Tabla1[[#This Row],[Pagado]]</f>
        <v>0</v>
      </c>
      <c r="H2509" s="4" t="s">
        <v>3890</v>
      </c>
    </row>
    <row r="2510" spans="1:8" x14ac:dyDescent="0.25">
      <c r="A2510" s="7">
        <v>44704</v>
      </c>
      <c r="B2510" s="4" t="s">
        <v>2550</v>
      </c>
      <c r="C2510" s="4" t="s">
        <v>3654</v>
      </c>
      <c r="D2510" s="3">
        <v>4271.3999999999996</v>
      </c>
      <c r="E2510" s="8">
        <v>44705</v>
      </c>
      <c r="F2510" s="3">
        <v>4271.3999999999996</v>
      </c>
      <c r="G2510" s="5">
        <f>Tabla1[[#This Row],[Importe]]-Tabla1[[#This Row],[Pagado]]</f>
        <v>0</v>
      </c>
      <c r="H2510" s="4" t="s">
        <v>3890</v>
      </c>
    </row>
    <row r="2511" spans="1:8" x14ac:dyDescent="0.25">
      <c r="A2511" s="7">
        <v>44704</v>
      </c>
      <c r="B2511" s="4" t="s">
        <v>2551</v>
      </c>
      <c r="C2511" s="4" t="s">
        <v>3737</v>
      </c>
      <c r="D2511" s="3">
        <v>4310.8</v>
      </c>
      <c r="E2511" s="8">
        <v>44705</v>
      </c>
      <c r="F2511" s="3">
        <v>4310.8</v>
      </c>
      <c r="G2511" s="5">
        <f>Tabla1[[#This Row],[Importe]]-Tabla1[[#This Row],[Pagado]]</f>
        <v>0</v>
      </c>
      <c r="H2511" s="4" t="s">
        <v>3890</v>
      </c>
    </row>
    <row r="2512" spans="1:8" x14ac:dyDescent="0.25">
      <c r="A2512" s="7">
        <v>44704</v>
      </c>
      <c r="B2512" s="4" t="s">
        <v>2552</v>
      </c>
      <c r="C2512" s="4" t="s">
        <v>3655</v>
      </c>
      <c r="D2512" s="3">
        <v>4133.2</v>
      </c>
      <c r="E2512" s="8">
        <v>44704</v>
      </c>
      <c r="F2512" s="3">
        <v>4133.2</v>
      </c>
      <c r="G2512" s="5">
        <f>Tabla1[[#This Row],[Importe]]-Tabla1[[#This Row],[Pagado]]</f>
        <v>0</v>
      </c>
      <c r="H2512" s="4" t="s">
        <v>3890</v>
      </c>
    </row>
    <row r="2513" spans="1:8" x14ac:dyDescent="0.25">
      <c r="A2513" s="7">
        <v>44704</v>
      </c>
      <c r="B2513" s="4" t="s">
        <v>2553</v>
      </c>
      <c r="C2513" s="4" t="s">
        <v>3608</v>
      </c>
      <c r="D2513" s="3">
        <v>5941.3</v>
      </c>
      <c r="E2513" s="8">
        <v>44705</v>
      </c>
      <c r="F2513" s="3">
        <v>5941.3</v>
      </c>
      <c r="G2513" s="5">
        <f>Tabla1[[#This Row],[Importe]]-Tabla1[[#This Row],[Pagado]]</f>
        <v>0</v>
      </c>
      <c r="H2513" s="4" t="s">
        <v>3890</v>
      </c>
    </row>
    <row r="2514" spans="1:8" x14ac:dyDescent="0.25">
      <c r="A2514" s="7">
        <v>44704</v>
      </c>
      <c r="B2514" s="4" t="s">
        <v>2554</v>
      </c>
      <c r="C2514" s="4" t="s">
        <v>3648</v>
      </c>
      <c r="D2514" s="3">
        <v>4399.2</v>
      </c>
      <c r="E2514" s="8">
        <v>44705</v>
      </c>
      <c r="F2514" s="3">
        <v>4399.2</v>
      </c>
      <c r="G2514" s="5">
        <f>Tabla1[[#This Row],[Importe]]-Tabla1[[#This Row],[Pagado]]</f>
        <v>0</v>
      </c>
      <c r="H2514" s="4" t="s">
        <v>3890</v>
      </c>
    </row>
    <row r="2515" spans="1:8" x14ac:dyDescent="0.25">
      <c r="A2515" s="7">
        <v>44704</v>
      </c>
      <c r="B2515" s="4" t="s">
        <v>2555</v>
      </c>
      <c r="C2515" s="4" t="s">
        <v>3640</v>
      </c>
      <c r="D2515" s="3">
        <v>15048.8</v>
      </c>
      <c r="E2515" s="8">
        <v>44704</v>
      </c>
      <c r="F2515" s="3">
        <v>15048.8</v>
      </c>
      <c r="G2515" s="5">
        <f>Tabla1[[#This Row],[Importe]]-Tabla1[[#This Row],[Pagado]]</f>
        <v>0</v>
      </c>
      <c r="H2515" s="4" t="s">
        <v>3890</v>
      </c>
    </row>
    <row r="2516" spans="1:8" x14ac:dyDescent="0.25">
      <c r="A2516" s="7">
        <v>44704</v>
      </c>
      <c r="B2516" s="4" t="s">
        <v>2556</v>
      </c>
      <c r="C2516" s="4" t="s">
        <v>3649</v>
      </c>
      <c r="D2516" s="3">
        <v>4370.3999999999996</v>
      </c>
      <c r="E2516" s="8">
        <v>44705</v>
      </c>
      <c r="F2516" s="3">
        <v>4370.3999999999996</v>
      </c>
      <c r="G2516" s="5">
        <f>Tabla1[[#This Row],[Importe]]-Tabla1[[#This Row],[Pagado]]</f>
        <v>0</v>
      </c>
      <c r="H2516" s="4" t="s">
        <v>3890</v>
      </c>
    </row>
    <row r="2517" spans="1:8" ht="31.5" x14ac:dyDescent="0.25">
      <c r="A2517" s="7">
        <v>44704</v>
      </c>
      <c r="B2517" s="4" t="s">
        <v>2557</v>
      </c>
      <c r="C2517" s="4" t="s">
        <v>3651</v>
      </c>
      <c r="D2517" s="3">
        <v>22083</v>
      </c>
      <c r="E2517" s="8" t="s">
        <v>4039</v>
      </c>
      <c r="F2517" s="3">
        <f>10300+11783</f>
        <v>22083</v>
      </c>
      <c r="G2517" s="5">
        <f>Tabla1[[#This Row],[Importe]]-Tabla1[[#This Row],[Pagado]]</f>
        <v>0</v>
      </c>
      <c r="H2517" s="4" t="s">
        <v>3890</v>
      </c>
    </row>
    <row r="2518" spans="1:8" x14ac:dyDescent="0.25">
      <c r="A2518" s="7">
        <v>44704</v>
      </c>
      <c r="B2518" s="4" t="s">
        <v>2558</v>
      </c>
      <c r="C2518" s="4" t="s">
        <v>3643</v>
      </c>
      <c r="D2518" s="3">
        <v>4422.6000000000004</v>
      </c>
      <c r="E2518" s="8">
        <v>44708</v>
      </c>
      <c r="F2518" s="3">
        <v>4422.6000000000004</v>
      </c>
      <c r="G2518" s="5">
        <f>Tabla1[[#This Row],[Importe]]-Tabla1[[#This Row],[Pagado]]</f>
        <v>0</v>
      </c>
      <c r="H2518" s="4" t="s">
        <v>3890</v>
      </c>
    </row>
    <row r="2519" spans="1:8" x14ac:dyDescent="0.25">
      <c r="A2519" s="7">
        <v>44704</v>
      </c>
      <c r="B2519" s="4" t="s">
        <v>2559</v>
      </c>
      <c r="C2519" s="4" t="s">
        <v>3862</v>
      </c>
      <c r="D2519" s="3">
        <v>4087.2</v>
      </c>
      <c r="E2519" s="8">
        <v>44704</v>
      </c>
      <c r="F2519" s="3">
        <v>4087.2</v>
      </c>
      <c r="G2519" s="5">
        <f>Tabla1[[#This Row],[Importe]]-Tabla1[[#This Row],[Pagado]]</f>
        <v>0</v>
      </c>
      <c r="H2519" s="4" t="s">
        <v>3890</v>
      </c>
    </row>
    <row r="2520" spans="1:8" ht="31.5" x14ac:dyDescent="0.25">
      <c r="A2520" s="7">
        <v>44704</v>
      </c>
      <c r="B2520" s="4" t="s">
        <v>2560</v>
      </c>
      <c r="C2520" s="4" t="s">
        <v>3641</v>
      </c>
      <c r="D2520" s="3">
        <v>6661.6</v>
      </c>
      <c r="E2520" s="8" t="s">
        <v>4022</v>
      </c>
      <c r="F2520" s="3">
        <f>3661+3000.6</f>
        <v>6661.6</v>
      </c>
      <c r="G2520" s="5">
        <f>Tabla1[[#This Row],[Importe]]-Tabla1[[#This Row],[Pagado]]</f>
        <v>0</v>
      </c>
      <c r="H2520" s="4" t="s">
        <v>3890</v>
      </c>
    </row>
    <row r="2521" spans="1:8" x14ac:dyDescent="0.25">
      <c r="A2521" s="7">
        <v>44704</v>
      </c>
      <c r="B2521" s="4" t="s">
        <v>2561</v>
      </c>
      <c r="C2521" s="4" t="s">
        <v>3641</v>
      </c>
      <c r="D2521" s="3">
        <v>990</v>
      </c>
      <c r="E2521" s="8">
        <v>44705</v>
      </c>
      <c r="F2521" s="3">
        <v>990</v>
      </c>
      <c r="G2521" s="5">
        <f>Tabla1[[#This Row],[Importe]]-Tabla1[[#This Row],[Pagado]]</f>
        <v>0</v>
      </c>
      <c r="H2521" s="4" t="s">
        <v>3890</v>
      </c>
    </row>
    <row r="2522" spans="1:8" x14ac:dyDescent="0.25">
      <c r="A2522" s="7">
        <v>44704</v>
      </c>
      <c r="B2522" s="4" t="s">
        <v>2562</v>
      </c>
      <c r="C2522" s="4" t="s">
        <v>3599</v>
      </c>
      <c r="D2522" s="3">
        <v>46943.6</v>
      </c>
      <c r="E2522" s="8">
        <v>44706</v>
      </c>
      <c r="F2522" s="3">
        <v>46943.6</v>
      </c>
      <c r="G2522" s="5">
        <f>Tabla1[[#This Row],[Importe]]-Tabla1[[#This Row],[Pagado]]</f>
        <v>0</v>
      </c>
      <c r="H2522" s="4" t="s">
        <v>3890</v>
      </c>
    </row>
    <row r="2523" spans="1:8" x14ac:dyDescent="0.25">
      <c r="A2523" s="7">
        <v>44704</v>
      </c>
      <c r="B2523" s="4" t="s">
        <v>2563</v>
      </c>
      <c r="C2523" s="4" t="s">
        <v>3786</v>
      </c>
      <c r="D2523" s="3">
        <v>360</v>
      </c>
      <c r="E2523" s="8">
        <v>44704</v>
      </c>
      <c r="F2523" s="3">
        <v>360</v>
      </c>
      <c r="G2523" s="5">
        <f>Tabla1[[#This Row],[Importe]]-Tabla1[[#This Row],[Pagado]]</f>
        <v>0</v>
      </c>
      <c r="H2523" s="4" t="s">
        <v>3890</v>
      </c>
    </row>
    <row r="2524" spans="1:8" x14ac:dyDescent="0.25">
      <c r="A2524" s="7">
        <v>44704</v>
      </c>
      <c r="B2524" s="4" t="s">
        <v>2564</v>
      </c>
      <c r="C2524" s="4" t="s">
        <v>3632</v>
      </c>
      <c r="D2524" s="3">
        <v>2131.1</v>
      </c>
      <c r="E2524" s="8">
        <v>44704</v>
      </c>
      <c r="F2524" s="3">
        <v>2131.1</v>
      </c>
      <c r="G2524" s="5">
        <f>Tabla1[[#This Row],[Importe]]-Tabla1[[#This Row],[Pagado]]</f>
        <v>0</v>
      </c>
      <c r="H2524" s="4" t="s">
        <v>3890</v>
      </c>
    </row>
    <row r="2525" spans="1:8" x14ac:dyDescent="0.25">
      <c r="A2525" s="7">
        <v>44704</v>
      </c>
      <c r="B2525" s="4" t="s">
        <v>2565</v>
      </c>
      <c r="C2525" s="4" t="s">
        <v>3638</v>
      </c>
      <c r="D2525" s="3">
        <v>3105</v>
      </c>
      <c r="E2525" s="8">
        <v>44704</v>
      </c>
      <c r="F2525" s="3">
        <v>3105</v>
      </c>
      <c r="G2525" s="5">
        <f>Tabla1[[#This Row],[Importe]]-Tabla1[[#This Row],[Pagado]]</f>
        <v>0</v>
      </c>
      <c r="H2525" s="4" t="s">
        <v>3890</v>
      </c>
    </row>
    <row r="2526" spans="1:8" x14ac:dyDescent="0.25">
      <c r="A2526" s="7">
        <v>44704</v>
      </c>
      <c r="B2526" s="4" t="s">
        <v>2566</v>
      </c>
      <c r="C2526" s="4" t="s">
        <v>3634</v>
      </c>
      <c r="D2526" s="3">
        <v>1162</v>
      </c>
      <c r="E2526" s="8">
        <v>44704</v>
      </c>
      <c r="F2526" s="3">
        <v>1162</v>
      </c>
      <c r="G2526" s="5">
        <f>Tabla1[[#This Row],[Importe]]-Tabla1[[#This Row],[Pagado]]</f>
        <v>0</v>
      </c>
      <c r="H2526" s="4" t="s">
        <v>3890</v>
      </c>
    </row>
    <row r="2527" spans="1:8" x14ac:dyDescent="0.25">
      <c r="A2527" s="7">
        <v>44704</v>
      </c>
      <c r="B2527" s="4" t="s">
        <v>2567</v>
      </c>
      <c r="C2527" s="4" t="s">
        <v>3633</v>
      </c>
      <c r="D2527" s="3">
        <v>11000</v>
      </c>
      <c r="E2527" s="8">
        <v>44704</v>
      </c>
      <c r="F2527" s="3">
        <v>11000</v>
      </c>
      <c r="G2527" s="5">
        <f>Tabla1[[#This Row],[Importe]]-Tabla1[[#This Row],[Pagado]]</f>
        <v>0</v>
      </c>
      <c r="H2527" s="4" t="s">
        <v>3890</v>
      </c>
    </row>
    <row r="2528" spans="1:8" x14ac:dyDescent="0.25">
      <c r="A2528" s="7">
        <v>44704</v>
      </c>
      <c r="B2528" s="4" t="s">
        <v>2568</v>
      </c>
      <c r="C2528" s="4" t="s">
        <v>3595</v>
      </c>
      <c r="D2528" s="3">
        <v>7739.5</v>
      </c>
      <c r="E2528" s="8">
        <v>44704</v>
      </c>
      <c r="F2528" s="3">
        <v>7739.5</v>
      </c>
      <c r="G2528" s="5">
        <f>Tabla1[[#This Row],[Importe]]-Tabla1[[#This Row],[Pagado]]</f>
        <v>0</v>
      </c>
      <c r="H2528" s="4" t="s">
        <v>3890</v>
      </c>
    </row>
    <row r="2529" spans="1:8" x14ac:dyDescent="0.25">
      <c r="A2529" s="7">
        <v>44704</v>
      </c>
      <c r="B2529" s="4" t="s">
        <v>2569</v>
      </c>
      <c r="C2529" s="4" t="s">
        <v>3733</v>
      </c>
      <c r="D2529" s="3">
        <v>2880</v>
      </c>
      <c r="E2529" s="8">
        <v>44704</v>
      </c>
      <c r="F2529" s="3">
        <v>2880</v>
      </c>
      <c r="G2529" s="5">
        <f>Tabla1[[#This Row],[Importe]]-Tabla1[[#This Row],[Pagado]]</f>
        <v>0</v>
      </c>
      <c r="H2529" s="4" t="s">
        <v>3890</v>
      </c>
    </row>
    <row r="2530" spans="1:8" x14ac:dyDescent="0.25">
      <c r="A2530" s="7">
        <v>44704</v>
      </c>
      <c r="B2530" s="4" t="s">
        <v>2570</v>
      </c>
      <c r="C2530" s="4" t="s">
        <v>3679</v>
      </c>
      <c r="D2530" s="3">
        <v>2951.2</v>
      </c>
      <c r="E2530" s="8">
        <v>44704</v>
      </c>
      <c r="F2530" s="3">
        <v>2951.2</v>
      </c>
      <c r="G2530" s="5">
        <f>Tabla1[[#This Row],[Importe]]-Tabla1[[#This Row],[Pagado]]</f>
        <v>0</v>
      </c>
      <c r="H2530" s="4" t="s">
        <v>3890</v>
      </c>
    </row>
    <row r="2531" spans="1:8" x14ac:dyDescent="0.25">
      <c r="A2531" s="7">
        <v>44704</v>
      </c>
      <c r="B2531" s="4" t="s">
        <v>2571</v>
      </c>
      <c r="C2531" s="4" t="s">
        <v>3614</v>
      </c>
      <c r="D2531" s="3">
        <v>1976.4</v>
      </c>
      <c r="E2531" s="8">
        <v>44704</v>
      </c>
      <c r="F2531" s="3">
        <v>1976.4</v>
      </c>
      <c r="G2531" s="5">
        <f>Tabla1[[#This Row],[Importe]]-Tabla1[[#This Row],[Pagado]]</f>
        <v>0</v>
      </c>
      <c r="H2531" s="4" t="s">
        <v>3890</v>
      </c>
    </row>
    <row r="2532" spans="1:8" x14ac:dyDescent="0.25">
      <c r="A2532" s="7">
        <v>44704</v>
      </c>
      <c r="B2532" s="4" t="s">
        <v>2572</v>
      </c>
      <c r="C2532" s="4" t="s">
        <v>3674</v>
      </c>
      <c r="D2532" s="3">
        <v>2757.7</v>
      </c>
      <c r="E2532" s="8">
        <v>44705</v>
      </c>
      <c r="F2532" s="3">
        <v>2757.7</v>
      </c>
      <c r="G2532" s="5">
        <f>Tabla1[[#This Row],[Importe]]-Tabla1[[#This Row],[Pagado]]</f>
        <v>0</v>
      </c>
      <c r="H2532" s="4" t="s">
        <v>3890</v>
      </c>
    </row>
    <row r="2533" spans="1:8" x14ac:dyDescent="0.25">
      <c r="A2533" s="7">
        <v>44704</v>
      </c>
      <c r="B2533" s="4" t="s">
        <v>2573</v>
      </c>
      <c r="C2533" s="4" t="s">
        <v>3626</v>
      </c>
      <c r="D2533" s="3">
        <v>17378</v>
      </c>
      <c r="E2533" s="8">
        <v>44704</v>
      </c>
      <c r="F2533" s="3">
        <v>17378</v>
      </c>
      <c r="G2533" s="5">
        <f>Tabla1[[#This Row],[Importe]]-Tabla1[[#This Row],[Pagado]]</f>
        <v>0</v>
      </c>
      <c r="H2533" s="4" t="s">
        <v>3890</v>
      </c>
    </row>
    <row r="2534" spans="1:8" x14ac:dyDescent="0.25">
      <c r="A2534" s="7">
        <v>44704</v>
      </c>
      <c r="B2534" s="4" t="s">
        <v>2574</v>
      </c>
      <c r="C2534" s="4" t="s">
        <v>3659</v>
      </c>
      <c r="D2534" s="3">
        <v>2240</v>
      </c>
      <c r="E2534" s="8">
        <v>44704</v>
      </c>
      <c r="F2534" s="3">
        <v>2240</v>
      </c>
      <c r="G2534" s="5">
        <f>Tabla1[[#This Row],[Importe]]-Tabla1[[#This Row],[Pagado]]</f>
        <v>0</v>
      </c>
      <c r="H2534" s="4" t="s">
        <v>3890</v>
      </c>
    </row>
    <row r="2535" spans="1:8" x14ac:dyDescent="0.25">
      <c r="A2535" s="7">
        <v>44704</v>
      </c>
      <c r="B2535" s="4" t="s">
        <v>2575</v>
      </c>
      <c r="C2535" s="4" t="s">
        <v>3604</v>
      </c>
      <c r="D2535" s="3">
        <v>3398.4</v>
      </c>
      <c r="E2535" s="8">
        <v>44704</v>
      </c>
      <c r="F2535" s="3">
        <v>3398.4</v>
      </c>
      <c r="G2535" s="5">
        <f>Tabla1[[#This Row],[Importe]]-Tabla1[[#This Row],[Pagado]]</f>
        <v>0</v>
      </c>
      <c r="H2535" s="4" t="s">
        <v>3890</v>
      </c>
    </row>
    <row r="2536" spans="1:8" x14ac:dyDescent="0.25">
      <c r="A2536" s="7">
        <v>44704</v>
      </c>
      <c r="B2536" s="4" t="s">
        <v>2576</v>
      </c>
      <c r="C2536" s="4" t="s">
        <v>3690</v>
      </c>
      <c r="D2536" s="3">
        <v>58225.08</v>
      </c>
      <c r="E2536" s="8">
        <v>44708</v>
      </c>
      <c r="F2536" s="3">
        <v>58225.08</v>
      </c>
      <c r="G2536" s="5">
        <f>Tabla1[[#This Row],[Importe]]-Tabla1[[#This Row],[Pagado]]</f>
        <v>0</v>
      </c>
      <c r="H2536" s="4" t="s">
        <v>3890</v>
      </c>
    </row>
    <row r="2537" spans="1:8" x14ac:dyDescent="0.25">
      <c r="A2537" s="7">
        <v>44704</v>
      </c>
      <c r="B2537" s="4" t="s">
        <v>2577</v>
      </c>
      <c r="C2537" s="4" t="s">
        <v>3734</v>
      </c>
      <c r="D2537" s="3">
        <v>3380</v>
      </c>
      <c r="E2537" s="8">
        <v>44704</v>
      </c>
      <c r="F2537" s="3">
        <v>3380</v>
      </c>
      <c r="G2537" s="5">
        <f>Tabla1[[#This Row],[Importe]]-Tabla1[[#This Row],[Pagado]]</f>
        <v>0</v>
      </c>
      <c r="H2537" s="4" t="s">
        <v>3890</v>
      </c>
    </row>
    <row r="2538" spans="1:8" x14ac:dyDescent="0.25">
      <c r="A2538" s="7">
        <v>44704</v>
      </c>
      <c r="B2538" s="4" t="s">
        <v>2578</v>
      </c>
      <c r="C2538" s="4" t="s">
        <v>3606</v>
      </c>
      <c r="D2538" s="3">
        <v>5419.4</v>
      </c>
      <c r="E2538" s="8">
        <v>44704</v>
      </c>
      <c r="F2538" s="3">
        <v>5419.4</v>
      </c>
      <c r="G2538" s="5">
        <f>Tabla1[[#This Row],[Importe]]-Tabla1[[#This Row],[Pagado]]</f>
        <v>0</v>
      </c>
      <c r="H2538" s="4" t="s">
        <v>3890</v>
      </c>
    </row>
    <row r="2539" spans="1:8" x14ac:dyDescent="0.25">
      <c r="A2539" s="7">
        <v>44704</v>
      </c>
      <c r="B2539" s="4" t="s">
        <v>2579</v>
      </c>
      <c r="C2539" s="4" t="s">
        <v>3753</v>
      </c>
      <c r="D2539" s="3">
        <v>2212.8000000000002</v>
      </c>
      <c r="E2539" s="8">
        <v>44704</v>
      </c>
      <c r="F2539" s="3">
        <v>2212.8000000000002</v>
      </c>
      <c r="G2539" s="5">
        <f>Tabla1[[#This Row],[Importe]]-Tabla1[[#This Row],[Pagado]]</f>
        <v>0</v>
      </c>
      <c r="H2539" s="4" t="s">
        <v>3890</v>
      </c>
    </row>
    <row r="2540" spans="1:8" x14ac:dyDescent="0.25">
      <c r="A2540" s="7">
        <v>44704</v>
      </c>
      <c r="B2540" s="4" t="s">
        <v>2580</v>
      </c>
      <c r="C2540" s="4" t="s">
        <v>3630</v>
      </c>
      <c r="D2540" s="3">
        <v>6402</v>
      </c>
      <c r="E2540" s="8">
        <v>44704</v>
      </c>
      <c r="F2540" s="3">
        <v>6402</v>
      </c>
      <c r="G2540" s="5">
        <f>Tabla1[[#This Row],[Importe]]-Tabla1[[#This Row],[Pagado]]</f>
        <v>0</v>
      </c>
      <c r="H2540" s="4" t="s">
        <v>3890</v>
      </c>
    </row>
    <row r="2541" spans="1:8" x14ac:dyDescent="0.25">
      <c r="A2541" s="7">
        <v>44704</v>
      </c>
      <c r="B2541" s="4" t="s">
        <v>2581</v>
      </c>
      <c r="C2541" s="4" t="s">
        <v>3612</v>
      </c>
      <c r="D2541" s="3">
        <v>3159.6</v>
      </c>
      <c r="E2541" s="8">
        <v>44704</v>
      </c>
      <c r="F2541" s="3">
        <v>3159.6</v>
      </c>
      <c r="G2541" s="5">
        <f>Tabla1[[#This Row],[Importe]]-Tabla1[[#This Row],[Pagado]]</f>
        <v>0</v>
      </c>
      <c r="H2541" s="4" t="s">
        <v>3890</v>
      </c>
    </row>
    <row r="2542" spans="1:8" x14ac:dyDescent="0.25">
      <c r="A2542" s="7">
        <v>44704</v>
      </c>
      <c r="B2542" s="4" t="s">
        <v>2582</v>
      </c>
      <c r="C2542" s="4" t="s">
        <v>3616</v>
      </c>
      <c r="D2542" s="3">
        <v>8887.2999999999993</v>
      </c>
      <c r="E2542" s="8">
        <v>44704</v>
      </c>
      <c r="F2542" s="3">
        <v>8887.2999999999993</v>
      </c>
      <c r="G2542" s="5">
        <f>Tabla1[[#This Row],[Importe]]-Tabla1[[#This Row],[Pagado]]</f>
        <v>0</v>
      </c>
      <c r="H2542" s="4" t="s">
        <v>3890</v>
      </c>
    </row>
    <row r="2543" spans="1:8" x14ac:dyDescent="0.25">
      <c r="A2543" s="7">
        <v>44704</v>
      </c>
      <c r="B2543" s="4" t="s">
        <v>2583</v>
      </c>
      <c r="C2543" s="4" t="s">
        <v>3685</v>
      </c>
      <c r="D2543" s="3">
        <v>4752</v>
      </c>
      <c r="E2543" s="8">
        <v>44704</v>
      </c>
      <c r="F2543" s="3">
        <v>4752</v>
      </c>
      <c r="G2543" s="5">
        <f>Tabla1[[#This Row],[Importe]]-Tabla1[[#This Row],[Pagado]]</f>
        <v>0</v>
      </c>
      <c r="H2543" s="4" t="s">
        <v>3890</v>
      </c>
    </row>
    <row r="2544" spans="1:8" x14ac:dyDescent="0.25">
      <c r="A2544" s="7">
        <v>44704</v>
      </c>
      <c r="B2544" s="4" t="s">
        <v>2584</v>
      </c>
      <c r="C2544" s="4" t="s">
        <v>3673</v>
      </c>
      <c r="D2544" s="3">
        <v>15096</v>
      </c>
      <c r="E2544" s="8">
        <v>44705</v>
      </c>
      <c r="F2544" s="3">
        <v>15096</v>
      </c>
      <c r="G2544" s="5">
        <f>Tabla1[[#This Row],[Importe]]-Tabla1[[#This Row],[Pagado]]</f>
        <v>0</v>
      </c>
      <c r="H2544" s="4" t="s">
        <v>3890</v>
      </c>
    </row>
    <row r="2545" spans="1:8" x14ac:dyDescent="0.25">
      <c r="A2545" s="7">
        <v>44704</v>
      </c>
      <c r="B2545" s="4" t="s">
        <v>2585</v>
      </c>
      <c r="C2545" s="4" t="s">
        <v>3682</v>
      </c>
      <c r="D2545" s="3">
        <v>6466.6</v>
      </c>
      <c r="E2545" s="8">
        <v>44704</v>
      </c>
      <c r="F2545" s="3">
        <v>6466.6</v>
      </c>
      <c r="G2545" s="5">
        <f>Tabla1[[#This Row],[Importe]]-Tabla1[[#This Row],[Pagado]]</f>
        <v>0</v>
      </c>
      <c r="H2545" s="4" t="s">
        <v>3890</v>
      </c>
    </row>
    <row r="2546" spans="1:8" x14ac:dyDescent="0.25">
      <c r="A2546" s="7">
        <v>44704</v>
      </c>
      <c r="B2546" s="4" t="s">
        <v>2586</v>
      </c>
      <c r="C2546" s="4" t="s">
        <v>3682</v>
      </c>
      <c r="D2546" s="3">
        <v>3830.4</v>
      </c>
      <c r="E2546" s="8">
        <v>44704</v>
      </c>
      <c r="F2546" s="3">
        <v>3830.4</v>
      </c>
      <c r="G2546" s="5">
        <f>Tabla1[[#This Row],[Importe]]-Tabla1[[#This Row],[Pagado]]</f>
        <v>0</v>
      </c>
      <c r="H2546" s="4" t="s">
        <v>3890</v>
      </c>
    </row>
    <row r="2547" spans="1:8" x14ac:dyDescent="0.25">
      <c r="A2547" s="7">
        <v>44704</v>
      </c>
      <c r="B2547" s="4" t="s">
        <v>2587</v>
      </c>
      <c r="C2547" s="4" t="s">
        <v>3656</v>
      </c>
      <c r="D2547" s="3">
        <v>32818.800000000003</v>
      </c>
      <c r="E2547" s="8">
        <v>44707</v>
      </c>
      <c r="F2547" s="3">
        <v>32818.800000000003</v>
      </c>
      <c r="G2547" s="5">
        <f>Tabla1[[#This Row],[Importe]]-Tabla1[[#This Row],[Pagado]]</f>
        <v>0</v>
      </c>
      <c r="H2547" s="4" t="s">
        <v>3890</v>
      </c>
    </row>
    <row r="2548" spans="1:8" x14ac:dyDescent="0.25">
      <c r="A2548" s="7">
        <v>44704</v>
      </c>
      <c r="B2548" s="4" t="s">
        <v>2588</v>
      </c>
      <c r="C2548" s="4" t="s">
        <v>3658</v>
      </c>
      <c r="D2548" s="3">
        <v>38083.800000000003</v>
      </c>
      <c r="E2548" s="8">
        <v>44709</v>
      </c>
      <c r="F2548" s="3">
        <v>38083.800000000003</v>
      </c>
      <c r="G2548" s="5">
        <f>Tabla1[[#This Row],[Importe]]-Tabla1[[#This Row],[Pagado]]</f>
        <v>0</v>
      </c>
      <c r="H2548" s="4" t="s">
        <v>3890</v>
      </c>
    </row>
    <row r="2549" spans="1:8" x14ac:dyDescent="0.25">
      <c r="A2549" s="7">
        <v>44704</v>
      </c>
      <c r="B2549" s="4" t="s">
        <v>2589</v>
      </c>
      <c r="C2549" s="4" t="s">
        <v>3714</v>
      </c>
      <c r="D2549" s="3">
        <v>954</v>
      </c>
      <c r="E2549" s="8">
        <v>44704</v>
      </c>
      <c r="F2549" s="3">
        <v>954</v>
      </c>
      <c r="G2549" s="5">
        <f>Tabla1[[#This Row],[Importe]]-Tabla1[[#This Row],[Pagado]]</f>
        <v>0</v>
      </c>
      <c r="H2549" s="4" t="s">
        <v>3890</v>
      </c>
    </row>
    <row r="2550" spans="1:8" x14ac:dyDescent="0.25">
      <c r="A2550" s="7">
        <v>44704</v>
      </c>
      <c r="B2550" s="4" t="s">
        <v>2590</v>
      </c>
      <c r="C2550" s="4" t="s">
        <v>4016</v>
      </c>
      <c r="D2550" s="3">
        <v>0</v>
      </c>
      <c r="E2550" s="9" t="s">
        <v>3891</v>
      </c>
      <c r="F2550" s="3">
        <v>0</v>
      </c>
      <c r="G2550" s="5">
        <f>Tabla1[[#This Row],[Importe]]-Tabla1[[#This Row],[Pagado]]</f>
        <v>0</v>
      </c>
      <c r="H2550" s="4" t="s">
        <v>3891</v>
      </c>
    </row>
    <row r="2551" spans="1:8" x14ac:dyDescent="0.25">
      <c r="A2551" s="7">
        <v>44704</v>
      </c>
      <c r="B2551" s="4" t="s">
        <v>2591</v>
      </c>
      <c r="C2551" s="4" t="s">
        <v>3603</v>
      </c>
      <c r="D2551" s="3">
        <v>1392</v>
      </c>
      <c r="E2551" s="8">
        <v>44704</v>
      </c>
      <c r="F2551" s="3">
        <v>1392</v>
      </c>
      <c r="G2551" s="5">
        <f>Tabla1[[#This Row],[Importe]]-Tabla1[[#This Row],[Pagado]]</f>
        <v>0</v>
      </c>
      <c r="H2551" s="4" t="s">
        <v>3890</v>
      </c>
    </row>
    <row r="2552" spans="1:8" x14ac:dyDescent="0.25">
      <c r="A2552" s="7">
        <v>44704</v>
      </c>
      <c r="B2552" s="4" t="s">
        <v>2592</v>
      </c>
      <c r="C2552" s="4" t="s">
        <v>3620</v>
      </c>
      <c r="D2552" s="3">
        <v>6774.2</v>
      </c>
      <c r="E2552" s="8">
        <v>44704</v>
      </c>
      <c r="F2552" s="3">
        <v>6774.2</v>
      </c>
      <c r="G2552" s="5">
        <f>Tabla1[[#This Row],[Importe]]-Tabla1[[#This Row],[Pagado]]</f>
        <v>0</v>
      </c>
      <c r="H2552" s="4" t="s">
        <v>3890</v>
      </c>
    </row>
    <row r="2553" spans="1:8" x14ac:dyDescent="0.25">
      <c r="A2553" s="7">
        <v>44704</v>
      </c>
      <c r="B2553" s="4" t="s">
        <v>2593</v>
      </c>
      <c r="C2553" s="4" t="s">
        <v>3688</v>
      </c>
      <c r="D2553" s="3">
        <v>828</v>
      </c>
      <c r="E2553" s="8">
        <v>44704</v>
      </c>
      <c r="F2553" s="3">
        <v>828</v>
      </c>
      <c r="G2553" s="5">
        <f>Tabla1[[#This Row],[Importe]]-Tabla1[[#This Row],[Pagado]]</f>
        <v>0</v>
      </c>
      <c r="H2553" s="4" t="s">
        <v>3890</v>
      </c>
    </row>
    <row r="2554" spans="1:8" x14ac:dyDescent="0.25">
      <c r="A2554" s="7">
        <v>44704</v>
      </c>
      <c r="B2554" s="4" t="s">
        <v>2594</v>
      </c>
      <c r="C2554" s="4" t="s">
        <v>3687</v>
      </c>
      <c r="D2554" s="3">
        <v>1749.5</v>
      </c>
      <c r="E2554" s="8">
        <v>44704</v>
      </c>
      <c r="F2554" s="3">
        <v>1749.5</v>
      </c>
      <c r="G2554" s="5">
        <f>Tabla1[[#This Row],[Importe]]-Tabla1[[#This Row],[Pagado]]</f>
        <v>0</v>
      </c>
      <c r="H2554" s="4" t="s">
        <v>3890</v>
      </c>
    </row>
    <row r="2555" spans="1:8" x14ac:dyDescent="0.25">
      <c r="A2555" s="7">
        <v>44704</v>
      </c>
      <c r="B2555" s="4" t="s">
        <v>2595</v>
      </c>
      <c r="C2555" s="4" t="s">
        <v>3660</v>
      </c>
      <c r="D2555" s="3">
        <v>14061.4</v>
      </c>
      <c r="E2555" s="8">
        <v>44707</v>
      </c>
      <c r="F2555" s="3">
        <v>14061.4</v>
      </c>
      <c r="G2555" s="5">
        <f>Tabla1[[#This Row],[Importe]]-Tabla1[[#This Row],[Pagado]]</f>
        <v>0</v>
      </c>
      <c r="H2555" s="4" t="s">
        <v>3890</v>
      </c>
    </row>
    <row r="2556" spans="1:8" x14ac:dyDescent="0.25">
      <c r="A2556" s="7">
        <v>44704</v>
      </c>
      <c r="B2556" s="4" t="s">
        <v>2596</v>
      </c>
      <c r="C2556" s="4" t="s">
        <v>3663</v>
      </c>
      <c r="D2556" s="3">
        <v>25274.6</v>
      </c>
      <c r="E2556" s="8">
        <v>44707</v>
      </c>
      <c r="F2556" s="3">
        <v>25274.6</v>
      </c>
      <c r="G2556" s="5">
        <f>Tabla1[[#This Row],[Importe]]-Tabla1[[#This Row],[Pagado]]</f>
        <v>0</v>
      </c>
      <c r="H2556" s="4" t="s">
        <v>3890</v>
      </c>
    </row>
    <row r="2557" spans="1:8" x14ac:dyDescent="0.25">
      <c r="A2557" s="7">
        <v>44704</v>
      </c>
      <c r="B2557" s="4" t="s">
        <v>2597</v>
      </c>
      <c r="C2557" s="4" t="s">
        <v>3700</v>
      </c>
      <c r="D2557" s="3">
        <v>89634</v>
      </c>
      <c r="E2557" s="8" t="s">
        <v>3883</v>
      </c>
      <c r="F2557" s="3">
        <v>89634</v>
      </c>
      <c r="G2557" s="5">
        <f>Tabla1[[#This Row],[Importe]]-Tabla1[[#This Row],[Pagado]]</f>
        <v>0</v>
      </c>
      <c r="H2557" s="4" t="s">
        <v>3890</v>
      </c>
    </row>
    <row r="2558" spans="1:8" x14ac:dyDescent="0.25">
      <c r="A2558" s="7">
        <v>44704</v>
      </c>
      <c r="B2558" s="4" t="s">
        <v>2598</v>
      </c>
      <c r="C2558" s="4" t="s">
        <v>3747</v>
      </c>
      <c r="D2558" s="3">
        <v>1041.9000000000001</v>
      </c>
      <c r="E2558" s="8">
        <v>44704</v>
      </c>
      <c r="F2558" s="3">
        <v>1041.9000000000001</v>
      </c>
      <c r="G2558" s="5">
        <f>Tabla1[[#This Row],[Importe]]-Tabla1[[#This Row],[Pagado]]</f>
        <v>0</v>
      </c>
      <c r="H2558" s="4" t="s">
        <v>3890</v>
      </c>
    </row>
    <row r="2559" spans="1:8" x14ac:dyDescent="0.25">
      <c r="A2559" s="7">
        <v>44704</v>
      </c>
      <c r="B2559" s="4" t="s">
        <v>2599</v>
      </c>
      <c r="C2559" s="4" t="s">
        <v>3689</v>
      </c>
      <c r="D2559" s="3">
        <v>8997.2000000000007</v>
      </c>
      <c r="E2559" s="8">
        <v>44704</v>
      </c>
      <c r="F2559" s="3">
        <v>8997.2000000000007</v>
      </c>
      <c r="G2559" s="5">
        <f>Tabla1[[#This Row],[Importe]]-Tabla1[[#This Row],[Pagado]]</f>
        <v>0</v>
      </c>
      <c r="H2559" s="4" t="s">
        <v>3890</v>
      </c>
    </row>
    <row r="2560" spans="1:8" x14ac:dyDescent="0.25">
      <c r="A2560" s="7">
        <v>44704</v>
      </c>
      <c r="B2560" s="4" t="s">
        <v>2600</v>
      </c>
      <c r="C2560" s="4" t="s">
        <v>3703</v>
      </c>
      <c r="D2560" s="3">
        <v>6284.8</v>
      </c>
      <c r="E2560" s="8">
        <v>44704</v>
      </c>
      <c r="F2560" s="3">
        <v>6284.8</v>
      </c>
      <c r="G2560" s="5">
        <f>Tabla1[[#This Row],[Importe]]-Tabla1[[#This Row],[Pagado]]</f>
        <v>0</v>
      </c>
      <c r="H2560" s="4" t="s">
        <v>3890</v>
      </c>
    </row>
    <row r="2561" spans="1:8" x14ac:dyDescent="0.25">
      <c r="A2561" s="7">
        <v>44704</v>
      </c>
      <c r="B2561" s="4" t="s">
        <v>2601</v>
      </c>
      <c r="C2561" s="4" t="s">
        <v>3726</v>
      </c>
      <c r="D2561" s="3">
        <v>3146</v>
      </c>
      <c r="E2561" s="8">
        <v>44704</v>
      </c>
      <c r="F2561" s="3">
        <v>3146</v>
      </c>
      <c r="G2561" s="5">
        <f>Tabla1[[#This Row],[Importe]]-Tabla1[[#This Row],[Pagado]]</f>
        <v>0</v>
      </c>
      <c r="H2561" s="4" t="s">
        <v>3890</v>
      </c>
    </row>
    <row r="2562" spans="1:8" x14ac:dyDescent="0.25">
      <c r="A2562" s="7">
        <v>44704</v>
      </c>
      <c r="B2562" s="4" t="s">
        <v>2602</v>
      </c>
      <c r="C2562" s="4" t="s">
        <v>3689</v>
      </c>
      <c r="D2562" s="3">
        <v>4434.7</v>
      </c>
      <c r="E2562" s="8">
        <v>44704</v>
      </c>
      <c r="F2562" s="3">
        <v>4434.7</v>
      </c>
      <c r="G2562" s="5">
        <f>Tabla1[[#This Row],[Importe]]-Tabla1[[#This Row],[Pagado]]</f>
        <v>0</v>
      </c>
      <c r="H2562" s="4" t="s">
        <v>3890</v>
      </c>
    </row>
    <row r="2563" spans="1:8" ht="31.5" x14ac:dyDescent="0.25">
      <c r="A2563" s="7">
        <v>44704</v>
      </c>
      <c r="B2563" s="4" t="s">
        <v>2603</v>
      </c>
      <c r="C2563" s="11" t="s">
        <v>4017</v>
      </c>
      <c r="D2563" s="3">
        <v>0</v>
      </c>
      <c r="E2563" s="9" t="s">
        <v>3891</v>
      </c>
      <c r="F2563" s="3">
        <v>0</v>
      </c>
      <c r="G2563" s="5">
        <f>Tabla1[[#This Row],[Importe]]-Tabla1[[#This Row],[Pagado]]</f>
        <v>0</v>
      </c>
      <c r="H2563" s="4" t="s">
        <v>3891</v>
      </c>
    </row>
    <row r="2564" spans="1:8" x14ac:dyDescent="0.25">
      <c r="A2564" s="7">
        <v>44704</v>
      </c>
      <c r="B2564" s="4" t="s">
        <v>2604</v>
      </c>
      <c r="C2564" s="4" t="s">
        <v>3693</v>
      </c>
      <c r="D2564" s="3">
        <v>7103.8</v>
      </c>
      <c r="E2564" s="8">
        <v>44704</v>
      </c>
      <c r="F2564" s="3">
        <v>7103.8</v>
      </c>
      <c r="G2564" s="5">
        <f>Tabla1[[#This Row],[Importe]]-Tabla1[[#This Row],[Pagado]]</f>
        <v>0</v>
      </c>
      <c r="H2564" s="4" t="s">
        <v>3890</v>
      </c>
    </row>
    <row r="2565" spans="1:8" x14ac:dyDescent="0.25">
      <c r="A2565" s="7">
        <v>44704</v>
      </c>
      <c r="B2565" s="4" t="s">
        <v>2605</v>
      </c>
      <c r="C2565" s="4" t="s">
        <v>3792</v>
      </c>
      <c r="D2565" s="3">
        <v>1328.8</v>
      </c>
      <c r="E2565" s="8">
        <v>44704</v>
      </c>
      <c r="F2565" s="3">
        <v>1328.8</v>
      </c>
      <c r="G2565" s="5">
        <f>Tabla1[[#This Row],[Importe]]-Tabla1[[#This Row],[Pagado]]</f>
        <v>0</v>
      </c>
      <c r="H2565" s="4" t="s">
        <v>3890</v>
      </c>
    </row>
    <row r="2566" spans="1:8" x14ac:dyDescent="0.25">
      <c r="A2566" s="7">
        <v>44704</v>
      </c>
      <c r="B2566" s="4" t="s">
        <v>2606</v>
      </c>
      <c r="C2566" s="4" t="s">
        <v>3614</v>
      </c>
      <c r="D2566" s="3">
        <v>2514.8000000000002</v>
      </c>
      <c r="E2566" s="8">
        <v>44704</v>
      </c>
      <c r="F2566" s="3">
        <v>2514.8000000000002</v>
      </c>
      <c r="G2566" s="5">
        <f>Tabla1[[#This Row],[Importe]]-Tabla1[[#This Row],[Pagado]]</f>
        <v>0</v>
      </c>
      <c r="H2566" s="4" t="s">
        <v>3890</v>
      </c>
    </row>
    <row r="2567" spans="1:8" x14ac:dyDescent="0.25">
      <c r="A2567" s="7">
        <v>44704</v>
      </c>
      <c r="B2567" s="4" t="s">
        <v>2607</v>
      </c>
      <c r="C2567" s="4" t="s">
        <v>3826</v>
      </c>
      <c r="D2567" s="3">
        <v>7095</v>
      </c>
      <c r="E2567" s="8">
        <v>44712</v>
      </c>
      <c r="F2567" s="3">
        <v>7095</v>
      </c>
      <c r="G2567" s="5">
        <f>Tabla1[[#This Row],[Importe]]-Tabla1[[#This Row],[Pagado]]</f>
        <v>0</v>
      </c>
      <c r="H2567" s="4" t="s">
        <v>3890</v>
      </c>
    </row>
    <row r="2568" spans="1:8" x14ac:dyDescent="0.25">
      <c r="A2568" s="7">
        <v>44704</v>
      </c>
      <c r="B2568" s="4" t="s">
        <v>2608</v>
      </c>
      <c r="C2568" s="4" t="s">
        <v>3826</v>
      </c>
      <c r="D2568" s="3">
        <v>3393.2</v>
      </c>
      <c r="E2568" s="8">
        <v>44712</v>
      </c>
      <c r="F2568" s="3">
        <v>3393.2</v>
      </c>
      <c r="G2568" s="5">
        <f>Tabla1[[#This Row],[Importe]]-Tabla1[[#This Row],[Pagado]]</f>
        <v>0</v>
      </c>
      <c r="H2568" s="4" t="s">
        <v>3890</v>
      </c>
    </row>
    <row r="2569" spans="1:8" x14ac:dyDescent="0.25">
      <c r="A2569" s="7">
        <v>44704</v>
      </c>
      <c r="B2569" s="4" t="s">
        <v>2609</v>
      </c>
      <c r="C2569" s="4" t="s">
        <v>3671</v>
      </c>
      <c r="D2569" s="3">
        <v>4953.8999999999996</v>
      </c>
      <c r="E2569" s="8">
        <v>44704</v>
      </c>
      <c r="F2569" s="3">
        <v>4953.8999999999996</v>
      </c>
      <c r="G2569" s="5">
        <f>Tabla1[[#This Row],[Importe]]-Tabla1[[#This Row],[Pagado]]</f>
        <v>0</v>
      </c>
      <c r="H2569" s="4" t="s">
        <v>3890</v>
      </c>
    </row>
    <row r="2570" spans="1:8" x14ac:dyDescent="0.25">
      <c r="A2570" s="7">
        <v>44704</v>
      </c>
      <c r="B2570" s="4" t="s">
        <v>2610</v>
      </c>
      <c r="C2570" s="4" t="s">
        <v>3670</v>
      </c>
      <c r="D2570" s="3">
        <v>5553.8</v>
      </c>
      <c r="E2570" s="8">
        <v>44704</v>
      </c>
      <c r="F2570" s="3">
        <v>5553.8</v>
      </c>
      <c r="G2570" s="5">
        <f>Tabla1[[#This Row],[Importe]]-Tabla1[[#This Row],[Pagado]]</f>
        <v>0</v>
      </c>
      <c r="H2570" s="4" t="s">
        <v>3890</v>
      </c>
    </row>
    <row r="2571" spans="1:8" x14ac:dyDescent="0.25">
      <c r="A2571" s="7">
        <v>44704</v>
      </c>
      <c r="B2571" s="4" t="s">
        <v>2611</v>
      </c>
      <c r="C2571" s="4" t="s">
        <v>3676</v>
      </c>
      <c r="D2571" s="3">
        <v>555.1</v>
      </c>
      <c r="E2571" s="8">
        <v>44704</v>
      </c>
      <c r="F2571" s="3">
        <v>555.1</v>
      </c>
      <c r="G2571" s="5">
        <f>Tabla1[[#This Row],[Importe]]-Tabla1[[#This Row],[Pagado]]</f>
        <v>0</v>
      </c>
      <c r="H2571" s="4" t="s">
        <v>3890</v>
      </c>
    </row>
    <row r="2572" spans="1:8" x14ac:dyDescent="0.25">
      <c r="A2572" s="7">
        <v>44704</v>
      </c>
      <c r="B2572" s="4" t="s">
        <v>2612</v>
      </c>
      <c r="C2572" s="4" t="s">
        <v>3736</v>
      </c>
      <c r="D2572" s="3">
        <v>951.6</v>
      </c>
      <c r="E2572" s="8">
        <v>44704</v>
      </c>
      <c r="F2572" s="3">
        <v>951.6</v>
      </c>
      <c r="G2572" s="5">
        <f>Tabla1[[#This Row],[Importe]]-Tabla1[[#This Row],[Pagado]]</f>
        <v>0</v>
      </c>
      <c r="H2572" s="4" t="s">
        <v>3890</v>
      </c>
    </row>
    <row r="2573" spans="1:8" x14ac:dyDescent="0.25">
      <c r="A2573" s="7">
        <v>44704</v>
      </c>
      <c r="B2573" s="4" t="s">
        <v>2613</v>
      </c>
      <c r="C2573" s="4" t="s">
        <v>3669</v>
      </c>
      <c r="D2573" s="3">
        <v>1366.4</v>
      </c>
      <c r="E2573" s="8">
        <v>44704</v>
      </c>
      <c r="F2573" s="3">
        <v>1366.4</v>
      </c>
      <c r="G2573" s="5">
        <f>Tabla1[[#This Row],[Importe]]-Tabla1[[#This Row],[Pagado]]</f>
        <v>0</v>
      </c>
      <c r="H2573" s="4" t="s">
        <v>3890</v>
      </c>
    </row>
    <row r="2574" spans="1:8" x14ac:dyDescent="0.25">
      <c r="A2574" s="7">
        <v>44704</v>
      </c>
      <c r="B2574" s="4" t="s">
        <v>2614</v>
      </c>
      <c r="C2574" s="4" t="s">
        <v>3614</v>
      </c>
      <c r="D2574" s="3">
        <v>2608.1999999999998</v>
      </c>
      <c r="E2574" s="8">
        <v>44704</v>
      </c>
      <c r="F2574" s="3">
        <v>2608.1999999999998</v>
      </c>
      <c r="G2574" s="5">
        <f>Tabla1[[#This Row],[Importe]]-Tabla1[[#This Row],[Pagado]]</f>
        <v>0</v>
      </c>
      <c r="H2574" s="4" t="s">
        <v>3890</v>
      </c>
    </row>
    <row r="2575" spans="1:8" x14ac:dyDescent="0.25">
      <c r="A2575" s="7">
        <v>44704</v>
      </c>
      <c r="B2575" s="4" t="s">
        <v>2615</v>
      </c>
      <c r="C2575" s="4" t="s">
        <v>3605</v>
      </c>
      <c r="D2575" s="3">
        <v>1560</v>
      </c>
      <c r="E2575" s="8">
        <v>44704</v>
      </c>
      <c r="F2575" s="3">
        <v>1560</v>
      </c>
      <c r="G2575" s="5">
        <f>Tabla1[[#This Row],[Importe]]-Tabla1[[#This Row],[Pagado]]</f>
        <v>0</v>
      </c>
      <c r="H2575" s="4" t="s">
        <v>3890</v>
      </c>
    </row>
    <row r="2576" spans="1:8" x14ac:dyDescent="0.25">
      <c r="A2576" s="7">
        <v>44704</v>
      </c>
      <c r="B2576" s="4" t="s">
        <v>2616</v>
      </c>
      <c r="C2576" s="4" t="s">
        <v>3680</v>
      </c>
      <c r="D2576" s="3">
        <v>9357</v>
      </c>
      <c r="E2576" s="8">
        <v>44706</v>
      </c>
      <c r="F2576" s="3">
        <v>9357</v>
      </c>
      <c r="G2576" s="5">
        <f>Tabla1[[#This Row],[Importe]]-Tabla1[[#This Row],[Pagado]]</f>
        <v>0</v>
      </c>
      <c r="H2576" s="4" t="s">
        <v>3890</v>
      </c>
    </row>
    <row r="2577" spans="1:8" x14ac:dyDescent="0.25">
      <c r="A2577" s="7">
        <v>44704</v>
      </c>
      <c r="B2577" s="4" t="s">
        <v>2617</v>
      </c>
      <c r="C2577" s="4" t="s">
        <v>3677</v>
      </c>
      <c r="D2577" s="3">
        <v>12240</v>
      </c>
      <c r="E2577" s="8">
        <v>44706</v>
      </c>
      <c r="F2577" s="3">
        <v>12240</v>
      </c>
      <c r="G2577" s="5">
        <f>Tabla1[[#This Row],[Importe]]-Tabla1[[#This Row],[Pagado]]</f>
        <v>0</v>
      </c>
      <c r="H2577" s="4" t="s">
        <v>3890</v>
      </c>
    </row>
    <row r="2578" spans="1:8" x14ac:dyDescent="0.25">
      <c r="A2578" s="7">
        <v>44704</v>
      </c>
      <c r="B2578" s="4" t="s">
        <v>2618</v>
      </c>
      <c r="C2578" s="4" t="s">
        <v>3694</v>
      </c>
      <c r="D2578" s="3">
        <v>3660.8</v>
      </c>
      <c r="E2578" s="8">
        <v>44704</v>
      </c>
      <c r="F2578" s="3">
        <v>3660.8</v>
      </c>
      <c r="G2578" s="5">
        <f>Tabla1[[#This Row],[Importe]]-Tabla1[[#This Row],[Pagado]]</f>
        <v>0</v>
      </c>
      <c r="H2578" s="4" t="s">
        <v>3890</v>
      </c>
    </row>
    <row r="2579" spans="1:8" x14ac:dyDescent="0.25">
      <c r="A2579" s="7">
        <v>44704</v>
      </c>
      <c r="B2579" s="4" t="s">
        <v>2619</v>
      </c>
      <c r="C2579" s="4" t="s">
        <v>3646</v>
      </c>
      <c r="D2579" s="3">
        <v>1950</v>
      </c>
      <c r="E2579" s="8">
        <v>44704</v>
      </c>
      <c r="F2579" s="3">
        <v>1950</v>
      </c>
      <c r="G2579" s="5">
        <f>Tabla1[[#This Row],[Importe]]-Tabla1[[#This Row],[Pagado]]</f>
        <v>0</v>
      </c>
      <c r="H2579" s="4" t="s">
        <v>3890</v>
      </c>
    </row>
    <row r="2580" spans="1:8" x14ac:dyDescent="0.25">
      <c r="A2580" s="7">
        <v>44704</v>
      </c>
      <c r="B2580" s="4" t="s">
        <v>2620</v>
      </c>
      <c r="C2580" s="4" t="s">
        <v>3701</v>
      </c>
      <c r="D2580" s="3">
        <v>32076.799999999999</v>
      </c>
      <c r="E2580" s="8">
        <v>44704</v>
      </c>
      <c r="F2580" s="3">
        <v>32076.799999999999</v>
      </c>
      <c r="G2580" s="5">
        <f>Tabla1[[#This Row],[Importe]]-Tabla1[[#This Row],[Pagado]]</f>
        <v>0</v>
      </c>
      <c r="H2580" s="4" t="s">
        <v>3890</v>
      </c>
    </row>
    <row r="2581" spans="1:8" x14ac:dyDescent="0.25">
      <c r="A2581" s="7">
        <v>44704</v>
      </c>
      <c r="B2581" s="4" t="s">
        <v>2621</v>
      </c>
      <c r="C2581" s="4" t="s">
        <v>3754</v>
      </c>
      <c r="D2581" s="3">
        <v>15628.2</v>
      </c>
      <c r="E2581" s="8" t="s">
        <v>3883</v>
      </c>
      <c r="F2581" s="3">
        <v>15628.2</v>
      </c>
      <c r="G2581" s="5">
        <f>Tabla1[[#This Row],[Importe]]-Tabla1[[#This Row],[Pagado]]</f>
        <v>0</v>
      </c>
      <c r="H2581" s="4" t="s">
        <v>3890</v>
      </c>
    </row>
    <row r="2582" spans="1:8" x14ac:dyDescent="0.25">
      <c r="A2582" s="7">
        <v>44704</v>
      </c>
      <c r="B2582" s="4" t="s">
        <v>2622</v>
      </c>
      <c r="C2582" s="4" t="s">
        <v>3755</v>
      </c>
      <c r="D2582" s="3">
        <v>5052.6000000000004</v>
      </c>
      <c r="E2582" s="8" t="s">
        <v>3883</v>
      </c>
      <c r="F2582" s="3">
        <v>5052.6000000000004</v>
      </c>
      <c r="G2582" s="5">
        <f>Tabla1[[#This Row],[Importe]]-Tabla1[[#This Row],[Pagado]]</f>
        <v>0</v>
      </c>
      <c r="H2582" s="4" t="s">
        <v>3890</v>
      </c>
    </row>
    <row r="2583" spans="1:8" x14ac:dyDescent="0.25">
      <c r="A2583" s="7">
        <v>44704</v>
      </c>
      <c r="B2583" s="4" t="s">
        <v>2623</v>
      </c>
      <c r="C2583" s="4" t="s">
        <v>3848</v>
      </c>
      <c r="D2583" s="3">
        <v>25332</v>
      </c>
      <c r="E2583" s="8">
        <v>44706</v>
      </c>
      <c r="F2583" s="3">
        <v>25332</v>
      </c>
      <c r="G2583" s="5">
        <f>Tabla1[[#This Row],[Importe]]-Tabla1[[#This Row],[Pagado]]</f>
        <v>0</v>
      </c>
      <c r="H2583" s="4" t="s">
        <v>3890</v>
      </c>
    </row>
    <row r="2584" spans="1:8" x14ac:dyDescent="0.25">
      <c r="A2584" s="7">
        <v>44704</v>
      </c>
      <c r="B2584" s="4" t="s">
        <v>2624</v>
      </c>
      <c r="C2584" s="4" t="s">
        <v>3603</v>
      </c>
      <c r="D2584" s="3">
        <v>5313</v>
      </c>
      <c r="E2584" s="8">
        <v>44704</v>
      </c>
      <c r="F2584" s="3">
        <v>5313</v>
      </c>
      <c r="G2584" s="5">
        <f>Tabla1[[#This Row],[Importe]]-Tabla1[[#This Row],[Pagado]]</f>
        <v>0</v>
      </c>
      <c r="H2584" s="4" t="s">
        <v>3890</v>
      </c>
    </row>
    <row r="2585" spans="1:8" x14ac:dyDescent="0.25">
      <c r="A2585" s="7">
        <v>44704</v>
      </c>
      <c r="B2585" s="4" t="s">
        <v>2625</v>
      </c>
      <c r="C2585" s="4" t="s">
        <v>3622</v>
      </c>
      <c r="D2585" s="3">
        <v>2944</v>
      </c>
      <c r="E2585" s="8">
        <v>44704</v>
      </c>
      <c r="F2585" s="3">
        <v>2944</v>
      </c>
      <c r="G2585" s="5">
        <f>Tabla1[[#This Row],[Importe]]-Tabla1[[#This Row],[Pagado]]</f>
        <v>0</v>
      </c>
      <c r="H2585" s="4" t="s">
        <v>3890</v>
      </c>
    </row>
    <row r="2586" spans="1:8" x14ac:dyDescent="0.25">
      <c r="A2586" s="7">
        <v>44704</v>
      </c>
      <c r="B2586" s="4" t="s">
        <v>2626</v>
      </c>
      <c r="C2586" s="4" t="s">
        <v>3622</v>
      </c>
      <c r="D2586" s="3">
        <v>1090.4000000000001</v>
      </c>
      <c r="E2586" s="8">
        <v>44704</v>
      </c>
      <c r="F2586" s="3">
        <v>1090.4000000000001</v>
      </c>
      <c r="G2586" s="5">
        <f>Tabla1[[#This Row],[Importe]]-Tabla1[[#This Row],[Pagado]]</f>
        <v>0</v>
      </c>
      <c r="H2586" s="4" t="s">
        <v>3890</v>
      </c>
    </row>
    <row r="2587" spans="1:8" x14ac:dyDescent="0.25">
      <c r="A2587" s="7">
        <v>44704</v>
      </c>
      <c r="B2587" s="4" t="s">
        <v>2627</v>
      </c>
      <c r="C2587" s="4" t="s">
        <v>3790</v>
      </c>
      <c r="D2587" s="3">
        <v>32394</v>
      </c>
      <c r="E2587" s="8">
        <v>44706</v>
      </c>
      <c r="F2587" s="3">
        <v>32394</v>
      </c>
      <c r="G2587" s="5">
        <f>Tabla1[[#This Row],[Importe]]-Tabla1[[#This Row],[Pagado]]</f>
        <v>0</v>
      </c>
      <c r="H2587" s="4" t="s">
        <v>3890</v>
      </c>
    </row>
    <row r="2588" spans="1:8" x14ac:dyDescent="0.25">
      <c r="A2588" s="7">
        <v>44704</v>
      </c>
      <c r="B2588" s="4" t="s">
        <v>2628</v>
      </c>
      <c r="C2588" s="4" t="s">
        <v>3764</v>
      </c>
      <c r="D2588" s="3">
        <v>2460</v>
      </c>
      <c r="E2588" s="8">
        <v>44704</v>
      </c>
      <c r="F2588" s="3">
        <v>2460</v>
      </c>
      <c r="G2588" s="5">
        <f>Tabla1[[#This Row],[Importe]]-Tabla1[[#This Row],[Pagado]]</f>
        <v>0</v>
      </c>
      <c r="H2588" s="4" t="s">
        <v>3890</v>
      </c>
    </row>
    <row r="2589" spans="1:8" x14ac:dyDescent="0.25">
      <c r="A2589" s="7">
        <v>44704</v>
      </c>
      <c r="B2589" s="4" t="s">
        <v>2629</v>
      </c>
      <c r="C2589" s="4" t="s">
        <v>3719</v>
      </c>
      <c r="D2589" s="3">
        <v>30003</v>
      </c>
      <c r="E2589" s="8">
        <v>44704</v>
      </c>
      <c r="F2589" s="3">
        <v>30003</v>
      </c>
      <c r="G2589" s="5">
        <f>Tabla1[[#This Row],[Importe]]-Tabla1[[#This Row],[Pagado]]</f>
        <v>0</v>
      </c>
      <c r="H2589" s="4" t="s">
        <v>3890</v>
      </c>
    </row>
    <row r="2590" spans="1:8" x14ac:dyDescent="0.25">
      <c r="A2590" s="7">
        <v>44704</v>
      </c>
      <c r="B2590" s="4" t="s">
        <v>2630</v>
      </c>
      <c r="C2590" s="4" t="s">
        <v>3765</v>
      </c>
      <c r="D2590" s="3">
        <v>4830</v>
      </c>
      <c r="E2590" s="8">
        <v>44704</v>
      </c>
      <c r="F2590" s="3">
        <v>4830</v>
      </c>
      <c r="G2590" s="5">
        <f>Tabla1[[#This Row],[Importe]]-Tabla1[[#This Row],[Pagado]]</f>
        <v>0</v>
      </c>
      <c r="H2590" s="4" t="s">
        <v>3890</v>
      </c>
    </row>
    <row r="2591" spans="1:8" x14ac:dyDescent="0.25">
      <c r="A2591" s="7">
        <v>44704</v>
      </c>
      <c r="B2591" s="4" t="s">
        <v>2631</v>
      </c>
      <c r="C2591" s="4" t="s">
        <v>3810</v>
      </c>
      <c r="D2591" s="3">
        <v>1238.9000000000001</v>
      </c>
      <c r="E2591" s="8">
        <v>44704</v>
      </c>
      <c r="F2591" s="3">
        <v>1238.9000000000001</v>
      </c>
      <c r="G2591" s="5">
        <f>Tabla1[[#This Row],[Importe]]-Tabla1[[#This Row],[Pagado]]</f>
        <v>0</v>
      </c>
      <c r="H2591" s="4" t="s">
        <v>3890</v>
      </c>
    </row>
    <row r="2592" spans="1:8" x14ac:dyDescent="0.25">
      <c r="A2592" s="7">
        <v>44704</v>
      </c>
      <c r="B2592" s="4" t="s">
        <v>2632</v>
      </c>
      <c r="C2592" s="4" t="s">
        <v>3765</v>
      </c>
      <c r="D2592" s="3">
        <v>546</v>
      </c>
      <c r="E2592" s="8">
        <v>44704</v>
      </c>
      <c r="F2592" s="3">
        <v>546</v>
      </c>
      <c r="G2592" s="5">
        <f>Tabla1[[#This Row],[Importe]]-Tabla1[[#This Row],[Pagado]]</f>
        <v>0</v>
      </c>
      <c r="H2592" s="4" t="s">
        <v>3890</v>
      </c>
    </row>
    <row r="2593" spans="1:8" x14ac:dyDescent="0.25">
      <c r="A2593" s="7">
        <v>44704</v>
      </c>
      <c r="B2593" s="4" t="s">
        <v>2633</v>
      </c>
      <c r="C2593" s="4" t="s">
        <v>3618</v>
      </c>
      <c r="D2593" s="3">
        <v>1254</v>
      </c>
      <c r="E2593" s="8">
        <v>44704</v>
      </c>
      <c r="F2593" s="3">
        <v>1254</v>
      </c>
      <c r="G2593" s="5">
        <f>Tabla1[[#This Row],[Importe]]-Tabla1[[#This Row],[Pagado]]</f>
        <v>0</v>
      </c>
      <c r="H2593" s="4" t="s">
        <v>3890</v>
      </c>
    </row>
    <row r="2594" spans="1:8" x14ac:dyDescent="0.25">
      <c r="A2594" s="7">
        <v>44704</v>
      </c>
      <c r="B2594" s="4" t="s">
        <v>2634</v>
      </c>
      <c r="C2594" s="4" t="s">
        <v>3614</v>
      </c>
      <c r="D2594" s="3">
        <v>452</v>
      </c>
      <c r="E2594" s="8">
        <v>44704</v>
      </c>
      <c r="F2594" s="3">
        <v>452</v>
      </c>
      <c r="G2594" s="5">
        <f>Tabla1[[#This Row],[Importe]]-Tabla1[[#This Row],[Pagado]]</f>
        <v>0</v>
      </c>
      <c r="H2594" s="4" t="s">
        <v>3890</v>
      </c>
    </row>
    <row r="2595" spans="1:8" x14ac:dyDescent="0.25">
      <c r="A2595" s="7">
        <v>44704</v>
      </c>
      <c r="B2595" s="4" t="s">
        <v>2635</v>
      </c>
      <c r="C2595" s="4" t="s">
        <v>3859</v>
      </c>
      <c r="D2595" s="3">
        <v>3648.2</v>
      </c>
      <c r="E2595" s="8">
        <v>44704</v>
      </c>
      <c r="F2595" s="3">
        <v>3648.2</v>
      </c>
      <c r="G2595" s="5">
        <f>Tabla1[[#This Row],[Importe]]-Tabla1[[#This Row],[Pagado]]</f>
        <v>0</v>
      </c>
      <c r="H2595" s="4" t="s">
        <v>3890</v>
      </c>
    </row>
    <row r="2596" spans="1:8" x14ac:dyDescent="0.25">
      <c r="A2596" s="7">
        <v>44704</v>
      </c>
      <c r="B2596" s="4" t="s">
        <v>2636</v>
      </c>
      <c r="C2596" s="4" t="s">
        <v>3662</v>
      </c>
      <c r="D2596" s="3">
        <v>1481.7</v>
      </c>
      <c r="E2596" s="8">
        <v>44705</v>
      </c>
      <c r="F2596" s="3">
        <v>1481.7</v>
      </c>
      <c r="G2596" s="5">
        <f>Tabla1[[#This Row],[Importe]]-Tabla1[[#This Row],[Pagado]]</f>
        <v>0</v>
      </c>
      <c r="H2596" s="4" t="s">
        <v>3890</v>
      </c>
    </row>
    <row r="2597" spans="1:8" x14ac:dyDescent="0.25">
      <c r="A2597" s="7">
        <v>44704</v>
      </c>
      <c r="B2597" s="4" t="s">
        <v>2637</v>
      </c>
      <c r="C2597" s="4" t="s">
        <v>3827</v>
      </c>
      <c r="D2597" s="3">
        <v>448.8</v>
      </c>
      <c r="E2597" s="8">
        <v>44704</v>
      </c>
      <c r="F2597" s="3">
        <v>448.8</v>
      </c>
      <c r="G2597" s="5">
        <f>Tabla1[[#This Row],[Importe]]-Tabla1[[#This Row],[Pagado]]</f>
        <v>0</v>
      </c>
      <c r="H2597" s="4" t="s">
        <v>3890</v>
      </c>
    </row>
    <row r="2598" spans="1:8" x14ac:dyDescent="0.25">
      <c r="A2598" s="7">
        <v>44704</v>
      </c>
      <c r="B2598" s="4" t="s">
        <v>2638</v>
      </c>
      <c r="C2598" s="4" t="s">
        <v>3661</v>
      </c>
      <c r="D2598" s="3">
        <v>22761.599999999999</v>
      </c>
      <c r="E2598" s="8">
        <v>44705</v>
      </c>
      <c r="F2598" s="3">
        <v>22761.599999999999</v>
      </c>
      <c r="G2598" s="5">
        <f>Tabla1[[#This Row],[Importe]]-Tabla1[[#This Row],[Pagado]]</f>
        <v>0</v>
      </c>
      <c r="H2598" s="4" t="s">
        <v>3890</v>
      </c>
    </row>
    <row r="2599" spans="1:8" x14ac:dyDescent="0.25">
      <c r="A2599" s="7">
        <v>44704</v>
      </c>
      <c r="B2599" s="4" t="s">
        <v>2639</v>
      </c>
      <c r="C2599" s="4" t="s">
        <v>3752</v>
      </c>
      <c r="D2599" s="3">
        <v>486.4</v>
      </c>
      <c r="E2599" s="8">
        <v>44704</v>
      </c>
      <c r="F2599" s="3">
        <v>486.4</v>
      </c>
      <c r="G2599" s="5">
        <f>Tabla1[[#This Row],[Importe]]-Tabla1[[#This Row],[Pagado]]</f>
        <v>0</v>
      </c>
      <c r="H2599" s="4" t="s">
        <v>3890</v>
      </c>
    </row>
    <row r="2600" spans="1:8" x14ac:dyDescent="0.25">
      <c r="A2600" s="7">
        <v>44704</v>
      </c>
      <c r="B2600" s="4" t="s">
        <v>2640</v>
      </c>
      <c r="C2600" s="4" t="s">
        <v>3681</v>
      </c>
      <c r="D2600" s="3">
        <v>12818.4</v>
      </c>
      <c r="E2600" s="8">
        <v>44705</v>
      </c>
      <c r="F2600" s="3">
        <v>12818.4</v>
      </c>
      <c r="G2600" s="5">
        <f>Tabla1[[#This Row],[Importe]]-Tabla1[[#This Row],[Pagado]]</f>
        <v>0</v>
      </c>
      <c r="H2600" s="4" t="s">
        <v>3890</v>
      </c>
    </row>
    <row r="2601" spans="1:8" x14ac:dyDescent="0.25">
      <c r="A2601" s="7">
        <v>44704</v>
      </c>
      <c r="B2601" s="4" t="s">
        <v>2641</v>
      </c>
      <c r="C2601" s="4" t="s">
        <v>3745</v>
      </c>
      <c r="D2601" s="3">
        <v>3468</v>
      </c>
      <c r="E2601" s="8">
        <v>44705</v>
      </c>
      <c r="F2601" s="3">
        <v>3468</v>
      </c>
      <c r="G2601" s="5">
        <f>Tabla1[[#This Row],[Importe]]-Tabla1[[#This Row],[Pagado]]</f>
        <v>0</v>
      </c>
      <c r="H2601" s="4" t="s">
        <v>3890</v>
      </c>
    </row>
    <row r="2602" spans="1:8" x14ac:dyDescent="0.25">
      <c r="A2602" s="7">
        <v>44704</v>
      </c>
      <c r="B2602" s="4" t="s">
        <v>2642</v>
      </c>
      <c r="C2602" s="4" t="s">
        <v>3661</v>
      </c>
      <c r="D2602" s="3">
        <v>7895.8</v>
      </c>
      <c r="E2602" s="8">
        <v>44705</v>
      </c>
      <c r="F2602" s="3">
        <v>7895.8</v>
      </c>
      <c r="G2602" s="5">
        <f>Tabla1[[#This Row],[Importe]]-Tabla1[[#This Row],[Pagado]]</f>
        <v>0</v>
      </c>
      <c r="H2602" s="4" t="s">
        <v>3890</v>
      </c>
    </row>
    <row r="2603" spans="1:8" x14ac:dyDescent="0.25">
      <c r="A2603" s="7">
        <v>44704</v>
      </c>
      <c r="B2603" s="4" t="s">
        <v>2643</v>
      </c>
      <c r="C2603" s="4" t="s">
        <v>3709</v>
      </c>
      <c r="D2603" s="3">
        <v>1944</v>
      </c>
      <c r="E2603" s="8">
        <v>44705</v>
      </c>
      <c r="F2603" s="3">
        <v>1944</v>
      </c>
      <c r="G2603" s="5">
        <f>Tabla1[[#This Row],[Importe]]-Tabla1[[#This Row],[Pagado]]</f>
        <v>0</v>
      </c>
      <c r="H2603" s="4" t="s">
        <v>3890</v>
      </c>
    </row>
    <row r="2604" spans="1:8" x14ac:dyDescent="0.25">
      <c r="A2604" s="7">
        <v>44704</v>
      </c>
      <c r="B2604" s="4" t="s">
        <v>2644</v>
      </c>
      <c r="C2604" s="4" t="s">
        <v>3709</v>
      </c>
      <c r="D2604" s="3">
        <v>7332</v>
      </c>
      <c r="E2604" s="8">
        <v>44705</v>
      </c>
      <c r="F2604" s="3">
        <v>7332</v>
      </c>
      <c r="G2604" s="5">
        <f>Tabla1[[#This Row],[Importe]]-Tabla1[[#This Row],[Pagado]]</f>
        <v>0</v>
      </c>
      <c r="H2604" s="4" t="s">
        <v>3890</v>
      </c>
    </row>
    <row r="2605" spans="1:8" x14ac:dyDescent="0.25">
      <c r="A2605" s="7">
        <v>44704</v>
      </c>
      <c r="B2605" s="4" t="s">
        <v>2645</v>
      </c>
      <c r="C2605" s="4" t="s">
        <v>3821</v>
      </c>
      <c r="D2605" s="3">
        <v>3540</v>
      </c>
      <c r="E2605" s="8">
        <v>44704</v>
      </c>
      <c r="F2605" s="3">
        <v>3540</v>
      </c>
      <c r="G2605" s="5">
        <f>Tabla1[[#This Row],[Importe]]-Tabla1[[#This Row],[Pagado]]</f>
        <v>0</v>
      </c>
      <c r="H2605" s="4" t="s">
        <v>3890</v>
      </c>
    </row>
    <row r="2606" spans="1:8" x14ac:dyDescent="0.25">
      <c r="A2606" s="7">
        <v>44704</v>
      </c>
      <c r="B2606" s="4" t="s">
        <v>2646</v>
      </c>
      <c r="C2606" s="4" t="s">
        <v>3716</v>
      </c>
      <c r="D2606" s="3">
        <v>68560.800000000003</v>
      </c>
      <c r="E2606" s="8">
        <v>44706</v>
      </c>
      <c r="F2606" s="3">
        <v>68560.800000000003</v>
      </c>
      <c r="G2606" s="5">
        <f>Tabla1[[#This Row],[Importe]]-Tabla1[[#This Row],[Pagado]]</f>
        <v>0</v>
      </c>
      <c r="H2606" s="4" t="s">
        <v>3890</v>
      </c>
    </row>
    <row r="2607" spans="1:8" x14ac:dyDescent="0.25">
      <c r="A2607" s="7">
        <v>44704</v>
      </c>
      <c r="B2607" s="4" t="s">
        <v>2647</v>
      </c>
      <c r="C2607" s="4" t="s">
        <v>3717</v>
      </c>
      <c r="D2607" s="3">
        <v>2739.4</v>
      </c>
      <c r="E2607" s="8">
        <v>44704</v>
      </c>
      <c r="F2607" s="3">
        <v>2739.4</v>
      </c>
      <c r="G2607" s="5">
        <f>Tabla1[[#This Row],[Importe]]-Tabla1[[#This Row],[Pagado]]</f>
        <v>0</v>
      </c>
      <c r="H2607" s="4" t="s">
        <v>3890</v>
      </c>
    </row>
    <row r="2608" spans="1:8" x14ac:dyDescent="0.25">
      <c r="A2608" s="7">
        <v>44704</v>
      </c>
      <c r="B2608" s="4" t="s">
        <v>2648</v>
      </c>
      <c r="C2608" s="4" t="s">
        <v>3627</v>
      </c>
      <c r="D2608" s="3">
        <v>2884.3</v>
      </c>
      <c r="E2608" s="8">
        <v>44704</v>
      </c>
      <c r="F2608" s="3">
        <v>2884.3</v>
      </c>
      <c r="G2608" s="5">
        <f>Tabla1[[#This Row],[Importe]]-Tabla1[[#This Row],[Pagado]]</f>
        <v>0</v>
      </c>
      <c r="H2608" s="4" t="s">
        <v>3890</v>
      </c>
    </row>
    <row r="2609" spans="1:8" x14ac:dyDescent="0.25">
      <c r="A2609" s="7">
        <v>44704</v>
      </c>
      <c r="B2609" s="4" t="s">
        <v>2649</v>
      </c>
      <c r="C2609" s="4" t="s">
        <v>4018</v>
      </c>
      <c r="D2609" s="3">
        <v>0</v>
      </c>
      <c r="E2609" s="9" t="s">
        <v>3891</v>
      </c>
      <c r="F2609" s="3">
        <v>0</v>
      </c>
      <c r="G2609" s="5">
        <f>Tabla1[[#This Row],[Importe]]-Tabla1[[#This Row],[Pagado]]</f>
        <v>0</v>
      </c>
      <c r="H2609" s="4" t="s">
        <v>3891</v>
      </c>
    </row>
    <row r="2610" spans="1:8" x14ac:dyDescent="0.25">
      <c r="A2610" s="7">
        <v>44704</v>
      </c>
      <c r="B2610" s="4" t="s">
        <v>2650</v>
      </c>
      <c r="C2610" s="4" t="s">
        <v>3642</v>
      </c>
      <c r="D2610" s="3">
        <v>4550.6000000000004</v>
      </c>
      <c r="E2610" s="8">
        <v>44704</v>
      </c>
      <c r="F2610" s="3">
        <v>4550.6000000000004</v>
      </c>
      <c r="G2610" s="5">
        <f>Tabla1[[#This Row],[Importe]]-Tabla1[[#This Row],[Pagado]]</f>
        <v>0</v>
      </c>
      <c r="H2610" s="4" t="s">
        <v>3890</v>
      </c>
    </row>
    <row r="2611" spans="1:8" x14ac:dyDescent="0.25">
      <c r="A2611" s="7">
        <v>44704</v>
      </c>
      <c r="B2611" s="4" t="s">
        <v>2651</v>
      </c>
      <c r="C2611" s="4" t="s">
        <v>3803</v>
      </c>
      <c r="D2611" s="3">
        <v>15393.4</v>
      </c>
      <c r="E2611" s="8">
        <v>44704</v>
      </c>
      <c r="F2611" s="3">
        <v>15393.4</v>
      </c>
      <c r="G2611" s="5">
        <f>Tabla1[[#This Row],[Importe]]-Tabla1[[#This Row],[Pagado]]</f>
        <v>0</v>
      </c>
      <c r="H2611" s="4" t="s">
        <v>3890</v>
      </c>
    </row>
    <row r="2612" spans="1:8" x14ac:dyDescent="0.25">
      <c r="A2612" s="7">
        <v>44704</v>
      </c>
      <c r="B2612" s="4" t="s">
        <v>2652</v>
      </c>
      <c r="C2612" s="4" t="s">
        <v>3720</v>
      </c>
      <c r="D2612" s="3">
        <v>16064</v>
      </c>
      <c r="E2612" s="8">
        <v>44704</v>
      </c>
      <c r="F2612" s="3">
        <v>16064</v>
      </c>
      <c r="G2612" s="5">
        <f>Tabla1[[#This Row],[Importe]]-Tabla1[[#This Row],[Pagado]]</f>
        <v>0</v>
      </c>
      <c r="H2612" s="4" t="s">
        <v>3890</v>
      </c>
    </row>
    <row r="2613" spans="1:8" x14ac:dyDescent="0.25">
      <c r="A2613" s="7">
        <v>44704</v>
      </c>
      <c r="B2613" s="4" t="s">
        <v>2653</v>
      </c>
      <c r="C2613" s="4" t="s">
        <v>3664</v>
      </c>
      <c r="D2613" s="3">
        <v>841.8</v>
      </c>
      <c r="E2613" s="8">
        <v>44704</v>
      </c>
      <c r="F2613" s="3">
        <v>841.8</v>
      </c>
      <c r="G2613" s="5">
        <f>Tabla1[[#This Row],[Importe]]-Tabla1[[#This Row],[Pagado]]</f>
        <v>0</v>
      </c>
      <c r="H2613" s="4" t="s">
        <v>3890</v>
      </c>
    </row>
    <row r="2614" spans="1:8" x14ac:dyDescent="0.25">
      <c r="A2614" s="7">
        <v>44704</v>
      </c>
      <c r="B2614" s="4" t="s">
        <v>2654</v>
      </c>
      <c r="C2614" s="4" t="s">
        <v>3861</v>
      </c>
      <c r="D2614" s="3">
        <v>3960</v>
      </c>
      <c r="E2614" s="8">
        <v>44704</v>
      </c>
      <c r="F2614" s="3">
        <v>3960</v>
      </c>
      <c r="G2614" s="5">
        <f>Tabla1[[#This Row],[Importe]]-Tabla1[[#This Row],[Pagado]]</f>
        <v>0</v>
      </c>
      <c r="H2614" s="4" t="s">
        <v>3890</v>
      </c>
    </row>
    <row r="2615" spans="1:8" x14ac:dyDescent="0.25">
      <c r="A2615" s="7">
        <v>44704</v>
      </c>
      <c r="B2615" s="4" t="s">
        <v>2655</v>
      </c>
      <c r="C2615" s="4" t="s">
        <v>3624</v>
      </c>
      <c r="D2615" s="3">
        <v>3275.7</v>
      </c>
      <c r="E2615" s="8">
        <v>44704</v>
      </c>
      <c r="F2615" s="3">
        <v>3275.7</v>
      </c>
      <c r="G2615" s="5">
        <f>Tabla1[[#This Row],[Importe]]-Tabla1[[#This Row],[Pagado]]</f>
        <v>0</v>
      </c>
      <c r="H2615" s="4" t="s">
        <v>3890</v>
      </c>
    </row>
    <row r="2616" spans="1:8" x14ac:dyDescent="0.25">
      <c r="A2616" s="7">
        <v>44704</v>
      </c>
      <c r="B2616" s="4" t="s">
        <v>2656</v>
      </c>
      <c r="C2616" s="4" t="s">
        <v>3725</v>
      </c>
      <c r="D2616" s="3">
        <v>13425</v>
      </c>
      <c r="E2616" s="8">
        <v>44711</v>
      </c>
      <c r="F2616" s="3">
        <v>13425</v>
      </c>
      <c r="G2616" s="5">
        <f>Tabla1[[#This Row],[Importe]]-Tabla1[[#This Row],[Pagado]]</f>
        <v>0</v>
      </c>
      <c r="H2616" s="4" t="s">
        <v>3890</v>
      </c>
    </row>
    <row r="2617" spans="1:8" x14ac:dyDescent="0.25">
      <c r="A2617" s="7">
        <v>44705</v>
      </c>
      <c r="B2617" s="4" t="s">
        <v>2657</v>
      </c>
      <c r="C2617" s="4" t="s">
        <v>3609</v>
      </c>
      <c r="D2617" s="3">
        <v>1331.7</v>
      </c>
      <c r="E2617" s="8">
        <v>44705</v>
      </c>
      <c r="F2617" s="3">
        <v>1331.7</v>
      </c>
      <c r="G2617" s="5">
        <f>Tabla1[[#This Row],[Importe]]-Tabla1[[#This Row],[Pagado]]</f>
        <v>0</v>
      </c>
      <c r="H2617" s="4" t="s">
        <v>3890</v>
      </c>
    </row>
    <row r="2618" spans="1:8" x14ac:dyDescent="0.25">
      <c r="A2618" s="7">
        <v>44705</v>
      </c>
      <c r="B2618" s="4" t="s">
        <v>2658</v>
      </c>
      <c r="C2618" s="4" t="s">
        <v>3655</v>
      </c>
      <c r="D2618" s="3">
        <v>1607.4</v>
      </c>
      <c r="E2618" s="8">
        <v>44705</v>
      </c>
      <c r="F2618" s="3">
        <v>1607.4</v>
      </c>
      <c r="G2618" s="5">
        <f>Tabla1[[#This Row],[Importe]]-Tabla1[[#This Row],[Pagado]]</f>
        <v>0</v>
      </c>
      <c r="H2618" s="4" t="s">
        <v>3890</v>
      </c>
    </row>
    <row r="2619" spans="1:8" x14ac:dyDescent="0.25">
      <c r="A2619" s="7">
        <v>44705</v>
      </c>
      <c r="B2619" s="4" t="s">
        <v>2659</v>
      </c>
      <c r="C2619" s="4" t="s">
        <v>3737</v>
      </c>
      <c r="D2619" s="3">
        <v>4404.3999999999996</v>
      </c>
      <c r="E2619" s="8">
        <v>44706</v>
      </c>
      <c r="F2619" s="3">
        <v>4404.3999999999996</v>
      </c>
      <c r="G2619" s="5">
        <f>Tabla1[[#This Row],[Importe]]-Tabla1[[#This Row],[Pagado]]</f>
        <v>0</v>
      </c>
      <c r="H2619" s="4" t="s">
        <v>3890</v>
      </c>
    </row>
    <row r="2620" spans="1:8" x14ac:dyDescent="0.25">
      <c r="A2620" s="7">
        <v>44705</v>
      </c>
      <c r="B2620" s="4" t="s">
        <v>2660</v>
      </c>
      <c r="C2620" s="4" t="s">
        <v>3639</v>
      </c>
      <c r="D2620" s="3">
        <v>7045.3</v>
      </c>
      <c r="E2620" s="8">
        <v>44707</v>
      </c>
      <c r="F2620" s="3">
        <v>7045.3</v>
      </c>
      <c r="G2620" s="5">
        <f>Tabla1[[#This Row],[Importe]]-Tabla1[[#This Row],[Pagado]]</f>
        <v>0</v>
      </c>
      <c r="H2620" s="4" t="s">
        <v>3890</v>
      </c>
    </row>
    <row r="2621" spans="1:8" ht="31.5" x14ac:dyDescent="0.25">
      <c r="A2621" s="7">
        <v>44705</v>
      </c>
      <c r="B2621" s="4" t="s">
        <v>2661</v>
      </c>
      <c r="C2621" s="4" t="s">
        <v>3735</v>
      </c>
      <c r="D2621" s="3">
        <v>7159.6</v>
      </c>
      <c r="E2621" s="8" t="s">
        <v>4039</v>
      </c>
      <c r="F2621" s="3">
        <f>4600+2559.6</f>
        <v>7159.6</v>
      </c>
      <c r="G2621" s="5">
        <f>Tabla1[[#This Row],[Importe]]-Tabla1[[#This Row],[Pagado]]</f>
        <v>0</v>
      </c>
      <c r="H2621" s="4" t="s">
        <v>3890</v>
      </c>
    </row>
    <row r="2622" spans="1:8" x14ac:dyDescent="0.25">
      <c r="A2622" s="7">
        <v>44705</v>
      </c>
      <c r="B2622" s="4" t="s">
        <v>2662</v>
      </c>
      <c r="C2622" s="4" t="s">
        <v>3654</v>
      </c>
      <c r="D2622" s="3">
        <v>4347</v>
      </c>
      <c r="E2622" s="8">
        <v>44707</v>
      </c>
      <c r="F2622" s="3">
        <v>4347</v>
      </c>
      <c r="G2622" s="5">
        <f>Tabla1[[#This Row],[Importe]]-Tabla1[[#This Row],[Pagado]]</f>
        <v>0</v>
      </c>
      <c r="H2622" s="4" t="s">
        <v>3890</v>
      </c>
    </row>
    <row r="2623" spans="1:8" x14ac:dyDescent="0.25">
      <c r="A2623" s="7">
        <v>44705</v>
      </c>
      <c r="B2623" s="4" t="s">
        <v>2663</v>
      </c>
      <c r="C2623" s="4" t="s">
        <v>3804</v>
      </c>
      <c r="D2623" s="3">
        <v>5361.2</v>
      </c>
      <c r="E2623" s="8">
        <v>44706</v>
      </c>
      <c r="F2623" s="3">
        <v>5361.2</v>
      </c>
      <c r="G2623" s="5">
        <f>Tabla1[[#This Row],[Importe]]-Tabla1[[#This Row],[Pagado]]</f>
        <v>0</v>
      </c>
      <c r="H2623" s="4" t="s">
        <v>3890</v>
      </c>
    </row>
    <row r="2624" spans="1:8" x14ac:dyDescent="0.25">
      <c r="A2624" s="7">
        <v>44705</v>
      </c>
      <c r="B2624" s="4" t="s">
        <v>2664</v>
      </c>
      <c r="C2624" s="4" t="s">
        <v>3651</v>
      </c>
      <c r="D2624" s="3">
        <v>9463.2000000000007</v>
      </c>
      <c r="E2624" s="8">
        <v>44705</v>
      </c>
      <c r="F2624" s="3">
        <v>9463.2000000000007</v>
      </c>
      <c r="G2624" s="5">
        <f>Tabla1[[#This Row],[Importe]]-Tabla1[[#This Row],[Pagado]]</f>
        <v>0</v>
      </c>
      <c r="H2624" s="4" t="s">
        <v>3890</v>
      </c>
    </row>
    <row r="2625" spans="1:8" x14ac:dyDescent="0.25">
      <c r="A2625" s="7">
        <v>44705</v>
      </c>
      <c r="B2625" s="4" t="s">
        <v>2665</v>
      </c>
      <c r="C2625" s="4" t="s">
        <v>3649</v>
      </c>
      <c r="D2625" s="3">
        <v>4113.2</v>
      </c>
      <c r="E2625" s="8">
        <v>44706</v>
      </c>
      <c r="F2625" s="3">
        <v>4113.2</v>
      </c>
      <c r="G2625" s="5">
        <f>Tabla1[[#This Row],[Importe]]-Tabla1[[#This Row],[Pagado]]</f>
        <v>0</v>
      </c>
      <c r="H2625" s="4" t="s">
        <v>3890</v>
      </c>
    </row>
    <row r="2626" spans="1:8" x14ac:dyDescent="0.25">
      <c r="A2626" s="7">
        <v>44705</v>
      </c>
      <c r="B2626" s="4" t="s">
        <v>2666</v>
      </c>
      <c r="C2626" s="4" t="s">
        <v>3648</v>
      </c>
      <c r="D2626" s="3">
        <v>4238</v>
      </c>
      <c r="E2626" s="8">
        <v>44706</v>
      </c>
      <c r="F2626" s="3">
        <v>4238</v>
      </c>
      <c r="G2626" s="5">
        <f>Tabla1[[#This Row],[Importe]]-Tabla1[[#This Row],[Pagado]]</f>
        <v>0</v>
      </c>
      <c r="H2626" s="4" t="s">
        <v>3890</v>
      </c>
    </row>
    <row r="2627" spans="1:8" x14ac:dyDescent="0.25">
      <c r="A2627" s="7">
        <v>44705</v>
      </c>
      <c r="B2627" s="4" t="s">
        <v>2667</v>
      </c>
      <c r="C2627" s="4" t="s">
        <v>3608</v>
      </c>
      <c r="D2627" s="3">
        <v>4633.2</v>
      </c>
      <c r="E2627" s="8">
        <v>44706</v>
      </c>
      <c r="F2627" s="3">
        <v>4633.2</v>
      </c>
      <c r="G2627" s="5">
        <f>Tabla1[[#This Row],[Importe]]-Tabla1[[#This Row],[Pagado]]</f>
        <v>0</v>
      </c>
      <c r="H2627" s="4" t="s">
        <v>3890</v>
      </c>
    </row>
    <row r="2628" spans="1:8" x14ac:dyDescent="0.25">
      <c r="A2628" s="7">
        <v>44705</v>
      </c>
      <c r="B2628" s="4" t="s">
        <v>2668</v>
      </c>
      <c r="C2628" s="4" t="s">
        <v>3653</v>
      </c>
      <c r="D2628" s="3">
        <v>8554</v>
      </c>
      <c r="E2628" s="8">
        <v>44707</v>
      </c>
      <c r="F2628" s="3">
        <v>8554</v>
      </c>
      <c r="G2628" s="5">
        <f>Tabla1[[#This Row],[Importe]]-Tabla1[[#This Row],[Pagado]]</f>
        <v>0</v>
      </c>
      <c r="H2628" s="4" t="s">
        <v>3890</v>
      </c>
    </row>
    <row r="2629" spans="1:8" x14ac:dyDescent="0.25">
      <c r="A2629" s="7">
        <v>44705</v>
      </c>
      <c r="B2629" s="4" t="s">
        <v>2669</v>
      </c>
      <c r="C2629" s="4" t="s">
        <v>3641</v>
      </c>
      <c r="D2629" s="3">
        <v>1089.5999999999999</v>
      </c>
      <c r="E2629" s="8">
        <v>44706</v>
      </c>
      <c r="F2629" s="3">
        <v>1089.5999999999999</v>
      </c>
      <c r="G2629" s="5">
        <f>Tabla1[[#This Row],[Importe]]-Tabla1[[#This Row],[Pagado]]</f>
        <v>0</v>
      </c>
      <c r="H2629" s="4" t="s">
        <v>3890</v>
      </c>
    </row>
    <row r="2630" spans="1:8" x14ac:dyDescent="0.25">
      <c r="A2630" s="7">
        <v>44705</v>
      </c>
      <c r="B2630" s="4" t="s">
        <v>2670</v>
      </c>
      <c r="C2630" s="4" t="s">
        <v>3863</v>
      </c>
      <c r="D2630" s="3">
        <v>4536.8</v>
      </c>
      <c r="E2630" s="8">
        <v>44705</v>
      </c>
      <c r="F2630" s="3">
        <v>4536.8</v>
      </c>
      <c r="G2630" s="5">
        <f>Tabla1[[#This Row],[Importe]]-Tabla1[[#This Row],[Pagado]]</f>
        <v>0</v>
      </c>
      <c r="H2630" s="4" t="s">
        <v>3890</v>
      </c>
    </row>
    <row r="2631" spans="1:8" x14ac:dyDescent="0.25">
      <c r="A2631" s="7">
        <v>44705</v>
      </c>
      <c r="B2631" s="4" t="s">
        <v>2671</v>
      </c>
      <c r="C2631" s="4" t="s">
        <v>3595</v>
      </c>
      <c r="D2631" s="3">
        <v>5772</v>
      </c>
      <c r="E2631" s="8">
        <v>44705</v>
      </c>
      <c r="F2631" s="3">
        <v>5772</v>
      </c>
      <c r="G2631" s="5">
        <f>Tabla1[[#This Row],[Importe]]-Tabla1[[#This Row],[Pagado]]</f>
        <v>0</v>
      </c>
      <c r="H2631" s="4" t="s">
        <v>3890</v>
      </c>
    </row>
    <row r="2632" spans="1:8" x14ac:dyDescent="0.25">
      <c r="A2632" s="7">
        <v>44705</v>
      </c>
      <c r="B2632" s="4" t="s">
        <v>2672</v>
      </c>
      <c r="C2632" s="4" t="s">
        <v>3633</v>
      </c>
      <c r="D2632" s="3">
        <v>7525</v>
      </c>
      <c r="E2632" s="8">
        <v>44705</v>
      </c>
      <c r="F2632" s="3">
        <v>7525</v>
      </c>
      <c r="G2632" s="5">
        <f>Tabla1[[#This Row],[Importe]]-Tabla1[[#This Row],[Pagado]]</f>
        <v>0</v>
      </c>
      <c r="H2632" s="4" t="s">
        <v>3890</v>
      </c>
    </row>
    <row r="2633" spans="1:8" x14ac:dyDescent="0.25">
      <c r="A2633" s="7">
        <v>44705</v>
      </c>
      <c r="B2633" s="4" t="s">
        <v>2673</v>
      </c>
      <c r="C2633" s="4" t="s">
        <v>3595</v>
      </c>
      <c r="D2633" s="3">
        <v>937.4</v>
      </c>
      <c r="E2633" s="8">
        <v>44705</v>
      </c>
      <c r="F2633" s="3">
        <v>937.4</v>
      </c>
      <c r="G2633" s="5">
        <f>Tabla1[[#This Row],[Importe]]-Tabla1[[#This Row],[Pagado]]</f>
        <v>0</v>
      </c>
      <c r="H2633" s="4" t="s">
        <v>3890</v>
      </c>
    </row>
    <row r="2634" spans="1:8" x14ac:dyDescent="0.25">
      <c r="A2634" s="7">
        <v>44705</v>
      </c>
      <c r="B2634" s="4" t="s">
        <v>2674</v>
      </c>
      <c r="C2634" s="4" t="s">
        <v>3640</v>
      </c>
      <c r="D2634" s="3">
        <v>13779.8</v>
      </c>
      <c r="E2634" s="8">
        <v>44705</v>
      </c>
      <c r="F2634" s="3">
        <v>13779.8</v>
      </c>
      <c r="G2634" s="5">
        <f>Tabla1[[#This Row],[Importe]]-Tabla1[[#This Row],[Pagado]]</f>
        <v>0</v>
      </c>
      <c r="H2634" s="4" t="s">
        <v>3890</v>
      </c>
    </row>
    <row r="2635" spans="1:8" x14ac:dyDescent="0.25">
      <c r="A2635" s="7">
        <v>44705</v>
      </c>
      <c r="B2635" s="4" t="s">
        <v>2675</v>
      </c>
      <c r="C2635" s="4" t="s">
        <v>3614</v>
      </c>
      <c r="D2635" s="3">
        <v>3938</v>
      </c>
      <c r="E2635" s="8">
        <v>44705</v>
      </c>
      <c r="F2635" s="3">
        <v>3938</v>
      </c>
      <c r="G2635" s="5">
        <f>Tabla1[[#This Row],[Importe]]-Tabla1[[#This Row],[Pagado]]</f>
        <v>0</v>
      </c>
      <c r="H2635" s="4" t="s">
        <v>3890</v>
      </c>
    </row>
    <row r="2636" spans="1:8" ht="31.5" x14ac:dyDescent="0.25">
      <c r="A2636" s="7">
        <v>44705</v>
      </c>
      <c r="B2636" s="4" t="s">
        <v>2676</v>
      </c>
      <c r="C2636" s="4" t="s">
        <v>3599</v>
      </c>
      <c r="D2636" s="3">
        <v>43414.8</v>
      </c>
      <c r="E2636" s="8" t="s">
        <v>4030</v>
      </c>
      <c r="F2636" s="3">
        <f>32056+11358.8</f>
        <v>43414.8</v>
      </c>
      <c r="G2636" s="5">
        <f>Tabla1[[#This Row],[Importe]]-Tabla1[[#This Row],[Pagado]]</f>
        <v>0</v>
      </c>
      <c r="H2636" s="4" t="s">
        <v>3890</v>
      </c>
    </row>
    <row r="2637" spans="1:8" x14ac:dyDescent="0.25">
      <c r="A2637" s="7">
        <v>44705</v>
      </c>
      <c r="B2637" s="4" t="s">
        <v>2677</v>
      </c>
      <c r="C2637" s="4" t="s">
        <v>3614</v>
      </c>
      <c r="D2637" s="3">
        <v>3392.4</v>
      </c>
      <c r="E2637" s="8">
        <v>44705</v>
      </c>
      <c r="F2637" s="3">
        <v>3392.4</v>
      </c>
      <c r="G2637" s="5">
        <f>Tabla1[[#This Row],[Importe]]-Tabla1[[#This Row],[Pagado]]</f>
        <v>0</v>
      </c>
      <c r="H2637" s="4" t="s">
        <v>3890</v>
      </c>
    </row>
    <row r="2638" spans="1:8" x14ac:dyDescent="0.25">
      <c r="A2638" s="7">
        <v>44705</v>
      </c>
      <c r="B2638" s="4" t="s">
        <v>2678</v>
      </c>
      <c r="C2638" s="4" t="s">
        <v>3614</v>
      </c>
      <c r="D2638" s="3">
        <v>521</v>
      </c>
      <c r="E2638" s="8">
        <v>44705</v>
      </c>
      <c r="F2638" s="3">
        <v>521</v>
      </c>
      <c r="G2638" s="5">
        <f>Tabla1[[#This Row],[Importe]]-Tabla1[[#This Row],[Pagado]]</f>
        <v>0</v>
      </c>
      <c r="H2638" s="4" t="s">
        <v>3890</v>
      </c>
    </row>
    <row r="2639" spans="1:8" x14ac:dyDescent="0.25">
      <c r="A2639" s="7">
        <v>44705</v>
      </c>
      <c r="B2639" s="4" t="s">
        <v>2679</v>
      </c>
      <c r="C2639" s="4" t="s">
        <v>3607</v>
      </c>
      <c r="D2639" s="3">
        <v>41008.199999999997</v>
      </c>
      <c r="E2639" s="8">
        <v>44705</v>
      </c>
      <c r="F2639" s="3">
        <v>41008.199999999997</v>
      </c>
      <c r="G2639" s="5">
        <f>Tabla1[[#This Row],[Importe]]-Tabla1[[#This Row],[Pagado]]</f>
        <v>0</v>
      </c>
      <c r="H2639" s="4" t="s">
        <v>3890</v>
      </c>
    </row>
    <row r="2640" spans="1:8" x14ac:dyDescent="0.25">
      <c r="A2640" s="7">
        <v>44705</v>
      </c>
      <c r="B2640" s="4" t="s">
        <v>2680</v>
      </c>
      <c r="C2640" s="4" t="s">
        <v>3604</v>
      </c>
      <c r="D2640" s="3">
        <v>2271.8000000000002</v>
      </c>
      <c r="E2640" s="8">
        <v>44705</v>
      </c>
      <c r="F2640" s="3">
        <v>2271.8000000000002</v>
      </c>
      <c r="G2640" s="5">
        <f>Tabla1[[#This Row],[Importe]]-Tabla1[[#This Row],[Pagado]]</f>
        <v>0</v>
      </c>
      <c r="H2640" s="4" t="s">
        <v>3890</v>
      </c>
    </row>
    <row r="2641" spans="1:8" x14ac:dyDescent="0.25">
      <c r="A2641" s="7">
        <v>44705</v>
      </c>
      <c r="B2641" s="4" t="s">
        <v>2681</v>
      </c>
      <c r="C2641" s="4" t="s">
        <v>4020</v>
      </c>
      <c r="D2641" s="3">
        <v>0</v>
      </c>
      <c r="E2641" s="9" t="s">
        <v>3891</v>
      </c>
      <c r="F2641" s="3">
        <v>0</v>
      </c>
      <c r="G2641" s="5">
        <f>Tabla1[[#This Row],[Importe]]-Tabla1[[#This Row],[Pagado]]</f>
        <v>0</v>
      </c>
      <c r="H2641" s="4" t="s">
        <v>3891</v>
      </c>
    </row>
    <row r="2642" spans="1:8" x14ac:dyDescent="0.25">
      <c r="A2642" s="7">
        <v>44705</v>
      </c>
      <c r="B2642" s="4" t="s">
        <v>2682</v>
      </c>
      <c r="C2642" s="4" t="s">
        <v>3606</v>
      </c>
      <c r="D2642" s="3">
        <v>4737</v>
      </c>
      <c r="E2642" s="8">
        <v>44705</v>
      </c>
      <c r="F2642" s="3">
        <v>4737</v>
      </c>
      <c r="G2642" s="5">
        <f>Tabla1[[#This Row],[Importe]]-Tabla1[[#This Row],[Pagado]]</f>
        <v>0</v>
      </c>
      <c r="H2642" s="4" t="s">
        <v>3890</v>
      </c>
    </row>
    <row r="2643" spans="1:8" x14ac:dyDescent="0.25">
      <c r="A2643" s="7">
        <v>44705</v>
      </c>
      <c r="B2643" s="4" t="s">
        <v>2683</v>
      </c>
      <c r="C2643" s="4" t="s">
        <v>3679</v>
      </c>
      <c r="D2643" s="3">
        <v>2796</v>
      </c>
      <c r="E2643" s="8">
        <v>44705</v>
      </c>
      <c r="F2643" s="3">
        <v>2796</v>
      </c>
      <c r="G2643" s="5">
        <f>Tabla1[[#This Row],[Importe]]-Tabla1[[#This Row],[Pagado]]</f>
        <v>0</v>
      </c>
      <c r="H2643" s="4" t="s">
        <v>3890</v>
      </c>
    </row>
    <row r="2644" spans="1:8" x14ac:dyDescent="0.25">
      <c r="A2644" s="7">
        <v>44705</v>
      </c>
      <c r="B2644" s="4" t="s">
        <v>2684</v>
      </c>
      <c r="C2644" s="4" t="s">
        <v>3733</v>
      </c>
      <c r="D2644" s="3">
        <v>2880</v>
      </c>
      <c r="E2644" s="8">
        <v>44705</v>
      </c>
      <c r="F2644" s="3">
        <v>2880</v>
      </c>
      <c r="G2644" s="5">
        <f>Tabla1[[#This Row],[Importe]]-Tabla1[[#This Row],[Pagado]]</f>
        <v>0</v>
      </c>
      <c r="H2644" s="4" t="s">
        <v>3890</v>
      </c>
    </row>
    <row r="2645" spans="1:8" x14ac:dyDescent="0.25">
      <c r="A2645" s="7">
        <v>44705</v>
      </c>
      <c r="B2645" s="4" t="s">
        <v>2685</v>
      </c>
      <c r="C2645" s="4" t="s">
        <v>3669</v>
      </c>
      <c r="D2645" s="3">
        <v>1166.0999999999999</v>
      </c>
      <c r="E2645" s="8">
        <v>44705</v>
      </c>
      <c r="F2645" s="3">
        <v>1166.0999999999999</v>
      </c>
      <c r="G2645" s="5">
        <f>Tabla1[[#This Row],[Importe]]-Tabla1[[#This Row],[Pagado]]</f>
        <v>0</v>
      </c>
      <c r="H2645" s="4" t="s">
        <v>3890</v>
      </c>
    </row>
    <row r="2646" spans="1:8" x14ac:dyDescent="0.25">
      <c r="A2646" s="7">
        <v>44705</v>
      </c>
      <c r="B2646" s="4" t="s">
        <v>2686</v>
      </c>
      <c r="C2646" s="4" t="s">
        <v>3736</v>
      </c>
      <c r="D2646" s="3">
        <v>3347.2</v>
      </c>
      <c r="E2646" s="8">
        <v>44705</v>
      </c>
      <c r="F2646" s="3">
        <v>3347.2</v>
      </c>
      <c r="G2646" s="5">
        <f>Tabla1[[#This Row],[Importe]]-Tabla1[[#This Row],[Pagado]]</f>
        <v>0</v>
      </c>
      <c r="H2646" s="4" t="s">
        <v>3890</v>
      </c>
    </row>
    <row r="2647" spans="1:8" x14ac:dyDescent="0.25">
      <c r="A2647" s="7">
        <v>44705</v>
      </c>
      <c r="B2647" s="4" t="s">
        <v>2687</v>
      </c>
      <c r="C2647" s="4" t="s">
        <v>3670</v>
      </c>
      <c r="D2647" s="3">
        <v>1745.7</v>
      </c>
      <c r="E2647" s="8">
        <v>44705</v>
      </c>
      <c r="F2647" s="3">
        <v>1745.7</v>
      </c>
      <c r="G2647" s="5">
        <f>Tabla1[[#This Row],[Importe]]-Tabla1[[#This Row],[Pagado]]</f>
        <v>0</v>
      </c>
      <c r="H2647" s="4" t="s">
        <v>3890</v>
      </c>
    </row>
    <row r="2648" spans="1:8" x14ac:dyDescent="0.25">
      <c r="A2648" s="7">
        <v>44705</v>
      </c>
      <c r="B2648" s="4" t="s">
        <v>2688</v>
      </c>
      <c r="C2648" s="4" t="s">
        <v>3732</v>
      </c>
      <c r="D2648" s="3">
        <v>19200</v>
      </c>
      <c r="E2648" s="8">
        <v>44705</v>
      </c>
      <c r="F2648" s="3">
        <v>19200</v>
      </c>
      <c r="G2648" s="5">
        <f>Tabla1[[#This Row],[Importe]]-Tabla1[[#This Row],[Pagado]]</f>
        <v>0</v>
      </c>
      <c r="H2648" s="4" t="s">
        <v>3890</v>
      </c>
    </row>
    <row r="2649" spans="1:8" x14ac:dyDescent="0.25">
      <c r="A2649" s="7">
        <v>44705</v>
      </c>
      <c r="B2649" s="4" t="s">
        <v>2689</v>
      </c>
      <c r="C2649" s="4" t="s">
        <v>3671</v>
      </c>
      <c r="D2649" s="3">
        <v>4564.8999999999996</v>
      </c>
      <c r="E2649" s="8">
        <v>44705</v>
      </c>
      <c r="F2649" s="3">
        <v>4564.8999999999996</v>
      </c>
      <c r="G2649" s="5">
        <f>Tabla1[[#This Row],[Importe]]-Tabla1[[#This Row],[Pagado]]</f>
        <v>0</v>
      </c>
      <c r="H2649" s="4" t="s">
        <v>3890</v>
      </c>
    </row>
    <row r="2650" spans="1:8" x14ac:dyDescent="0.25">
      <c r="A2650" s="7">
        <v>44705</v>
      </c>
      <c r="B2650" s="4" t="s">
        <v>2690</v>
      </c>
      <c r="C2650" s="4" t="s">
        <v>3676</v>
      </c>
      <c r="D2650" s="3">
        <v>1186.8</v>
      </c>
      <c r="E2650" s="8">
        <v>44705</v>
      </c>
      <c r="F2650" s="3">
        <v>1186.8</v>
      </c>
      <c r="G2650" s="5">
        <f>Tabla1[[#This Row],[Importe]]-Tabla1[[#This Row],[Pagado]]</f>
        <v>0</v>
      </c>
      <c r="H2650" s="4" t="s">
        <v>3890</v>
      </c>
    </row>
    <row r="2651" spans="1:8" x14ac:dyDescent="0.25">
      <c r="A2651" s="7">
        <v>44705</v>
      </c>
      <c r="B2651" s="4" t="s">
        <v>2691</v>
      </c>
      <c r="C2651" s="4" t="s">
        <v>3638</v>
      </c>
      <c r="D2651" s="3">
        <v>1980.9</v>
      </c>
      <c r="E2651" s="8">
        <v>44705</v>
      </c>
      <c r="F2651" s="3">
        <v>1980.9</v>
      </c>
      <c r="G2651" s="5">
        <f>Tabla1[[#This Row],[Importe]]-Tabla1[[#This Row],[Pagado]]</f>
        <v>0</v>
      </c>
      <c r="H2651" s="4" t="s">
        <v>3890</v>
      </c>
    </row>
    <row r="2652" spans="1:8" x14ac:dyDescent="0.25">
      <c r="A2652" s="7">
        <v>44705</v>
      </c>
      <c r="B2652" s="4" t="s">
        <v>2692</v>
      </c>
      <c r="C2652" s="4" t="s">
        <v>3636</v>
      </c>
      <c r="D2652" s="3">
        <v>2754</v>
      </c>
      <c r="E2652" s="8">
        <v>44705</v>
      </c>
      <c r="F2652" s="3">
        <v>2754</v>
      </c>
      <c r="G2652" s="5">
        <f>Tabla1[[#This Row],[Importe]]-Tabla1[[#This Row],[Pagado]]</f>
        <v>0</v>
      </c>
      <c r="H2652" s="4" t="s">
        <v>3890</v>
      </c>
    </row>
    <row r="2653" spans="1:8" x14ac:dyDescent="0.25">
      <c r="A2653" s="7">
        <v>44705</v>
      </c>
      <c r="B2653" s="4" t="s">
        <v>2693</v>
      </c>
      <c r="C2653" s="4" t="s">
        <v>3753</v>
      </c>
      <c r="D2653" s="3">
        <v>7637</v>
      </c>
      <c r="E2653" s="8">
        <v>44706</v>
      </c>
      <c r="F2653" s="3">
        <v>7637</v>
      </c>
      <c r="G2653" s="5">
        <f>Tabla1[[#This Row],[Importe]]-Tabla1[[#This Row],[Pagado]]</f>
        <v>0</v>
      </c>
      <c r="H2653" s="4" t="s">
        <v>3890</v>
      </c>
    </row>
    <row r="2654" spans="1:8" x14ac:dyDescent="0.25">
      <c r="A2654" s="7">
        <v>44705</v>
      </c>
      <c r="B2654" s="4" t="s">
        <v>2694</v>
      </c>
      <c r="C2654" s="4" t="s">
        <v>3630</v>
      </c>
      <c r="D2654" s="3">
        <v>6684</v>
      </c>
      <c r="E2654" s="8">
        <v>44706</v>
      </c>
      <c r="F2654" s="3">
        <v>6684</v>
      </c>
      <c r="G2654" s="5">
        <f>Tabla1[[#This Row],[Importe]]-Tabla1[[#This Row],[Pagado]]</f>
        <v>0</v>
      </c>
      <c r="H2654" s="4" t="s">
        <v>3890</v>
      </c>
    </row>
    <row r="2655" spans="1:8" x14ac:dyDescent="0.25">
      <c r="A2655" s="7">
        <v>44705</v>
      </c>
      <c r="B2655" s="4" t="s">
        <v>2695</v>
      </c>
      <c r="C2655" s="4" t="s">
        <v>3702</v>
      </c>
      <c r="D2655" s="3">
        <v>7372.8</v>
      </c>
      <c r="E2655" s="8">
        <v>44705</v>
      </c>
      <c r="F2655" s="3">
        <v>7372.8</v>
      </c>
      <c r="G2655" s="5">
        <f>Tabla1[[#This Row],[Importe]]-Tabla1[[#This Row],[Pagado]]</f>
        <v>0</v>
      </c>
      <c r="H2655" s="4" t="s">
        <v>3890</v>
      </c>
    </row>
    <row r="2656" spans="1:8" ht="31.5" x14ac:dyDescent="0.25">
      <c r="A2656" s="7">
        <v>44705</v>
      </c>
      <c r="B2656" s="4" t="s">
        <v>2696</v>
      </c>
      <c r="C2656" s="4" t="s">
        <v>3598</v>
      </c>
      <c r="D2656" s="3">
        <v>29429.4</v>
      </c>
      <c r="E2656" s="8" t="s">
        <v>4030</v>
      </c>
      <c r="F2656" s="3">
        <f>14000+15429.4</f>
        <v>29429.4</v>
      </c>
      <c r="G2656" s="5">
        <f>Tabla1[[#This Row],[Importe]]-Tabla1[[#This Row],[Pagado]]</f>
        <v>0</v>
      </c>
      <c r="H2656" s="4" t="s">
        <v>3890</v>
      </c>
    </row>
    <row r="2657" spans="1:8" x14ac:dyDescent="0.25">
      <c r="A2657" s="7">
        <v>44705</v>
      </c>
      <c r="B2657" s="4" t="s">
        <v>2697</v>
      </c>
      <c r="C2657" s="4" t="s">
        <v>3758</v>
      </c>
      <c r="D2657" s="3">
        <v>13639.7</v>
      </c>
      <c r="E2657" s="8">
        <v>44705</v>
      </c>
      <c r="F2657" s="3">
        <v>13639.7</v>
      </c>
      <c r="G2657" s="5">
        <f>Tabla1[[#This Row],[Importe]]-Tabla1[[#This Row],[Pagado]]</f>
        <v>0</v>
      </c>
      <c r="H2657" s="4" t="s">
        <v>3890</v>
      </c>
    </row>
    <row r="2658" spans="1:8" x14ac:dyDescent="0.25">
      <c r="A2658" s="7">
        <v>44705</v>
      </c>
      <c r="B2658" s="4" t="s">
        <v>2698</v>
      </c>
      <c r="C2658" s="4" t="s">
        <v>3665</v>
      </c>
      <c r="D2658" s="3">
        <v>3923.2</v>
      </c>
      <c r="E2658" s="8">
        <v>44706</v>
      </c>
      <c r="F2658" s="3">
        <v>3923.2</v>
      </c>
      <c r="G2658" s="5">
        <f>Tabla1[[#This Row],[Importe]]-Tabla1[[#This Row],[Pagado]]</f>
        <v>0</v>
      </c>
      <c r="H2658" s="4" t="s">
        <v>3890</v>
      </c>
    </row>
    <row r="2659" spans="1:8" x14ac:dyDescent="0.25">
      <c r="A2659" s="7">
        <v>44705</v>
      </c>
      <c r="B2659" s="4" t="s">
        <v>2699</v>
      </c>
      <c r="C2659" s="4" t="s">
        <v>3655</v>
      </c>
      <c r="D2659" s="3">
        <v>4092.4</v>
      </c>
      <c r="E2659" s="8">
        <v>44705</v>
      </c>
      <c r="F2659" s="3">
        <v>4092.4</v>
      </c>
      <c r="G2659" s="5">
        <f>Tabla1[[#This Row],[Importe]]-Tabla1[[#This Row],[Pagado]]</f>
        <v>0</v>
      </c>
      <c r="H2659" s="4" t="s">
        <v>3890</v>
      </c>
    </row>
    <row r="2660" spans="1:8" x14ac:dyDescent="0.25">
      <c r="A2660" s="7">
        <v>44705</v>
      </c>
      <c r="B2660" s="4" t="s">
        <v>2700</v>
      </c>
      <c r="C2660" s="4" t="s">
        <v>3685</v>
      </c>
      <c r="D2660" s="3">
        <v>6514.8</v>
      </c>
      <c r="E2660" s="8">
        <v>44706</v>
      </c>
      <c r="F2660" s="3">
        <v>6514.8</v>
      </c>
      <c r="G2660" s="5">
        <f>Tabla1[[#This Row],[Importe]]-Tabla1[[#This Row],[Pagado]]</f>
        <v>0</v>
      </c>
      <c r="H2660" s="4" t="s">
        <v>3890</v>
      </c>
    </row>
    <row r="2661" spans="1:8" x14ac:dyDescent="0.25">
      <c r="A2661" s="7">
        <v>44705</v>
      </c>
      <c r="B2661" s="4" t="s">
        <v>2701</v>
      </c>
      <c r="C2661" s="4" t="s">
        <v>3703</v>
      </c>
      <c r="D2661" s="3">
        <v>7262.26</v>
      </c>
      <c r="E2661" s="8">
        <v>44705</v>
      </c>
      <c r="F2661" s="3">
        <v>7262.26</v>
      </c>
      <c r="G2661" s="5">
        <f>Tabla1[[#This Row],[Importe]]-Tabla1[[#This Row],[Pagado]]</f>
        <v>0</v>
      </c>
      <c r="H2661" s="4" t="s">
        <v>3890</v>
      </c>
    </row>
    <row r="2662" spans="1:8" x14ac:dyDescent="0.25">
      <c r="A2662" s="7">
        <v>44705</v>
      </c>
      <c r="B2662" s="4" t="s">
        <v>2702</v>
      </c>
      <c r="C2662" s="4" t="s">
        <v>3657</v>
      </c>
      <c r="D2662" s="3">
        <v>4044.6</v>
      </c>
      <c r="E2662" s="8">
        <v>44705</v>
      </c>
      <c r="F2662" s="3">
        <v>4044.6</v>
      </c>
      <c r="G2662" s="5">
        <f>Tabla1[[#This Row],[Importe]]-Tabla1[[#This Row],[Pagado]]</f>
        <v>0</v>
      </c>
      <c r="H2662" s="4" t="s">
        <v>3890</v>
      </c>
    </row>
    <row r="2663" spans="1:8" x14ac:dyDescent="0.25">
      <c r="A2663" s="7">
        <v>44705</v>
      </c>
      <c r="B2663" s="4" t="s">
        <v>2703</v>
      </c>
      <c r="C2663" s="4" t="s">
        <v>3690</v>
      </c>
      <c r="D2663" s="3">
        <v>24879.42</v>
      </c>
      <c r="E2663" s="8">
        <v>44708</v>
      </c>
      <c r="F2663" s="3">
        <v>24879.42</v>
      </c>
      <c r="G2663" s="5">
        <f>Tabla1[[#This Row],[Importe]]-Tabla1[[#This Row],[Pagado]]</f>
        <v>0</v>
      </c>
      <c r="H2663" s="4" t="s">
        <v>3890</v>
      </c>
    </row>
    <row r="2664" spans="1:8" x14ac:dyDescent="0.25">
      <c r="A2664" s="7">
        <v>44705</v>
      </c>
      <c r="B2664" s="4" t="s">
        <v>2704</v>
      </c>
      <c r="C2664" s="4" t="s">
        <v>3760</v>
      </c>
      <c r="D2664" s="3">
        <v>888</v>
      </c>
      <c r="E2664" s="8">
        <v>44706</v>
      </c>
      <c r="F2664" s="3">
        <v>888</v>
      </c>
      <c r="G2664" s="5">
        <f>Tabla1[[#This Row],[Importe]]-Tabla1[[#This Row],[Pagado]]</f>
        <v>0</v>
      </c>
      <c r="H2664" s="4" t="s">
        <v>3890</v>
      </c>
    </row>
    <row r="2665" spans="1:8" x14ac:dyDescent="0.25">
      <c r="A2665" s="7">
        <v>44705</v>
      </c>
      <c r="B2665" s="4" t="s">
        <v>2705</v>
      </c>
      <c r="C2665" s="4" t="s">
        <v>3624</v>
      </c>
      <c r="D2665" s="3">
        <v>3015.3</v>
      </c>
      <c r="E2665" s="8">
        <v>44705</v>
      </c>
      <c r="F2665" s="3">
        <v>3015.3</v>
      </c>
      <c r="G2665" s="5">
        <f>Tabla1[[#This Row],[Importe]]-Tabla1[[#This Row],[Pagado]]</f>
        <v>0</v>
      </c>
      <c r="H2665" s="4" t="s">
        <v>3890</v>
      </c>
    </row>
    <row r="2666" spans="1:8" x14ac:dyDescent="0.25">
      <c r="A2666" s="7">
        <v>44705</v>
      </c>
      <c r="B2666" s="4" t="s">
        <v>2706</v>
      </c>
      <c r="C2666" s="4" t="s">
        <v>3620</v>
      </c>
      <c r="D2666" s="3">
        <v>4212.5</v>
      </c>
      <c r="E2666" s="8">
        <v>44705</v>
      </c>
      <c r="F2666" s="3">
        <v>4212.5</v>
      </c>
      <c r="G2666" s="5">
        <f>Tabla1[[#This Row],[Importe]]-Tabla1[[#This Row],[Pagado]]</f>
        <v>0</v>
      </c>
      <c r="H2666" s="4" t="s">
        <v>3890</v>
      </c>
    </row>
    <row r="2667" spans="1:8" x14ac:dyDescent="0.25">
      <c r="A2667" s="7">
        <v>44705</v>
      </c>
      <c r="B2667" s="4" t="s">
        <v>2707</v>
      </c>
      <c r="C2667" s="4" t="s">
        <v>3808</v>
      </c>
      <c r="D2667" s="3">
        <v>32383</v>
      </c>
      <c r="E2667" s="8" t="s">
        <v>3884</v>
      </c>
      <c r="F2667" s="3">
        <v>32383</v>
      </c>
      <c r="G2667" s="5">
        <f>Tabla1[[#This Row],[Importe]]-Tabla1[[#This Row],[Pagado]]</f>
        <v>0</v>
      </c>
      <c r="H2667" s="4" t="s">
        <v>3890</v>
      </c>
    </row>
    <row r="2668" spans="1:8" x14ac:dyDescent="0.25">
      <c r="A2668" s="7">
        <v>44705</v>
      </c>
      <c r="B2668" s="4" t="s">
        <v>2708</v>
      </c>
      <c r="C2668" s="4" t="s">
        <v>3616</v>
      </c>
      <c r="D2668" s="3">
        <v>11789.4</v>
      </c>
      <c r="E2668" s="8">
        <v>44705</v>
      </c>
      <c r="F2668" s="3">
        <v>11789.4</v>
      </c>
      <c r="G2668" s="5">
        <f>Tabla1[[#This Row],[Importe]]-Tabla1[[#This Row],[Pagado]]</f>
        <v>0</v>
      </c>
      <c r="H2668" s="4" t="s">
        <v>3890</v>
      </c>
    </row>
    <row r="2669" spans="1:8" x14ac:dyDescent="0.25">
      <c r="A2669" s="7">
        <v>44705</v>
      </c>
      <c r="B2669" s="4" t="s">
        <v>2709</v>
      </c>
      <c r="C2669" s="4" t="s">
        <v>3600</v>
      </c>
      <c r="D2669" s="3">
        <v>313.60000000000002</v>
      </c>
      <c r="E2669" s="8">
        <v>44705</v>
      </c>
      <c r="F2669" s="3">
        <v>313.60000000000002</v>
      </c>
      <c r="G2669" s="5">
        <f>Tabla1[[#This Row],[Importe]]-Tabla1[[#This Row],[Pagado]]</f>
        <v>0</v>
      </c>
      <c r="H2669" s="4" t="s">
        <v>3890</v>
      </c>
    </row>
    <row r="2670" spans="1:8" x14ac:dyDescent="0.25">
      <c r="A2670" s="7">
        <v>44705</v>
      </c>
      <c r="B2670" s="4" t="s">
        <v>2710</v>
      </c>
      <c r="C2670" s="4" t="s">
        <v>3605</v>
      </c>
      <c r="D2670" s="3">
        <v>1146</v>
      </c>
      <c r="E2670" s="8">
        <v>44705</v>
      </c>
      <c r="F2670" s="3">
        <v>1146</v>
      </c>
      <c r="G2670" s="5">
        <f>Tabla1[[#This Row],[Importe]]-Tabla1[[#This Row],[Pagado]]</f>
        <v>0</v>
      </c>
      <c r="H2670" s="4" t="s">
        <v>3890</v>
      </c>
    </row>
    <row r="2671" spans="1:8" x14ac:dyDescent="0.25">
      <c r="A2671" s="7">
        <v>44705</v>
      </c>
      <c r="B2671" s="4" t="s">
        <v>2711</v>
      </c>
      <c r="C2671" s="4" t="s">
        <v>3614</v>
      </c>
      <c r="D2671" s="3">
        <v>1200</v>
      </c>
      <c r="E2671" s="8">
        <v>44705</v>
      </c>
      <c r="F2671" s="3">
        <v>1200</v>
      </c>
      <c r="G2671" s="5">
        <f>Tabla1[[#This Row],[Importe]]-Tabla1[[#This Row],[Pagado]]</f>
        <v>0</v>
      </c>
      <c r="H2671" s="4" t="s">
        <v>3890</v>
      </c>
    </row>
    <row r="2672" spans="1:8" x14ac:dyDescent="0.25">
      <c r="A2672" s="7">
        <v>44705</v>
      </c>
      <c r="B2672" s="4" t="s">
        <v>2712</v>
      </c>
      <c r="C2672" s="4" t="s">
        <v>3614</v>
      </c>
      <c r="D2672" s="3">
        <v>12352</v>
      </c>
      <c r="E2672" s="8">
        <v>44705</v>
      </c>
      <c r="F2672" s="3">
        <v>12352</v>
      </c>
      <c r="G2672" s="5">
        <f>Tabla1[[#This Row],[Importe]]-Tabla1[[#This Row],[Pagado]]</f>
        <v>0</v>
      </c>
      <c r="H2672" s="4" t="s">
        <v>3890</v>
      </c>
    </row>
    <row r="2673" spans="1:8" x14ac:dyDescent="0.25">
      <c r="A2673" s="7">
        <v>44705</v>
      </c>
      <c r="B2673" s="4" t="s">
        <v>2713</v>
      </c>
      <c r="C2673" s="4" t="s">
        <v>3726</v>
      </c>
      <c r="D2673" s="3">
        <v>1856</v>
      </c>
      <c r="E2673" s="8">
        <v>44705</v>
      </c>
      <c r="F2673" s="3">
        <v>1856</v>
      </c>
      <c r="G2673" s="5">
        <f>Tabla1[[#This Row],[Importe]]-Tabla1[[#This Row],[Pagado]]</f>
        <v>0</v>
      </c>
      <c r="H2673" s="4" t="s">
        <v>3890</v>
      </c>
    </row>
    <row r="2674" spans="1:8" x14ac:dyDescent="0.25">
      <c r="A2674" s="7">
        <v>44705</v>
      </c>
      <c r="B2674" s="4" t="s">
        <v>2714</v>
      </c>
      <c r="C2674" s="4" t="s">
        <v>3687</v>
      </c>
      <c r="D2674" s="3">
        <v>1826.5</v>
      </c>
      <c r="E2674" s="8">
        <v>44705</v>
      </c>
      <c r="F2674" s="3">
        <v>1826.5</v>
      </c>
      <c r="G2674" s="5">
        <f>Tabla1[[#This Row],[Importe]]-Tabla1[[#This Row],[Pagado]]</f>
        <v>0</v>
      </c>
      <c r="H2674" s="4" t="s">
        <v>3890</v>
      </c>
    </row>
    <row r="2675" spans="1:8" x14ac:dyDescent="0.25">
      <c r="A2675" s="7">
        <v>44705</v>
      </c>
      <c r="B2675" s="4" t="s">
        <v>2715</v>
      </c>
      <c r="C2675" s="4" t="s">
        <v>3617</v>
      </c>
      <c r="D2675" s="3">
        <v>3735</v>
      </c>
      <c r="E2675" s="8">
        <v>44705</v>
      </c>
      <c r="F2675" s="3">
        <v>3735</v>
      </c>
      <c r="G2675" s="5">
        <f>Tabla1[[#This Row],[Importe]]-Tabla1[[#This Row],[Pagado]]</f>
        <v>0</v>
      </c>
      <c r="H2675" s="4" t="s">
        <v>3890</v>
      </c>
    </row>
    <row r="2676" spans="1:8" x14ac:dyDescent="0.25">
      <c r="A2676" s="7">
        <v>44705</v>
      </c>
      <c r="B2676" s="4" t="s">
        <v>2716</v>
      </c>
      <c r="C2676" s="4" t="s">
        <v>3742</v>
      </c>
      <c r="D2676" s="3">
        <v>5188.8</v>
      </c>
      <c r="E2676" s="8">
        <v>44706</v>
      </c>
      <c r="F2676" s="3">
        <v>5188.8</v>
      </c>
      <c r="G2676" s="5">
        <f>Tabla1[[#This Row],[Importe]]-Tabla1[[#This Row],[Pagado]]</f>
        <v>0</v>
      </c>
      <c r="H2676" s="4" t="s">
        <v>3890</v>
      </c>
    </row>
    <row r="2677" spans="1:8" x14ac:dyDescent="0.25">
      <c r="A2677" s="7">
        <v>44705</v>
      </c>
      <c r="B2677" s="4" t="s">
        <v>2717</v>
      </c>
      <c r="C2677" s="4" t="s">
        <v>3617</v>
      </c>
      <c r="D2677" s="3">
        <v>2829.4</v>
      </c>
      <c r="E2677" s="8">
        <v>44705</v>
      </c>
      <c r="F2677" s="3">
        <v>2829.4</v>
      </c>
      <c r="G2677" s="5">
        <f>Tabla1[[#This Row],[Importe]]-Tabla1[[#This Row],[Pagado]]</f>
        <v>0</v>
      </c>
      <c r="H2677" s="4" t="s">
        <v>3890</v>
      </c>
    </row>
    <row r="2678" spans="1:8" x14ac:dyDescent="0.25">
      <c r="A2678" s="7">
        <v>44705</v>
      </c>
      <c r="B2678" s="4" t="s">
        <v>2718</v>
      </c>
      <c r="C2678" s="4" t="s">
        <v>3739</v>
      </c>
      <c r="D2678" s="3">
        <v>6377.3</v>
      </c>
      <c r="E2678" s="8">
        <v>44706</v>
      </c>
      <c r="F2678" s="3">
        <v>6377.3</v>
      </c>
      <c r="G2678" s="5">
        <f>Tabla1[[#This Row],[Importe]]-Tabla1[[#This Row],[Pagado]]</f>
        <v>0</v>
      </c>
      <c r="H2678" s="4" t="s">
        <v>3890</v>
      </c>
    </row>
    <row r="2679" spans="1:8" x14ac:dyDescent="0.25">
      <c r="A2679" s="7">
        <v>44705</v>
      </c>
      <c r="B2679" s="4" t="s">
        <v>2719</v>
      </c>
      <c r="C2679" s="4" t="s">
        <v>3740</v>
      </c>
      <c r="D2679" s="3">
        <v>716.4</v>
      </c>
      <c r="E2679" s="8">
        <v>44706</v>
      </c>
      <c r="F2679" s="3">
        <v>716.4</v>
      </c>
      <c r="G2679" s="5">
        <f>Tabla1[[#This Row],[Importe]]-Tabla1[[#This Row],[Pagado]]</f>
        <v>0</v>
      </c>
      <c r="H2679" s="4" t="s">
        <v>3890</v>
      </c>
    </row>
    <row r="2680" spans="1:8" x14ac:dyDescent="0.25">
      <c r="A2680" s="7">
        <v>44705</v>
      </c>
      <c r="B2680" s="4" t="s">
        <v>2720</v>
      </c>
      <c r="C2680" s="4" t="s">
        <v>3817</v>
      </c>
      <c r="D2680" s="3">
        <v>468</v>
      </c>
      <c r="E2680" s="8">
        <v>44706</v>
      </c>
      <c r="F2680" s="3">
        <v>468</v>
      </c>
      <c r="G2680" s="5">
        <f>Tabla1[[#This Row],[Importe]]-Tabla1[[#This Row],[Pagado]]</f>
        <v>0</v>
      </c>
      <c r="H2680" s="4" t="s">
        <v>3890</v>
      </c>
    </row>
    <row r="2681" spans="1:8" x14ac:dyDescent="0.25">
      <c r="A2681" s="7">
        <v>44705</v>
      </c>
      <c r="B2681" s="4" t="s">
        <v>2721</v>
      </c>
      <c r="C2681" s="4" t="s">
        <v>3741</v>
      </c>
      <c r="D2681" s="3">
        <v>10891.6</v>
      </c>
      <c r="E2681" s="8">
        <v>44706</v>
      </c>
      <c r="F2681" s="3">
        <v>10891.6</v>
      </c>
      <c r="G2681" s="5">
        <f>Tabla1[[#This Row],[Importe]]-Tabla1[[#This Row],[Pagado]]</f>
        <v>0</v>
      </c>
      <c r="H2681" s="4" t="s">
        <v>3890</v>
      </c>
    </row>
    <row r="2682" spans="1:8" x14ac:dyDescent="0.25">
      <c r="A2682" s="7">
        <v>44705</v>
      </c>
      <c r="B2682" s="4" t="s">
        <v>2722</v>
      </c>
      <c r="C2682" s="4" t="s">
        <v>3744</v>
      </c>
      <c r="D2682" s="3">
        <v>6236.9</v>
      </c>
      <c r="E2682" s="8">
        <v>44706</v>
      </c>
      <c r="F2682" s="3">
        <v>6236.9</v>
      </c>
      <c r="G2682" s="5">
        <f>Tabla1[[#This Row],[Importe]]-Tabla1[[#This Row],[Pagado]]</f>
        <v>0</v>
      </c>
      <c r="H2682" s="4" t="s">
        <v>3890</v>
      </c>
    </row>
    <row r="2683" spans="1:8" x14ac:dyDescent="0.25">
      <c r="A2683" s="7">
        <v>44705</v>
      </c>
      <c r="B2683" s="4" t="s">
        <v>2723</v>
      </c>
      <c r="C2683" s="4" t="s">
        <v>3722</v>
      </c>
      <c r="D2683" s="3">
        <v>2224.1999999999998</v>
      </c>
      <c r="E2683" s="8">
        <v>44705</v>
      </c>
      <c r="F2683" s="3">
        <v>2224.1999999999998</v>
      </c>
      <c r="G2683" s="5">
        <f>Tabla1[[#This Row],[Importe]]-Tabla1[[#This Row],[Pagado]]</f>
        <v>0</v>
      </c>
      <c r="H2683" s="4" t="s">
        <v>3890</v>
      </c>
    </row>
    <row r="2684" spans="1:8" x14ac:dyDescent="0.25">
      <c r="A2684" s="7">
        <v>44705</v>
      </c>
      <c r="B2684" s="4" t="s">
        <v>2724</v>
      </c>
      <c r="C2684" s="4" t="s">
        <v>3838</v>
      </c>
      <c r="D2684" s="3">
        <v>5805.6</v>
      </c>
      <c r="E2684" s="8">
        <v>44706</v>
      </c>
      <c r="F2684" s="3">
        <v>5805.6</v>
      </c>
      <c r="G2684" s="5">
        <f>Tabla1[[#This Row],[Importe]]-Tabla1[[#This Row],[Pagado]]</f>
        <v>0</v>
      </c>
      <c r="H2684" s="4" t="s">
        <v>3890</v>
      </c>
    </row>
    <row r="2685" spans="1:8" x14ac:dyDescent="0.25">
      <c r="A2685" s="7">
        <v>44705</v>
      </c>
      <c r="B2685" s="4" t="s">
        <v>2725</v>
      </c>
      <c r="C2685" s="4" t="s">
        <v>3836</v>
      </c>
      <c r="D2685" s="3">
        <v>3268.8</v>
      </c>
      <c r="E2685" s="8">
        <v>44706</v>
      </c>
      <c r="F2685" s="3">
        <v>3268.8</v>
      </c>
      <c r="G2685" s="5">
        <f>Tabla1[[#This Row],[Importe]]-Tabla1[[#This Row],[Pagado]]</f>
        <v>0</v>
      </c>
      <c r="H2685" s="4" t="s">
        <v>3890</v>
      </c>
    </row>
    <row r="2686" spans="1:8" x14ac:dyDescent="0.25">
      <c r="A2686" s="7">
        <v>44705</v>
      </c>
      <c r="B2686" s="4" t="s">
        <v>2726</v>
      </c>
      <c r="C2686" s="4" t="s">
        <v>3767</v>
      </c>
      <c r="D2686" s="3">
        <v>2024.5</v>
      </c>
      <c r="E2686" s="8">
        <v>44705</v>
      </c>
      <c r="F2686" s="3">
        <v>2024.5</v>
      </c>
      <c r="G2686" s="5">
        <f>Tabla1[[#This Row],[Importe]]-Tabla1[[#This Row],[Pagado]]</f>
        <v>0</v>
      </c>
      <c r="H2686" s="4" t="s">
        <v>3890</v>
      </c>
    </row>
    <row r="2687" spans="1:8" x14ac:dyDescent="0.25">
      <c r="A2687" s="7">
        <v>44705</v>
      </c>
      <c r="B2687" s="4" t="s">
        <v>2727</v>
      </c>
      <c r="C2687" s="4" t="s">
        <v>3696</v>
      </c>
      <c r="D2687" s="3">
        <v>4584</v>
      </c>
      <c r="E2687" s="8">
        <v>44705</v>
      </c>
      <c r="F2687" s="3">
        <v>4584</v>
      </c>
      <c r="G2687" s="5">
        <f>Tabla1[[#This Row],[Importe]]-Tabla1[[#This Row],[Pagado]]</f>
        <v>0</v>
      </c>
      <c r="H2687" s="4" t="s">
        <v>3890</v>
      </c>
    </row>
    <row r="2688" spans="1:8" x14ac:dyDescent="0.25">
      <c r="A2688" s="7">
        <v>44705</v>
      </c>
      <c r="B2688" s="4" t="s">
        <v>2728</v>
      </c>
      <c r="C2688" s="4" t="s">
        <v>3634</v>
      </c>
      <c r="D2688" s="3">
        <v>1638</v>
      </c>
      <c r="E2688" s="8">
        <v>44705</v>
      </c>
      <c r="F2688" s="3">
        <v>1638</v>
      </c>
      <c r="G2688" s="5">
        <f>Tabla1[[#This Row],[Importe]]-Tabla1[[#This Row],[Pagado]]</f>
        <v>0</v>
      </c>
      <c r="H2688" s="4" t="s">
        <v>3890</v>
      </c>
    </row>
    <row r="2689" spans="1:8" x14ac:dyDescent="0.25">
      <c r="A2689" s="7">
        <v>44705</v>
      </c>
      <c r="B2689" s="4" t="s">
        <v>2729</v>
      </c>
      <c r="C2689" s="4" t="s">
        <v>3738</v>
      </c>
      <c r="D2689" s="3">
        <v>18709.599999999999</v>
      </c>
      <c r="E2689" s="8">
        <v>44706</v>
      </c>
      <c r="F2689" s="3">
        <v>18709.599999999999</v>
      </c>
      <c r="G2689" s="5">
        <f>Tabla1[[#This Row],[Importe]]-Tabla1[[#This Row],[Pagado]]</f>
        <v>0</v>
      </c>
      <c r="H2689" s="4" t="s">
        <v>3890</v>
      </c>
    </row>
    <row r="2690" spans="1:8" x14ac:dyDescent="0.25">
      <c r="A2690" s="7">
        <v>44705</v>
      </c>
      <c r="B2690" s="4" t="s">
        <v>2730</v>
      </c>
      <c r="C2690" s="4" t="s">
        <v>3622</v>
      </c>
      <c r="D2690" s="3">
        <v>4274.3999999999996</v>
      </c>
      <c r="E2690" s="8">
        <v>44705</v>
      </c>
      <c r="F2690" s="3">
        <v>4274.3999999999996</v>
      </c>
      <c r="G2690" s="5">
        <f>Tabla1[[#This Row],[Importe]]-Tabla1[[#This Row],[Pagado]]</f>
        <v>0</v>
      </c>
      <c r="H2690" s="4" t="s">
        <v>3890</v>
      </c>
    </row>
    <row r="2691" spans="1:8" x14ac:dyDescent="0.25">
      <c r="A2691" s="7">
        <v>44705</v>
      </c>
      <c r="B2691" s="4" t="s">
        <v>2731</v>
      </c>
      <c r="C2691" s="4" t="s">
        <v>3694</v>
      </c>
      <c r="D2691" s="3">
        <v>6610.4</v>
      </c>
      <c r="E2691" s="8">
        <v>44705</v>
      </c>
      <c r="F2691" s="3">
        <v>6610.4</v>
      </c>
      <c r="G2691" s="5">
        <f>Tabla1[[#This Row],[Importe]]-Tabla1[[#This Row],[Pagado]]</f>
        <v>0</v>
      </c>
      <c r="H2691" s="4" t="s">
        <v>3890</v>
      </c>
    </row>
    <row r="2692" spans="1:8" x14ac:dyDescent="0.25">
      <c r="A2692" s="7">
        <v>44705</v>
      </c>
      <c r="B2692" s="4" t="s">
        <v>2732</v>
      </c>
      <c r="C2692" s="4" t="s">
        <v>3662</v>
      </c>
      <c r="D2692" s="3">
        <v>1634.4</v>
      </c>
      <c r="E2692" s="8">
        <v>44705</v>
      </c>
      <c r="F2692" s="3">
        <v>1634.4</v>
      </c>
      <c r="G2692" s="5">
        <f>Tabla1[[#This Row],[Importe]]-Tabla1[[#This Row],[Pagado]]</f>
        <v>0</v>
      </c>
      <c r="H2692" s="4" t="s">
        <v>3890</v>
      </c>
    </row>
    <row r="2693" spans="1:8" x14ac:dyDescent="0.25">
      <c r="A2693" s="7">
        <v>44705</v>
      </c>
      <c r="B2693" s="4" t="s">
        <v>2733</v>
      </c>
      <c r="C2693" s="4" t="s">
        <v>3627</v>
      </c>
      <c r="D2693" s="3">
        <v>2549.8000000000002</v>
      </c>
      <c r="E2693" s="8">
        <v>44705</v>
      </c>
      <c r="F2693" s="3">
        <v>2549.8000000000002</v>
      </c>
      <c r="G2693" s="5">
        <f>Tabla1[[#This Row],[Importe]]-Tabla1[[#This Row],[Pagado]]</f>
        <v>0</v>
      </c>
      <c r="H2693" s="4" t="s">
        <v>3890</v>
      </c>
    </row>
    <row r="2694" spans="1:8" x14ac:dyDescent="0.25">
      <c r="A2694" s="7">
        <v>44705</v>
      </c>
      <c r="B2694" s="4" t="s">
        <v>2734</v>
      </c>
      <c r="C2694" s="4" t="s">
        <v>3643</v>
      </c>
      <c r="D2694" s="3">
        <v>1851.8</v>
      </c>
      <c r="E2694" s="8">
        <v>44705</v>
      </c>
      <c r="F2694" s="3">
        <v>1851.8</v>
      </c>
      <c r="G2694" s="5">
        <f>Tabla1[[#This Row],[Importe]]-Tabla1[[#This Row],[Pagado]]</f>
        <v>0</v>
      </c>
      <c r="H2694" s="4" t="s">
        <v>3890</v>
      </c>
    </row>
    <row r="2695" spans="1:8" x14ac:dyDescent="0.25">
      <c r="A2695" s="7">
        <v>44705</v>
      </c>
      <c r="B2695" s="4" t="s">
        <v>2735</v>
      </c>
      <c r="C2695" s="4" t="s">
        <v>3662</v>
      </c>
      <c r="D2695" s="3">
        <v>1650</v>
      </c>
      <c r="E2695" s="8">
        <v>44705</v>
      </c>
      <c r="F2695" s="3">
        <v>1650</v>
      </c>
      <c r="G2695" s="5">
        <f>Tabla1[[#This Row],[Importe]]-Tabla1[[#This Row],[Pagado]]</f>
        <v>0</v>
      </c>
      <c r="H2695" s="4" t="s">
        <v>3890</v>
      </c>
    </row>
    <row r="2696" spans="1:8" x14ac:dyDescent="0.25">
      <c r="A2696" s="7">
        <v>44705</v>
      </c>
      <c r="B2696" s="4" t="s">
        <v>2736</v>
      </c>
      <c r="C2696" s="4" t="s">
        <v>3864</v>
      </c>
      <c r="D2696" s="3">
        <v>1020</v>
      </c>
      <c r="E2696" s="8">
        <v>44705</v>
      </c>
      <c r="F2696" s="3">
        <v>1020</v>
      </c>
      <c r="G2696" s="5">
        <f>Tabla1[[#This Row],[Importe]]-Tabla1[[#This Row],[Pagado]]</f>
        <v>0</v>
      </c>
      <c r="H2696" s="4" t="s">
        <v>3890</v>
      </c>
    </row>
    <row r="2697" spans="1:8" x14ac:dyDescent="0.25">
      <c r="A2697" s="7">
        <v>44705</v>
      </c>
      <c r="B2697" s="4" t="s">
        <v>2737</v>
      </c>
      <c r="C2697" s="4" t="s">
        <v>3859</v>
      </c>
      <c r="D2697" s="3">
        <v>3192.1</v>
      </c>
      <c r="E2697" s="8">
        <v>44705</v>
      </c>
      <c r="F2697" s="3">
        <v>3192.1</v>
      </c>
      <c r="G2697" s="5">
        <f>Tabla1[[#This Row],[Importe]]-Tabla1[[#This Row],[Pagado]]</f>
        <v>0</v>
      </c>
      <c r="H2697" s="4" t="s">
        <v>3890</v>
      </c>
    </row>
    <row r="2698" spans="1:8" x14ac:dyDescent="0.25">
      <c r="A2698" s="7">
        <v>44705</v>
      </c>
      <c r="B2698" s="4" t="s">
        <v>2738</v>
      </c>
      <c r="C2698" s="4" t="s">
        <v>3864</v>
      </c>
      <c r="D2698" s="3">
        <v>686.8</v>
      </c>
      <c r="E2698" s="8">
        <v>44705</v>
      </c>
      <c r="F2698" s="3">
        <v>686.8</v>
      </c>
      <c r="G2698" s="5">
        <f>Tabla1[[#This Row],[Importe]]-Tabla1[[#This Row],[Pagado]]</f>
        <v>0</v>
      </c>
      <c r="H2698" s="4" t="s">
        <v>3890</v>
      </c>
    </row>
    <row r="2699" spans="1:8" x14ac:dyDescent="0.25">
      <c r="A2699" s="7">
        <v>44705</v>
      </c>
      <c r="B2699" s="4" t="s">
        <v>2739</v>
      </c>
      <c r="C2699" s="4" t="s">
        <v>3810</v>
      </c>
      <c r="D2699" s="3">
        <v>10691.4</v>
      </c>
      <c r="E2699" s="8">
        <v>44705</v>
      </c>
      <c r="F2699" s="3">
        <v>10691.4</v>
      </c>
      <c r="G2699" s="5">
        <f>Tabla1[[#This Row],[Importe]]-Tabla1[[#This Row],[Pagado]]</f>
        <v>0</v>
      </c>
      <c r="H2699" s="4" t="s">
        <v>3890</v>
      </c>
    </row>
    <row r="2700" spans="1:8" x14ac:dyDescent="0.25">
      <c r="A2700" s="7">
        <v>44705</v>
      </c>
      <c r="B2700" s="4" t="s">
        <v>2740</v>
      </c>
      <c r="C2700" s="4" t="s">
        <v>3724</v>
      </c>
      <c r="D2700" s="3">
        <v>18326.400000000001</v>
      </c>
      <c r="E2700" s="8">
        <v>44706</v>
      </c>
      <c r="F2700" s="3">
        <v>18326.400000000001</v>
      </c>
      <c r="G2700" s="5">
        <f>Tabla1[[#This Row],[Importe]]-Tabla1[[#This Row],[Pagado]]</f>
        <v>0</v>
      </c>
      <c r="H2700" s="4" t="s">
        <v>3890</v>
      </c>
    </row>
    <row r="2701" spans="1:8" x14ac:dyDescent="0.25">
      <c r="A2701" s="7">
        <v>44705</v>
      </c>
      <c r="B2701" s="4" t="s">
        <v>2741</v>
      </c>
      <c r="C2701" s="4" t="s">
        <v>3714</v>
      </c>
      <c r="D2701" s="3">
        <v>1313.4</v>
      </c>
      <c r="E2701" s="8">
        <v>44706</v>
      </c>
      <c r="F2701" s="3">
        <v>1313.4</v>
      </c>
      <c r="G2701" s="5">
        <f>Tabla1[[#This Row],[Importe]]-Tabla1[[#This Row],[Pagado]]</f>
        <v>0</v>
      </c>
      <c r="H2701" s="4" t="s">
        <v>3890</v>
      </c>
    </row>
    <row r="2702" spans="1:8" x14ac:dyDescent="0.25">
      <c r="A2702" s="7">
        <v>44705</v>
      </c>
      <c r="B2702" s="4" t="s">
        <v>2742</v>
      </c>
      <c r="C2702" s="4" t="s">
        <v>3801</v>
      </c>
      <c r="D2702" s="3">
        <v>3264</v>
      </c>
      <c r="E2702" s="8">
        <v>44705</v>
      </c>
      <c r="F2702" s="3">
        <v>3264</v>
      </c>
      <c r="G2702" s="5">
        <f>Tabla1[[#This Row],[Importe]]-Tabla1[[#This Row],[Pagado]]</f>
        <v>0</v>
      </c>
      <c r="H2702" s="4" t="s">
        <v>3890</v>
      </c>
    </row>
    <row r="2703" spans="1:8" x14ac:dyDescent="0.25">
      <c r="A2703" s="7">
        <v>44705</v>
      </c>
      <c r="B2703" s="4" t="s">
        <v>2743</v>
      </c>
      <c r="C2703" s="4" t="s">
        <v>3603</v>
      </c>
      <c r="D2703" s="3">
        <v>6533.1</v>
      </c>
      <c r="E2703" s="8">
        <v>44706</v>
      </c>
      <c r="F2703" s="3">
        <v>6533.1</v>
      </c>
      <c r="G2703" s="5">
        <f>Tabla1[[#This Row],[Importe]]-Tabla1[[#This Row],[Pagado]]</f>
        <v>0</v>
      </c>
      <c r="H2703" s="4" t="s">
        <v>3890</v>
      </c>
    </row>
    <row r="2704" spans="1:8" x14ac:dyDescent="0.25">
      <c r="A2704" s="7">
        <v>44705</v>
      </c>
      <c r="B2704" s="4" t="s">
        <v>2744</v>
      </c>
      <c r="C2704" s="4" t="s">
        <v>3764</v>
      </c>
      <c r="D2704" s="3">
        <v>20148</v>
      </c>
      <c r="E2704" s="8" t="s">
        <v>3885</v>
      </c>
      <c r="F2704" s="3">
        <v>20148</v>
      </c>
      <c r="G2704" s="5">
        <f>Tabla1[[#This Row],[Importe]]-Tabla1[[#This Row],[Pagado]]</f>
        <v>0</v>
      </c>
      <c r="H2704" s="4" t="s">
        <v>3890</v>
      </c>
    </row>
    <row r="2705" spans="1:8" x14ac:dyDescent="0.25">
      <c r="A2705" s="7">
        <v>44705</v>
      </c>
      <c r="B2705" s="4" t="s">
        <v>2745</v>
      </c>
      <c r="C2705" s="4" t="s">
        <v>3860</v>
      </c>
      <c r="D2705" s="3">
        <v>1160</v>
      </c>
      <c r="E2705" s="8">
        <v>44706</v>
      </c>
      <c r="F2705" s="3">
        <v>1160</v>
      </c>
      <c r="G2705" s="5">
        <f>Tabla1[[#This Row],[Importe]]-Tabla1[[#This Row],[Pagado]]</f>
        <v>0</v>
      </c>
      <c r="H2705" s="4" t="s">
        <v>3890</v>
      </c>
    </row>
    <row r="2706" spans="1:8" x14ac:dyDescent="0.25">
      <c r="A2706" s="7">
        <v>44705</v>
      </c>
      <c r="B2706" s="4" t="s">
        <v>2746</v>
      </c>
      <c r="C2706" s="4" t="s">
        <v>3700</v>
      </c>
      <c r="D2706" s="3">
        <v>38690.5</v>
      </c>
      <c r="E2706" s="8" t="s">
        <v>3883</v>
      </c>
      <c r="F2706" s="3">
        <v>38690.5</v>
      </c>
      <c r="G2706" s="5">
        <f>Tabla1[[#This Row],[Importe]]-Tabla1[[#This Row],[Pagado]]</f>
        <v>0</v>
      </c>
      <c r="H2706" s="4" t="s">
        <v>3890</v>
      </c>
    </row>
    <row r="2707" spans="1:8" x14ac:dyDescent="0.25">
      <c r="A2707" s="7">
        <v>44705</v>
      </c>
      <c r="B2707" s="4" t="s">
        <v>2747</v>
      </c>
      <c r="C2707" s="4" t="s">
        <v>3618</v>
      </c>
      <c r="D2707" s="3">
        <v>1452</v>
      </c>
      <c r="E2707" s="8">
        <v>44705</v>
      </c>
      <c r="F2707" s="3">
        <v>1452</v>
      </c>
      <c r="G2707" s="5">
        <f>Tabla1[[#This Row],[Importe]]-Tabla1[[#This Row],[Pagado]]</f>
        <v>0</v>
      </c>
      <c r="H2707" s="4" t="s">
        <v>3890</v>
      </c>
    </row>
    <row r="2708" spans="1:8" x14ac:dyDescent="0.25">
      <c r="A2708" s="7">
        <v>44705</v>
      </c>
      <c r="B2708" s="4" t="s">
        <v>2748</v>
      </c>
      <c r="C2708" s="4" t="s">
        <v>3681</v>
      </c>
      <c r="D2708" s="3">
        <v>9566.4</v>
      </c>
      <c r="E2708" s="8">
        <v>44705</v>
      </c>
      <c r="F2708" s="3">
        <v>9566.4</v>
      </c>
      <c r="G2708" s="5">
        <f>Tabla1[[#This Row],[Importe]]-Tabla1[[#This Row],[Pagado]]</f>
        <v>0</v>
      </c>
      <c r="H2708" s="4" t="s">
        <v>3890</v>
      </c>
    </row>
    <row r="2709" spans="1:8" x14ac:dyDescent="0.25">
      <c r="A2709" s="7">
        <v>44705</v>
      </c>
      <c r="B2709" s="4" t="s">
        <v>2749</v>
      </c>
      <c r="C2709" s="4" t="s">
        <v>3749</v>
      </c>
      <c r="D2709" s="3">
        <v>30000</v>
      </c>
      <c r="E2709" s="8">
        <v>44705</v>
      </c>
      <c r="F2709" s="3">
        <v>30000</v>
      </c>
      <c r="G2709" s="5">
        <f>Tabla1[[#This Row],[Importe]]-Tabla1[[#This Row],[Pagado]]</f>
        <v>0</v>
      </c>
      <c r="H2709" s="4" t="s">
        <v>3890</v>
      </c>
    </row>
    <row r="2710" spans="1:8" x14ac:dyDescent="0.25">
      <c r="A2710" s="7">
        <v>44705</v>
      </c>
      <c r="B2710" s="4" t="s">
        <v>2750</v>
      </c>
      <c r="C2710" s="4" t="s">
        <v>3602</v>
      </c>
      <c r="D2710" s="3">
        <v>537.20000000000005</v>
      </c>
      <c r="E2710" s="8">
        <v>44705</v>
      </c>
      <c r="F2710" s="3">
        <v>537.20000000000005</v>
      </c>
      <c r="G2710" s="5">
        <f>Tabla1[[#This Row],[Importe]]-Tabla1[[#This Row],[Pagado]]</f>
        <v>0</v>
      </c>
      <c r="H2710" s="4" t="s">
        <v>3890</v>
      </c>
    </row>
    <row r="2711" spans="1:8" x14ac:dyDescent="0.25">
      <c r="A2711" s="7">
        <v>44705</v>
      </c>
      <c r="B2711" s="4" t="s">
        <v>2751</v>
      </c>
      <c r="C2711" s="4" t="s">
        <v>3764</v>
      </c>
      <c r="D2711" s="3">
        <v>35.96</v>
      </c>
      <c r="E2711" s="8">
        <v>44707</v>
      </c>
      <c r="F2711" s="3">
        <v>35.96</v>
      </c>
      <c r="G2711" s="5">
        <f>Tabla1[[#This Row],[Importe]]-Tabla1[[#This Row],[Pagado]]</f>
        <v>0</v>
      </c>
      <c r="H2711" s="4" t="s">
        <v>3890</v>
      </c>
    </row>
    <row r="2712" spans="1:8" x14ac:dyDescent="0.25">
      <c r="A2712" s="7">
        <v>44705</v>
      </c>
      <c r="B2712" s="4" t="s">
        <v>2752</v>
      </c>
      <c r="C2712" s="4" t="s">
        <v>3708</v>
      </c>
      <c r="D2712" s="3">
        <v>16013.96</v>
      </c>
      <c r="E2712" s="8" t="s">
        <v>3882</v>
      </c>
      <c r="F2712" s="3">
        <v>16013.96</v>
      </c>
      <c r="G2712" s="5">
        <f>Tabla1[[#This Row],[Importe]]-Tabla1[[#This Row],[Pagado]]</f>
        <v>0</v>
      </c>
      <c r="H2712" s="4" t="s">
        <v>3890</v>
      </c>
    </row>
    <row r="2713" spans="1:8" x14ac:dyDescent="0.25">
      <c r="A2713" s="7">
        <v>44705</v>
      </c>
      <c r="B2713" s="4" t="s">
        <v>2753</v>
      </c>
      <c r="C2713" s="4" t="s">
        <v>3690</v>
      </c>
      <c r="D2713" s="3">
        <v>480</v>
      </c>
      <c r="E2713" s="8">
        <v>44708</v>
      </c>
      <c r="F2713" s="3">
        <v>480</v>
      </c>
      <c r="G2713" s="5">
        <f>Tabla1[[#This Row],[Importe]]-Tabla1[[#This Row],[Pagado]]</f>
        <v>0</v>
      </c>
      <c r="H2713" s="4" t="s">
        <v>3890</v>
      </c>
    </row>
    <row r="2714" spans="1:8" x14ac:dyDescent="0.25">
      <c r="A2714" s="7">
        <v>44705</v>
      </c>
      <c r="B2714" s="4" t="s">
        <v>2754</v>
      </c>
      <c r="C2714" s="4" t="s">
        <v>3709</v>
      </c>
      <c r="D2714" s="3">
        <v>7344</v>
      </c>
      <c r="E2714" s="8">
        <v>44706</v>
      </c>
      <c r="F2714" s="3">
        <v>7344</v>
      </c>
      <c r="G2714" s="5">
        <f>Tabla1[[#This Row],[Importe]]-Tabla1[[#This Row],[Pagado]]</f>
        <v>0</v>
      </c>
      <c r="H2714" s="4" t="s">
        <v>3890</v>
      </c>
    </row>
    <row r="2715" spans="1:8" x14ac:dyDescent="0.25">
      <c r="A2715" s="7">
        <v>44705</v>
      </c>
      <c r="B2715" s="4" t="s">
        <v>2755</v>
      </c>
      <c r="C2715" s="4" t="s">
        <v>3711</v>
      </c>
      <c r="D2715" s="3">
        <v>2178</v>
      </c>
      <c r="E2715" s="8">
        <v>44706</v>
      </c>
      <c r="F2715" s="3">
        <v>2178</v>
      </c>
      <c r="G2715" s="5">
        <f>Tabla1[[#This Row],[Importe]]-Tabla1[[#This Row],[Pagado]]</f>
        <v>0</v>
      </c>
      <c r="H2715" s="4" t="s">
        <v>3890</v>
      </c>
    </row>
    <row r="2716" spans="1:8" x14ac:dyDescent="0.25">
      <c r="A2716" s="7">
        <v>44705</v>
      </c>
      <c r="B2716" s="4" t="s">
        <v>2756</v>
      </c>
      <c r="C2716" s="4" t="s">
        <v>3710</v>
      </c>
      <c r="D2716" s="3">
        <v>1806</v>
      </c>
      <c r="E2716" s="8">
        <v>44706</v>
      </c>
      <c r="F2716" s="3">
        <v>1806</v>
      </c>
      <c r="G2716" s="5">
        <f>Tabla1[[#This Row],[Importe]]-Tabla1[[#This Row],[Pagado]]</f>
        <v>0</v>
      </c>
      <c r="H2716" s="4" t="s">
        <v>3890</v>
      </c>
    </row>
    <row r="2717" spans="1:8" x14ac:dyDescent="0.25">
      <c r="A2717" s="7">
        <v>44705</v>
      </c>
      <c r="B2717" s="4" t="s">
        <v>2757</v>
      </c>
      <c r="C2717" s="4" t="s">
        <v>3712</v>
      </c>
      <c r="D2717" s="3">
        <v>492</v>
      </c>
      <c r="E2717" s="8">
        <v>44706</v>
      </c>
      <c r="F2717" s="3">
        <v>492</v>
      </c>
      <c r="G2717" s="5">
        <f>Tabla1[[#This Row],[Importe]]-Tabla1[[#This Row],[Pagado]]</f>
        <v>0</v>
      </c>
      <c r="H2717" s="4" t="s">
        <v>3890</v>
      </c>
    </row>
    <row r="2718" spans="1:8" x14ac:dyDescent="0.25">
      <c r="A2718" s="7">
        <v>44705</v>
      </c>
      <c r="B2718" s="4" t="s">
        <v>2758</v>
      </c>
      <c r="C2718" s="4" t="s">
        <v>3844</v>
      </c>
      <c r="D2718" s="3">
        <v>540</v>
      </c>
      <c r="E2718" s="8">
        <v>44706</v>
      </c>
      <c r="F2718" s="3">
        <v>540</v>
      </c>
      <c r="G2718" s="5">
        <f>Tabla1[[#This Row],[Importe]]-Tabla1[[#This Row],[Pagado]]</f>
        <v>0</v>
      </c>
      <c r="H2718" s="4" t="s">
        <v>3890</v>
      </c>
    </row>
    <row r="2719" spans="1:8" x14ac:dyDescent="0.25">
      <c r="A2719" s="7">
        <v>44705</v>
      </c>
      <c r="B2719" s="4" t="s">
        <v>2759</v>
      </c>
      <c r="C2719" s="4" t="s">
        <v>3713</v>
      </c>
      <c r="D2719" s="3">
        <v>666</v>
      </c>
      <c r="E2719" s="8">
        <v>44706</v>
      </c>
      <c r="F2719" s="3">
        <v>666</v>
      </c>
      <c r="G2719" s="5">
        <f>Tabla1[[#This Row],[Importe]]-Tabla1[[#This Row],[Pagado]]</f>
        <v>0</v>
      </c>
      <c r="H2719" s="4" t="s">
        <v>3890</v>
      </c>
    </row>
    <row r="2720" spans="1:8" x14ac:dyDescent="0.25">
      <c r="A2720" s="7">
        <v>44705</v>
      </c>
      <c r="B2720" s="4" t="s">
        <v>2760</v>
      </c>
      <c r="C2720" s="4" t="s">
        <v>3686</v>
      </c>
      <c r="D2720" s="3">
        <v>72323.33</v>
      </c>
      <c r="E2720" s="8">
        <v>44707</v>
      </c>
      <c r="F2720" s="3">
        <v>72323.33</v>
      </c>
      <c r="G2720" s="5">
        <f>Tabla1[[#This Row],[Importe]]-Tabla1[[#This Row],[Pagado]]</f>
        <v>0</v>
      </c>
      <c r="H2720" s="4" t="s">
        <v>3890</v>
      </c>
    </row>
    <row r="2721" spans="1:8" x14ac:dyDescent="0.25">
      <c r="A2721" s="7">
        <v>44705</v>
      </c>
      <c r="B2721" s="4" t="s">
        <v>2761</v>
      </c>
      <c r="C2721" s="4" t="s">
        <v>3865</v>
      </c>
      <c r="D2721" s="3">
        <v>45926.2</v>
      </c>
      <c r="E2721" s="8">
        <v>44706</v>
      </c>
      <c r="F2721" s="3">
        <v>45926.2</v>
      </c>
      <c r="G2721" s="5">
        <f>Tabla1[[#This Row],[Importe]]-Tabla1[[#This Row],[Pagado]]</f>
        <v>0</v>
      </c>
      <c r="H2721" s="4" t="s">
        <v>3890</v>
      </c>
    </row>
    <row r="2722" spans="1:8" x14ac:dyDescent="0.25">
      <c r="A2722" s="7">
        <v>44705</v>
      </c>
      <c r="B2722" s="4" t="s">
        <v>2762</v>
      </c>
      <c r="C2722" s="4" t="s">
        <v>3843</v>
      </c>
      <c r="D2722" s="3">
        <v>1131.2</v>
      </c>
      <c r="E2722" s="8">
        <v>44705</v>
      </c>
      <c r="F2722" s="3">
        <v>1131.2</v>
      </c>
      <c r="G2722" s="5">
        <f>Tabla1[[#This Row],[Importe]]-Tabla1[[#This Row],[Pagado]]</f>
        <v>0</v>
      </c>
      <c r="H2722" s="4" t="s">
        <v>3890</v>
      </c>
    </row>
    <row r="2723" spans="1:8" x14ac:dyDescent="0.25">
      <c r="A2723" s="7">
        <v>44705</v>
      </c>
      <c r="B2723" s="4" t="s">
        <v>2763</v>
      </c>
      <c r="C2723" s="4" t="s">
        <v>3717</v>
      </c>
      <c r="D2723" s="3">
        <v>2323.1999999999998</v>
      </c>
      <c r="E2723" s="8">
        <v>44705</v>
      </c>
      <c r="F2723" s="3">
        <v>2323.1999999999998</v>
      </c>
      <c r="G2723" s="5">
        <f>Tabla1[[#This Row],[Importe]]-Tabla1[[#This Row],[Pagado]]</f>
        <v>0</v>
      </c>
      <c r="H2723" s="4" t="s">
        <v>3890</v>
      </c>
    </row>
    <row r="2724" spans="1:8" x14ac:dyDescent="0.25">
      <c r="A2724" s="7">
        <v>44705</v>
      </c>
      <c r="B2724" s="4" t="s">
        <v>2764</v>
      </c>
      <c r="C2724" s="4" t="s">
        <v>3624</v>
      </c>
      <c r="D2724" s="3">
        <v>2781.7</v>
      </c>
      <c r="E2724" s="8">
        <v>44705</v>
      </c>
      <c r="F2724" s="3">
        <v>2781.7</v>
      </c>
      <c r="G2724" s="5">
        <f>Tabla1[[#This Row],[Importe]]-Tabla1[[#This Row],[Pagado]]</f>
        <v>0</v>
      </c>
      <c r="H2724" s="4" t="s">
        <v>3890</v>
      </c>
    </row>
    <row r="2725" spans="1:8" x14ac:dyDescent="0.25">
      <c r="A2725" s="7">
        <v>44705</v>
      </c>
      <c r="B2725" s="4" t="s">
        <v>2765</v>
      </c>
      <c r="C2725" s="4" t="s">
        <v>3731</v>
      </c>
      <c r="D2725" s="3">
        <v>13855.4</v>
      </c>
      <c r="E2725" s="8">
        <v>44706</v>
      </c>
      <c r="F2725" s="3">
        <v>13855.4</v>
      </c>
      <c r="G2725" s="5">
        <f>Tabla1[[#This Row],[Importe]]-Tabla1[[#This Row],[Pagado]]</f>
        <v>0</v>
      </c>
      <c r="H2725" s="4" t="s">
        <v>3890</v>
      </c>
    </row>
    <row r="2726" spans="1:8" x14ac:dyDescent="0.25">
      <c r="A2726" s="7">
        <v>44705</v>
      </c>
      <c r="B2726" s="4" t="s">
        <v>2766</v>
      </c>
      <c r="C2726" s="4" t="s">
        <v>3727</v>
      </c>
      <c r="D2726" s="3">
        <v>300</v>
      </c>
      <c r="E2726" s="8">
        <v>44706</v>
      </c>
      <c r="F2726" s="3">
        <v>300</v>
      </c>
      <c r="G2726" s="5">
        <f>Tabla1[[#This Row],[Importe]]-Tabla1[[#This Row],[Pagado]]</f>
        <v>0</v>
      </c>
      <c r="H2726" s="4" t="s">
        <v>3890</v>
      </c>
    </row>
    <row r="2727" spans="1:8" x14ac:dyDescent="0.25">
      <c r="A2727" s="7">
        <v>44706</v>
      </c>
      <c r="B2727" s="4" t="s">
        <v>2767</v>
      </c>
      <c r="C2727" s="4" t="s">
        <v>3598</v>
      </c>
      <c r="D2727" s="3">
        <v>61471.5</v>
      </c>
      <c r="E2727" s="8">
        <v>44707</v>
      </c>
      <c r="F2727" s="3">
        <v>61471.5</v>
      </c>
      <c r="G2727" s="5">
        <f>Tabla1[[#This Row],[Importe]]-Tabla1[[#This Row],[Pagado]]</f>
        <v>0</v>
      </c>
      <c r="H2727" s="4" t="s">
        <v>3890</v>
      </c>
    </row>
    <row r="2728" spans="1:8" x14ac:dyDescent="0.25">
      <c r="A2728" s="7">
        <v>44706</v>
      </c>
      <c r="B2728" s="4" t="s">
        <v>2768</v>
      </c>
      <c r="C2728" s="4" t="s">
        <v>3645</v>
      </c>
      <c r="D2728" s="3">
        <v>4314.2</v>
      </c>
      <c r="E2728" s="8">
        <v>44707</v>
      </c>
      <c r="F2728" s="3">
        <v>4314.2</v>
      </c>
      <c r="G2728" s="5">
        <f>Tabla1[[#This Row],[Importe]]-Tabla1[[#This Row],[Pagado]]</f>
        <v>0</v>
      </c>
      <c r="H2728" s="4" t="s">
        <v>3890</v>
      </c>
    </row>
    <row r="2729" spans="1:8" x14ac:dyDescent="0.25">
      <c r="A2729" s="7">
        <v>44706</v>
      </c>
      <c r="B2729" s="4" t="s">
        <v>2769</v>
      </c>
      <c r="C2729" s="4" t="s">
        <v>3653</v>
      </c>
      <c r="D2729" s="3">
        <v>4171.1000000000004</v>
      </c>
      <c r="E2729" s="8">
        <v>44706</v>
      </c>
      <c r="F2729" s="3">
        <v>4171.1000000000004</v>
      </c>
      <c r="G2729" s="5">
        <f>Tabla1[[#This Row],[Importe]]-Tabla1[[#This Row],[Pagado]]</f>
        <v>0</v>
      </c>
      <c r="H2729" s="4" t="s">
        <v>3890</v>
      </c>
    </row>
    <row r="2730" spans="1:8" x14ac:dyDescent="0.25">
      <c r="A2730" s="7">
        <v>44706</v>
      </c>
      <c r="B2730" s="4" t="s">
        <v>2770</v>
      </c>
      <c r="C2730" s="4" t="s">
        <v>3650</v>
      </c>
      <c r="D2730" s="3">
        <v>3679.5</v>
      </c>
      <c r="E2730" s="8">
        <v>44708</v>
      </c>
      <c r="F2730" s="3">
        <v>3679.5</v>
      </c>
      <c r="G2730" s="5">
        <f>Tabla1[[#This Row],[Importe]]-Tabla1[[#This Row],[Pagado]]</f>
        <v>0</v>
      </c>
      <c r="H2730" s="4" t="s">
        <v>3890</v>
      </c>
    </row>
    <row r="2731" spans="1:8" x14ac:dyDescent="0.25">
      <c r="A2731" s="7">
        <v>44706</v>
      </c>
      <c r="B2731" s="4" t="s">
        <v>2771</v>
      </c>
      <c r="C2731" s="4" t="s">
        <v>3737</v>
      </c>
      <c r="D2731" s="3">
        <v>4107.5</v>
      </c>
      <c r="E2731" s="8">
        <v>44708</v>
      </c>
      <c r="F2731" s="3">
        <v>4107.5</v>
      </c>
      <c r="G2731" s="5">
        <f>Tabla1[[#This Row],[Importe]]-Tabla1[[#This Row],[Pagado]]</f>
        <v>0</v>
      </c>
      <c r="H2731" s="4" t="s">
        <v>3890</v>
      </c>
    </row>
    <row r="2732" spans="1:8" ht="31.5" x14ac:dyDescent="0.25">
      <c r="A2732" s="7">
        <v>44706</v>
      </c>
      <c r="B2732" s="4" t="s">
        <v>2772</v>
      </c>
      <c r="C2732" s="4" t="s">
        <v>3641</v>
      </c>
      <c r="D2732" s="3">
        <v>4059.8</v>
      </c>
      <c r="E2732" s="8" t="s">
        <v>4040</v>
      </c>
      <c r="F2732" s="3">
        <f>2500+1559.8</f>
        <v>4059.8</v>
      </c>
      <c r="G2732" s="5">
        <f>Tabla1[[#This Row],[Importe]]-Tabla1[[#This Row],[Pagado]]</f>
        <v>0</v>
      </c>
      <c r="H2732" s="4" t="s">
        <v>3890</v>
      </c>
    </row>
    <row r="2733" spans="1:8" x14ac:dyDescent="0.25">
      <c r="A2733" s="7">
        <v>44706</v>
      </c>
      <c r="B2733" s="4" t="s">
        <v>2773</v>
      </c>
      <c r="C2733" s="4" t="s">
        <v>3649</v>
      </c>
      <c r="D2733" s="3">
        <v>4020.5</v>
      </c>
      <c r="E2733" s="8">
        <v>44708</v>
      </c>
      <c r="F2733" s="3">
        <v>4020.5</v>
      </c>
      <c r="G2733" s="5">
        <f>Tabla1[[#This Row],[Importe]]-Tabla1[[#This Row],[Pagado]]</f>
        <v>0</v>
      </c>
      <c r="H2733" s="4" t="s">
        <v>3890</v>
      </c>
    </row>
    <row r="2734" spans="1:8" x14ac:dyDescent="0.25">
      <c r="A2734" s="7">
        <v>44706</v>
      </c>
      <c r="B2734" s="4" t="s">
        <v>2774</v>
      </c>
      <c r="C2734" s="4" t="s">
        <v>3780</v>
      </c>
      <c r="D2734" s="3">
        <v>4433</v>
      </c>
      <c r="E2734" s="8">
        <v>44708</v>
      </c>
      <c r="F2734" s="3">
        <v>4433</v>
      </c>
      <c r="G2734" s="5">
        <f>Tabla1[[#This Row],[Importe]]-Tabla1[[#This Row],[Pagado]]</f>
        <v>0</v>
      </c>
      <c r="H2734" s="4" t="s">
        <v>3890</v>
      </c>
    </row>
    <row r="2735" spans="1:8" x14ac:dyDescent="0.25">
      <c r="A2735" s="7">
        <v>44706</v>
      </c>
      <c r="B2735" s="4" t="s">
        <v>2775</v>
      </c>
      <c r="C2735" s="4" t="s">
        <v>3643</v>
      </c>
      <c r="D2735" s="3">
        <v>4290</v>
      </c>
      <c r="E2735" s="8">
        <v>44708</v>
      </c>
      <c r="F2735" s="3">
        <v>4290</v>
      </c>
      <c r="G2735" s="5">
        <f>Tabla1[[#This Row],[Importe]]-Tabla1[[#This Row],[Pagado]]</f>
        <v>0</v>
      </c>
      <c r="H2735" s="4" t="s">
        <v>3890</v>
      </c>
    </row>
    <row r="2736" spans="1:8" x14ac:dyDescent="0.25">
      <c r="A2736" s="7">
        <v>44706</v>
      </c>
      <c r="B2736" s="4" t="s">
        <v>2776</v>
      </c>
      <c r="C2736" s="4" t="s">
        <v>3667</v>
      </c>
      <c r="D2736" s="3">
        <v>4489.1000000000004</v>
      </c>
      <c r="E2736" s="8">
        <v>44707</v>
      </c>
      <c r="F2736" s="3">
        <v>4489.1000000000004</v>
      </c>
      <c r="G2736" s="5">
        <f>Tabla1[[#This Row],[Importe]]-Tabla1[[#This Row],[Pagado]]</f>
        <v>0</v>
      </c>
      <c r="H2736" s="4" t="s">
        <v>3890</v>
      </c>
    </row>
    <row r="2737" spans="1:8" x14ac:dyDescent="0.25">
      <c r="A2737" s="7">
        <v>44706</v>
      </c>
      <c r="B2737" s="4" t="s">
        <v>2777</v>
      </c>
      <c r="C2737" s="4" t="s">
        <v>3639</v>
      </c>
      <c r="D2737" s="3">
        <v>9132.1</v>
      </c>
      <c r="E2737" s="8">
        <v>44706</v>
      </c>
      <c r="F2737" s="3">
        <v>9132.1</v>
      </c>
      <c r="G2737" s="5">
        <f>Tabla1[[#This Row],[Importe]]-Tabla1[[#This Row],[Pagado]]</f>
        <v>0</v>
      </c>
      <c r="H2737" s="4" t="s">
        <v>3890</v>
      </c>
    </row>
    <row r="2738" spans="1:8" x14ac:dyDescent="0.25">
      <c r="A2738" s="7">
        <v>44706</v>
      </c>
      <c r="B2738" s="4" t="s">
        <v>2778</v>
      </c>
      <c r="C2738" s="4" t="s">
        <v>3651</v>
      </c>
      <c r="D2738" s="3">
        <v>17594.5</v>
      </c>
      <c r="E2738" s="8">
        <v>44708</v>
      </c>
      <c r="F2738" s="3">
        <v>17594.5</v>
      </c>
      <c r="G2738" s="5">
        <f>Tabla1[[#This Row],[Importe]]-Tabla1[[#This Row],[Pagado]]</f>
        <v>0</v>
      </c>
      <c r="H2738" s="4" t="s">
        <v>3890</v>
      </c>
    </row>
    <row r="2739" spans="1:8" x14ac:dyDescent="0.25">
      <c r="A2739" s="7">
        <v>44706</v>
      </c>
      <c r="B2739" s="4" t="s">
        <v>2779</v>
      </c>
      <c r="C2739" s="4" t="s">
        <v>3640</v>
      </c>
      <c r="D2739" s="3">
        <v>8612.5</v>
      </c>
      <c r="E2739" s="8">
        <v>44706</v>
      </c>
      <c r="F2739" s="3">
        <v>8612.5</v>
      </c>
      <c r="G2739" s="5">
        <f>Tabla1[[#This Row],[Importe]]-Tabla1[[#This Row],[Pagado]]</f>
        <v>0</v>
      </c>
      <c r="H2739" s="4" t="s">
        <v>3890</v>
      </c>
    </row>
    <row r="2740" spans="1:8" x14ac:dyDescent="0.25">
      <c r="A2740" s="7">
        <v>44706</v>
      </c>
      <c r="B2740" s="4" t="s">
        <v>2780</v>
      </c>
      <c r="C2740" s="4" t="s">
        <v>3655</v>
      </c>
      <c r="D2740" s="3">
        <v>5951.1</v>
      </c>
      <c r="E2740" s="8">
        <v>44706</v>
      </c>
      <c r="F2740" s="3">
        <v>5951.1</v>
      </c>
      <c r="G2740" s="5">
        <f>Tabla1[[#This Row],[Importe]]-Tabla1[[#This Row],[Pagado]]</f>
        <v>0</v>
      </c>
      <c r="H2740" s="4" t="s">
        <v>3890</v>
      </c>
    </row>
    <row r="2741" spans="1:8" x14ac:dyDescent="0.25">
      <c r="A2741" s="7">
        <v>44706</v>
      </c>
      <c r="B2741" s="4" t="s">
        <v>2781</v>
      </c>
      <c r="C2741" s="4" t="s">
        <v>3608</v>
      </c>
      <c r="D2741" s="3">
        <v>9858.7999999999993</v>
      </c>
      <c r="E2741" s="8">
        <v>44707</v>
      </c>
      <c r="F2741" s="3">
        <v>9858.7999999999993</v>
      </c>
      <c r="G2741" s="5">
        <f>Tabla1[[#This Row],[Importe]]-Tabla1[[#This Row],[Pagado]]</f>
        <v>0</v>
      </c>
      <c r="H2741" s="4" t="s">
        <v>3890</v>
      </c>
    </row>
    <row r="2742" spans="1:8" x14ac:dyDescent="0.25">
      <c r="A2742" s="7">
        <v>44706</v>
      </c>
      <c r="B2742" s="4" t="s">
        <v>2782</v>
      </c>
      <c r="C2742" s="4" t="s">
        <v>3633</v>
      </c>
      <c r="D2742" s="3">
        <v>8065.2</v>
      </c>
      <c r="E2742" s="8">
        <v>44706</v>
      </c>
      <c r="F2742" s="3">
        <v>8065.2</v>
      </c>
      <c r="G2742" s="5">
        <f>Tabla1[[#This Row],[Importe]]-Tabla1[[#This Row],[Pagado]]</f>
        <v>0</v>
      </c>
      <c r="H2742" s="4" t="s">
        <v>3890</v>
      </c>
    </row>
    <row r="2743" spans="1:8" x14ac:dyDescent="0.25">
      <c r="A2743" s="7">
        <v>44706</v>
      </c>
      <c r="B2743" s="4" t="s">
        <v>2783</v>
      </c>
      <c r="C2743" s="4" t="s">
        <v>3640</v>
      </c>
      <c r="D2743" s="3">
        <v>851.2</v>
      </c>
      <c r="E2743" s="8">
        <v>44706</v>
      </c>
      <c r="F2743" s="3">
        <v>851.2</v>
      </c>
      <c r="G2743" s="5">
        <f>Tabla1[[#This Row],[Importe]]-Tabla1[[#This Row],[Pagado]]</f>
        <v>0</v>
      </c>
      <c r="H2743" s="4" t="s">
        <v>3890</v>
      </c>
    </row>
    <row r="2744" spans="1:8" x14ac:dyDescent="0.25">
      <c r="A2744" s="7">
        <v>44706</v>
      </c>
      <c r="B2744" s="4" t="s">
        <v>2784</v>
      </c>
      <c r="C2744" s="4" t="s">
        <v>3609</v>
      </c>
      <c r="D2744" s="3">
        <v>885.4</v>
      </c>
      <c r="E2744" s="8">
        <v>44706</v>
      </c>
      <c r="F2744" s="3">
        <v>885.4</v>
      </c>
      <c r="G2744" s="5">
        <f>Tabla1[[#This Row],[Importe]]-Tabla1[[#This Row],[Pagado]]</f>
        <v>0</v>
      </c>
      <c r="H2744" s="4" t="s">
        <v>3890</v>
      </c>
    </row>
    <row r="2745" spans="1:8" x14ac:dyDescent="0.25">
      <c r="A2745" s="7">
        <v>44706</v>
      </c>
      <c r="B2745" s="4" t="s">
        <v>2785</v>
      </c>
      <c r="C2745" s="4" t="s">
        <v>3638</v>
      </c>
      <c r="D2745" s="3">
        <v>1797.6</v>
      </c>
      <c r="E2745" s="8">
        <v>44706</v>
      </c>
      <c r="F2745" s="3">
        <v>1797.6</v>
      </c>
      <c r="G2745" s="5">
        <f>Tabla1[[#This Row],[Importe]]-Tabla1[[#This Row],[Pagado]]</f>
        <v>0</v>
      </c>
      <c r="H2745" s="4" t="s">
        <v>3890</v>
      </c>
    </row>
    <row r="2746" spans="1:8" x14ac:dyDescent="0.25">
      <c r="A2746" s="7">
        <v>44706</v>
      </c>
      <c r="B2746" s="4" t="s">
        <v>2786</v>
      </c>
      <c r="C2746" s="4" t="s">
        <v>3595</v>
      </c>
      <c r="D2746" s="3">
        <v>3541.7</v>
      </c>
      <c r="E2746" s="8">
        <v>44706</v>
      </c>
      <c r="F2746" s="3">
        <v>3541.7</v>
      </c>
      <c r="G2746" s="5">
        <f>Tabla1[[#This Row],[Importe]]-Tabla1[[#This Row],[Pagado]]</f>
        <v>0</v>
      </c>
      <c r="H2746" s="4" t="s">
        <v>3890</v>
      </c>
    </row>
    <row r="2747" spans="1:8" x14ac:dyDescent="0.25">
      <c r="A2747" s="7">
        <v>44706</v>
      </c>
      <c r="B2747" s="4" t="s">
        <v>2787</v>
      </c>
      <c r="C2747" s="4" t="s">
        <v>3718</v>
      </c>
      <c r="D2747" s="3">
        <v>4114</v>
      </c>
      <c r="E2747" s="8">
        <v>44706</v>
      </c>
      <c r="F2747" s="3">
        <v>4114</v>
      </c>
      <c r="G2747" s="5">
        <f>Tabla1[[#This Row],[Importe]]-Tabla1[[#This Row],[Pagado]]</f>
        <v>0</v>
      </c>
      <c r="H2747" s="4" t="s">
        <v>3890</v>
      </c>
    </row>
    <row r="2748" spans="1:8" x14ac:dyDescent="0.25">
      <c r="A2748" s="7">
        <v>44706</v>
      </c>
      <c r="B2748" s="4" t="s">
        <v>2788</v>
      </c>
      <c r="C2748" s="4" t="s">
        <v>3634</v>
      </c>
      <c r="D2748" s="3">
        <v>609</v>
      </c>
      <c r="E2748" s="8">
        <v>44706</v>
      </c>
      <c r="F2748" s="3">
        <v>609</v>
      </c>
      <c r="G2748" s="5">
        <f>Tabla1[[#This Row],[Importe]]-Tabla1[[#This Row],[Pagado]]</f>
        <v>0</v>
      </c>
      <c r="H2748" s="4" t="s">
        <v>3890</v>
      </c>
    </row>
    <row r="2749" spans="1:8" x14ac:dyDescent="0.25">
      <c r="A2749" s="7">
        <v>44706</v>
      </c>
      <c r="B2749" s="4" t="s">
        <v>2789</v>
      </c>
      <c r="C2749" s="4" t="s">
        <v>3679</v>
      </c>
      <c r="D2749" s="3">
        <v>2724</v>
      </c>
      <c r="E2749" s="8">
        <v>44706</v>
      </c>
      <c r="F2749" s="3">
        <v>2724</v>
      </c>
      <c r="G2749" s="5">
        <f>Tabla1[[#This Row],[Importe]]-Tabla1[[#This Row],[Pagado]]</f>
        <v>0</v>
      </c>
      <c r="H2749" s="4" t="s">
        <v>3890</v>
      </c>
    </row>
    <row r="2750" spans="1:8" x14ac:dyDescent="0.25">
      <c r="A2750" s="7">
        <v>44706</v>
      </c>
      <c r="B2750" s="4" t="s">
        <v>2790</v>
      </c>
      <c r="C2750" s="4" t="s">
        <v>3621</v>
      </c>
      <c r="D2750" s="3">
        <v>767</v>
      </c>
      <c r="E2750" s="8">
        <v>44706</v>
      </c>
      <c r="F2750" s="3">
        <v>767</v>
      </c>
      <c r="G2750" s="5">
        <f>Tabla1[[#This Row],[Importe]]-Tabla1[[#This Row],[Pagado]]</f>
        <v>0</v>
      </c>
      <c r="H2750" s="4" t="s">
        <v>3890</v>
      </c>
    </row>
    <row r="2751" spans="1:8" x14ac:dyDescent="0.25">
      <c r="A2751" s="7">
        <v>44706</v>
      </c>
      <c r="B2751" s="4" t="s">
        <v>2791</v>
      </c>
      <c r="C2751" s="4" t="s">
        <v>3658</v>
      </c>
      <c r="D2751" s="3">
        <v>30703.200000000001</v>
      </c>
      <c r="E2751" s="8">
        <v>44709</v>
      </c>
      <c r="F2751" s="3">
        <v>30703.200000000001</v>
      </c>
      <c r="G2751" s="5">
        <f>Tabla1[[#This Row],[Importe]]-Tabla1[[#This Row],[Pagado]]</f>
        <v>0</v>
      </c>
      <c r="H2751" s="4" t="s">
        <v>3890</v>
      </c>
    </row>
    <row r="2752" spans="1:8" x14ac:dyDescent="0.25">
      <c r="A2752" s="7">
        <v>44706</v>
      </c>
      <c r="B2752" s="4" t="s">
        <v>2792</v>
      </c>
      <c r="C2752" s="4" t="s">
        <v>3656</v>
      </c>
      <c r="D2752" s="3">
        <v>47789.8</v>
      </c>
      <c r="E2752" s="8">
        <v>44709</v>
      </c>
      <c r="F2752" s="3">
        <v>47789.8</v>
      </c>
      <c r="G2752" s="5">
        <f>Tabla1[[#This Row],[Importe]]-Tabla1[[#This Row],[Pagado]]</f>
        <v>0</v>
      </c>
      <c r="H2752" s="4" t="s">
        <v>3890</v>
      </c>
    </row>
    <row r="2753" spans="1:10" x14ac:dyDescent="0.25">
      <c r="A2753" s="7">
        <v>44706</v>
      </c>
      <c r="B2753" s="4" t="s">
        <v>2793</v>
      </c>
      <c r="C2753" s="4" t="s">
        <v>3736</v>
      </c>
      <c r="D2753" s="3">
        <v>240</v>
      </c>
      <c r="E2753" s="8">
        <v>44706</v>
      </c>
      <c r="F2753" s="3">
        <v>240</v>
      </c>
      <c r="G2753" s="5">
        <f>Tabla1[[#This Row],[Importe]]-Tabla1[[#This Row],[Pagado]]</f>
        <v>0</v>
      </c>
      <c r="H2753" s="4" t="s">
        <v>3890</v>
      </c>
    </row>
    <row r="2754" spans="1:10" x14ac:dyDescent="0.25">
      <c r="A2754" s="7">
        <v>44706</v>
      </c>
      <c r="B2754" s="4" t="s">
        <v>2794</v>
      </c>
      <c r="C2754" s="4" t="s">
        <v>3669</v>
      </c>
      <c r="D2754" s="3">
        <v>4129.6000000000004</v>
      </c>
      <c r="E2754" s="8">
        <v>44706</v>
      </c>
      <c r="F2754" s="3">
        <v>4129.6000000000004</v>
      </c>
      <c r="G2754" s="5">
        <f>Tabla1[[#This Row],[Importe]]-Tabla1[[#This Row],[Pagado]]</f>
        <v>0</v>
      </c>
      <c r="H2754" s="4" t="s">
        <v>3890</v>
      </c>
    </row>
    <row r="2755" spans="1:10" x14ac:dyDescent="0.25">
      <c r="A2755" s="7">
        <v>44706</v>
      </c>
      <c r="B2755" s="4" t="s">
        <v>2795</v>
      </c>
      <c r="C2755" s="4" t="s">
        <v>3670</v>
      </c>
      <c r="D2755" s="3">
        <v>4073.6</v>
      </c>
      <c r="E2755" s="8">
        <v>44706</v>
      </c>
      <c r="F2755" s="3">
        <v>4073.6</v>
      </c>
      <c r="G2755" s="5">
        <f>Tabla1[[#This Row],[Importe]]-Tabla1[[#This Row],[Pagado]]</f>
        <v>0</v>
      </c>
      <c r="H2755" s="4" t="s">
        <v>3890</v>
      </c>
    </row>
    <row r="2756" spans="1:10" x14ac:dyDescent="0.25">
      <c r="A2756" s="7">
        <v>44706</v>
      </c>
      <c r="B2756" s="4" t="s">
        <v>2796</v>
      </c>
      <c r="C2756" s="4" t="s">
        <v>3637</v>
      </c>
      <c r="D2756" s="3">
        <v>12454</v>
      </c>
      <c r="E2756" s="8">
        <v>44706</v>
      </c>
      <c r="F2756" s="3">
        <v>12454</v>
      </c>
      <c r="G2756" s="5">
        <f>Tabla1[[#This Row],[Importe]]-Tabla1[[#This Row],[Pagado]]</f>
        <v>0</v>
      </c>
      <c r="H2756" s="4" t="s">
        <v>3890</v>
      </c>
    </row>
    <row r="2757" spans="1:10" x14ac:dyDescent="0.25">
      <c r="A2757" s="7">
        <v>44706</v>
      </c>
      <c r="B2757" s="4" t="s">
        <v>2797</v>
      </c>
      <c r="C2757" s="4" t="s">
        <v>3604</v>
      </c>
      <c r="D2757" s="3">
        <v>2821</v>
      </c>
      <c r="E2757" s="8">
        <v>44706</v>
      </c>
      <c r="F2757" s="3">
        <v>2821</v>
      </c>
      <c r="G2757" s="5">
        <f>Tabla1[[#This Row],[Importe]]-Tabla1[[#This Row],[Pagado]]</f>
        <v>0</v>
      </c>
      <c r="H2757" s="4" t="s">
        <v>3890</v>
      </c>
    </row>
    <row r="2758" spans="1:10" x14ac:dyDescent="0.25">
      <c r="A2758" s="7">
        <v>44706</v>
      </c>
      <c r="B2758" s="4" t="s">
        <v>2798</v>
      </c>
      <c r="C2758" s="4" t="s">
        <v>3606</v>
      </c>
      <c r="D2758" s="3">
        <v>3983</v>
      </c>
      <c r="E2758" s="8">
        <v>44706</v>
      </c>
      <c r="F2758" s="3">
        <v>3983</v>
      </c>
      <c r="G2758" s="5">
        <f>Tabla1[[#This Row],[Importe]]-Tabla1[[#This Row],[Pagado]]</f>
        <v>0</v>
      </c>
      <c r="H2758" s="4" t="s">
        <v>3890</v>
      </c>
    </row>
    <row r="2759" spans="1:10" x14ac:dyDescent="0.25">
      <c r="A2759" s="7">
        <v>44706</v>
      </c>
      <c r="B2759" s="4" t="s">
        <v>2799</v>
      </c>
      <c r="C2759" s="4" t="s">
        <v>4023</v>
      </c>
      <c r="D2759" s="3">
        <v>0</v>
      </c>
      <c r="E2759" s="9" t="s">
        <v>3891</v>
      </c>
      <c r="F2759" s="3">
        <v>0</v>
      </c>
      <c r="G2759" s="5">
        <f>Tabla1[[#This Row],[Importe]]-Tabla1[[#This Row],[Pagado]]</f>
        <v>0</v>
      </c>
      <c r="H2759" s="4" t="s">
        <v>3891</v>
      </c>
    </row>
    <row r="2760" spans="1:10" x14ac:dyDescent="0.25">
      <c r="A2760" s="7">
        <v>44706</v>
      </c>
      <c r="B2760" s="4" t="s">
        <v>2800</v>
      </c>
      <c r="C2760" s="4" t="s">
        <v>3734</v>
      </c>
      <c r="D2760" s="3">
        <v>3042.6</v>
      </c>
      <c r="E2760" s="8">
        <v>44706</v>
      </c>
      <c r="F2760" s="3">
        <v>3042.6</v>
      </c>
      <c r="G2760" s="5">
        <f>Tabla1[[#This Row],[Importe]]-Tabla1[[#This Row],[Pagado]]</f>
        <v>0</v>
      </c>
      <c r="H2760" s="4" t="s">
        <v>3890</v>
      </c>
    </row>
    <row r="2761" spans="1:10" x14ac:dyDescent="0.25">
      <c r="A2761" s="7">
        <v>44706</v>
      </c>
      <c r="B2761" s="4" t="s">
        <v>2801</v>
      </c>
      <c r="C2761" s="4" t="s">
        <v>3607</v>
      </c>
      <c r="D2761" s="3">
        <v>34535.4</v>
      </c>
      <c r="E2761" s="8">
        <v>44706</v>
      </c>
      <c r="F2761" s="3">
        <v>34535.4</v>
      </c>
      <c r="G2761" s="5">
        <f>Tabla1[[#This Row],[Importe]]-Tabla1[[#This Row],[Pagado]]</f>
        <v>0</v>
      </c>
      <c r="H2761" s="4" t="s">
        <v>3890</v>
      </c>
    </row>
    <row r="2762" spans="1:10" x14ac:dyDescent="0.25">
      <c r="A2762" s="7">
        <v>44706</v>
      </c>
      <c r="B2762" s="4" t="s">
        <v>2802</v>
      </c>
      <c r="C2762" s="4" t="s">
        <v>3607</v>
      </c>
      <c r="D2762" s="3">
        <v>7056</v>
      </c>
      <c r="E2762" s="8">
        <v>44706</v>
      </c>
      <c r="F2762" s="3">
        <v>7056</v>
      </c>
      <c r="G2762" s="5">
        <f>Tabla1[[#This Row],[Importe]]-Tabla1[[#This Row],[Pagado]]</f>
        <v>0</v>
      </c>
      <c r="H2762" s="4" t="s">
        <v>3890</v>
      </c>
    </row>
    <row r="2763" spans="1:10" x14ac:dyDescent="0.25">
      <c r="A2763" s="7">
        <v>44706</v>
      </c>
      <c r="B2763" s="4" t="s">
        <v>2803</v>
      </c>
      <c r="C2763" s="4" t="s">
        <v>3597</v>
      </c>
      <c r="D2763" s="3">
        <v>7220.1</v>
      </c>
      <c r="E2763" s="8">
        <v>44706</v>
      </c>
      <c r="F2763" s="3">
        <v>7220.1</v>
      </c>
      <c r="G2763" s="5">
        <f>Tabla1[[#This Row],[Importe]]-Tabla1[[#This Row],[Pagado]]</f>
        <v>0</v>
      </c>
      <c r="H2763" s="4" t="s">
        <v>3890</v>
      </c>
      <c r="J2763" s="2" t="s">
        <v>4024</v>
      </c>
    </row>
    <row r="2764" spans="1:10" x14ac:dyDescent="0.25">
      <c r="A2764" s="7">
        <v>44706</v>
      </c>
      <c r="B2764" s="4" t="s">
        <v>2804</v>
      </c>
      <c r="C2764" s="4" t="s">
        <v>3597</v>
      </c>
      <c r="D2764" s="3">
        <v>7486</v>
      </c>
      <c r="E2764" s="8">
        <v>44706</v>
      </c>
      <c r="F2764" s="3">
        <v>7486</v>
      </c>
      <c r="G2764" s="5">
        <f>Tabla1[[#This Row],[Importe]]-Tabla1[[#This Row],[Pagado]]</f>
        <v>0</v>
      </c>
      <c r="H2764" s="4" t="s">
        <v>3890</v>
      </c>
    </row>
    <row r="2765" spans="1:10" x14ac:dyDescent="0.25">
      <c r="A2765" s="7">
        <v>44706</v>
      </c>
      <c r="B2765" s="4" t="s">
        <v>2805</v>
      </c>
      <c r="C2765" s="4" t="s">
        <v>3612</v>
      </c>
      <c r="D2765" s="3">
        <v>3298.8</v>
      </c>
      <c r="E2765" s="8">
        <v>44706</v>
      </c>
      <c r="F2765" s="3">
        <v>3298.8</v>
      </c>
      <c r="G2765" s="5">
        <f>Tabla1[[#This Row],[Importe]]-Tabla1[[#This Row],[Pagado]]</f>
        <v>0</v>
      </c>
      <c r="H2765" s="4" t="s">
        <v>3890</v>
      </c>
    </row>
    <row r="2766" spans="1:10" x14ac:dyDescent="0.25">
      <c r="A2766" s="7">
        <v>44706</v>
      </c>
      <c r="B2766" s="4" t="s">
        <v>2806</v>
      </c>
      <c r="C2766" s="4" t="s">
        <v>3671</v>
      </c>
      <c r="D2766" s="3">
        <v>5113.3999999999996</v>
      </c>
      <c r="E2766" s="8">
        <v>44706</v>
      </c>
      <c r="F2766" s="3">
        <v>5113.3999999999996</v>
      </c>
      <c r="G2766" s="5">
        <f>Tabla1[[#This Row],[Importe]]-Tabla1[[#This Row],[Pagado]]</f>
        <v>0</v>
      </c>
      <c r="H2766" s="4" t="s">
        <v>3890</v>
      </c>
    </row>
    <row r="2767" spans="1:10" x14ac:dyDescent="0.25">
      <c r="A2767" s="7">
        <v>44706</v>
      </c>
      <c r="B2767" s="4" t="s">
        <v>2807</v>
      </c>
      <c r="C2767" s="4" t="s">
        <v>3666</v>
      </c>
      <c r="D2767" s="3">
        <v>6888.9</v>
      </c>
      <c r="E2767" s="8">
        <v>44709</v>
      </c>
      <c r="F2767" s="3">
        <v>6888.9</v>
      </c>
      <c r="G2767" s="5">
        <f>Tabla1[[#This Row],[Importe]]-Tabla1[[#This Row],[Pagado]]</f>
        <v>0</v>
      </c>
      <c r="H2767" s="4" t="s">
        <v>3890</v>
      </c>
    </row>
    <row r="2768" spans="1:10" x14ac:dyDescent="0.25">
      <c r="A2768" s="7">
        <v>44706</v>
      </c>
      <c r="B2768" s="4" t="s">
        <v>2808</v>
      </c>
      <c r="C2768" s="4" t="s">
        <v>3660</v>
      </c>
      <c r="D2768" s="3">
        <v>19114.8</v>
      </c>
      <c r="E2768" s="8">
        <v>44709</v>
      </c>
      <c r="F2768" s="3">
        <v>19114.8</v>
      </c>
      <c r="G2768" s="5">
        <f>Tabla1[[#This Row],[Importe]]-Tabla1[[#This Row],[Pagado]]</f>
        <v>0</v>
      </c>
      <c r="H2768" s="4" t="s">
        <v>3890</v>
      </c>
    </row>
    <row r="2769" spans="1:8" x14ac:dyDescent="0.25">
      <c r="A2769" s="7">
        <v>44706</v>
      </c>
      <c r="B2769" s="4" t="s">
        <v>2809</v>
      </c>
      <c r="C2769" s="4" t="s">
        <v>3733</v>
      </c>
      <c r="D2769" s="3">
        <v>23760</v>
      </c>
      <c r="E2769" s="8">
        <v>44706</v>
      </c>
      <c r="F2769" s="3">
        <v>23760</v>
      </c>
      <c r="G2769" s="5">
        <f>Tabla1[[#This Row],[Importe]]-Tabla1[[#This Row],[Pagado]]</f>
        <v>0</v>
      </c>
      <c r="H2769" s="4" t="s">
        <v>3890</v>
      </c>
    </row>
    <row r="2770" spans="1:8" x14ac:dyDescent="0.25">
      <c r="A2770" s="7">
        <v>44706</v>
      </c>
      <c r="B2770" s="4" t="s">
        <v>2810</v>
      </c>
      <c r="C2770" s="4" t="s">
        <v>3663</v>
      </c>
      <c r="D2770" s="3">
        <v>23399.7</v>
      </c>
      <c r="E2770" s="8">
        <v>44709</v>
      </c>
      <c r="F2770" s="3">
        <v>23399.7</v>
      </c>
      <c r="G2770" s="5">
        <f>Tabla1[[#This Row],[Importe]]-Tabla1[[#This Row],[Pagado]]</f>
        <v>0</v>
      </c>
      <c r="H2770" s="4" t="s">
        <v>3890</v>
      </c>
    </row>
    <row r="2771" spans="1:8" x14ac:dyDescent="0.25">
      <c r="A2771" s="7">
        <v>44706</v>
      </c>
      <c r="B2771" s="4" t="s">
        <v>2811</v>
      </c>
      <c r="C2771" s="4" t="s">
        <v>3668</v>
      </c>
      <c r="D2771" s="3">
        <v>16033.9</v>
      </c>
      <c r="E2771" s="8" t="s">
        <v>3883</v>
      </c>
      <c r="F2771" s="3">
        <v>16033.9</v>
      </c>
      <c r="G2771" s="5">
        <f>Tabla1[[#This Row],[Importe]]-Tabla1[[#This Row],[Pagado]]</f>
        <v>0</v>
      </c>
      <c r="H2771" s="4" t="s">
        <v>3890</v>
      </c>
    </row>
    <row r="2772" spans="1:8" x14ac:dyDescent="0.25">
      <c r="A2772" s="7">
        <v>44706</v>
      </c>
      <c r="B2772" s="4" t="s">
        <v>2812</v>
      </c>
      <c r="C2772" s="4" t="s">
        <v>3673</v>
      </c>
      <c r="D2772" s="3">
        <v>8940</v>
      </c>
      <c r="E2772" s="8">
        <v>44707</v>
      </c>
      <c r="F2772" s="3">
        <v>8940</v>
      </c>
      <c r="G2772" s="5">
        <f>Tabla1[[#This Row],[Importe]]-Tabla1[[#This Row],[Pagado]]</f>
        <v>0</v>
      </c>
      <c r="H2772" s="4" t="s">
        <v>3890</v>
      </c>
    </row>
    <row r="2773" spans="1:8" x14ac:dyDescent="0.25">
      <c r="A2773" s="7">
        <v>44706</v>
      </c>
      <c r="B2773" s="4" t="s">
        <v>2813</v>
      </c>
      <c r="C2773" s="4" t="s">
        <v>3677</v>
      </c>
      <c r="D2773" s="3">
        <v>15060</v>
      </c>
      <c r="E2773" s="8">
        <v>44707</v>
      </c>
      <c r="F2773" s="3">
        <v>15060</v>
      </c>
      <c r="G2773" s="5">
        <f>Tabla1[[#This Row],[Importe]]-Tabla1[[#This Row],[Pagado]]</f>
        <v>0</v>
      </c>
      <c r="H2773" s="4" t="s">
        <v>3890</v>
      </c>
    </row>
    <row r="2774" spans="1:8" x14ac:dyDescent="0.25">
      <c r="A2774" s="7">
        <v>44706</v>
      </c>
      <c r="B2774" s="4" t="s">
        <v>2814</v>
      </c>
      <c r="C2774" s="4" t="s">
        <v>3599</v>
      </c>
      <c r="D2774" s="3">
        <v>45541</v>
      </c>
      <c r="E2774" s="8">
        <v>44707</v>
      </c>
      <c r="F2774" s="3">
        <v>45541</v>
      </c>
      <c r="G2774" s="5">
        <f>Tabla1[[#This Row],[Importe]]-Tabla1[[#This Row],[Pagado]]</f>
        <v>0</v>
      </c>
      <c r="H2774" s="4" t="s">
        <v>3890</v>
      </c>
    </row>
    <row r="2775" spans="1:8" x14ac:dyDescent="0.25">
      <c r="A2775" s="7">
        <v>44706</v>
      </c>
      <c r="B2775" s="4" t="s">
        <v>2815</v>
      </c>
      <c r="C2775" s="4" t="s">
        <v>3614</v>
      </c>
      <c r="D2775" s="3">
        <v>5441.2</v>
      </c>
      <c r="E2775" s="8">
        <v>44707</v>
      </c>
      <c r="F2775" s="3">
        <v>5441.2</v>
      </c>
      <c r="G2775" s="5">
        <f>Tabla1[[#This Row],[Importe]]-Tabla1[[#This Row],[Pagado]]</f>
        <v>0</v>
      </c>
      <c r="H2775" s="4" t="s">
        <v>3890</v>
      </c>
    </row>
    <row r="2776" spans="1:8" x14ac:dyDescent="0.25">
      <c r="A2776" s="7">
        <v>44706</v>
      </c>
      <c r="B2776" s="4" t="s">
        <v>2816</v>
      </c>
      <c r="C2776" s="4" t="s">
        <v>3646</v>
      </c>
      <c r="D2776" s="3">
        <v>1586</v>
      </c>
      <c r="E2776" s="8">
        <v>44706</v>
      </c>
      <c r="F2776" s="3">
        <v>1586</v>
      </c>
      <c r="G2776" s="5">
        <f>Tabla1[[#This Row],[Importe]]-Tabla1[[#This Row],[Pagado]]</f>
        <v>0</v>
      </c>
      <c r="H2776" s="4" t="s">
        <v>3890</v>
      </c>
    </row>
    <row r="2777" spans="1:8" x14ac:dyDescent="0.25">
      <c r="A2777" s="7">
        <v>44706</v>
      </c>
      <c r="B2777" s="4" t="s">
        <v>2817</v>
      </c>
      <c r="C2777" s="4" t="s">
        <v>3714</v>
      </c>
      <c r="D2777" s="3">
        <v>1110</v>
      </c>
      <c r="E2777" s="8">
        <v>44706</v>
      </c>
      <c r="F2777" s="3">
        <v>1110</v>
      </c>
      <c r="G2777" s="5">
        <f>Tabla1[[#This Row],[Importe]]-Tabla1[[#This Row],[Pagado]]</f>
        <v>0</v>
      </c>
      <c r="H2777" s="4" t="s">
        <v>3890</v>
      </c>
    </row>
    <row r="2778" spans="1:8" x14ac:dyDescent="0.25">
      <c r="A2778" s="7">
        <v>44706</v>
      </c>
      <c r="B2778" s="4" t="s">
        <v>2818</v>
      </c>
      <c r="C2778" s="4" t="s">
        <v>3680</v>
      </c>
      <c r="D2778" s="3">
        <v>6307.4</v>
      </c>
      <c r="E2778" s="8">
        <v>44707</v>
      </c>
      <c r="F2778" s="3">
        <v>6307.4</v>
      </c>
      <c r="G2778" s="5">
        <f>Tabla1[[#This Row],[Importe]]-Tabla1[[#This Row],[Pagado]]</f>
        <v>0</v>
      </c>
      <c r="H2778" s="4" t="s">
        <v>3890</v>
      </c>
    </row>
    <row r="2779" spans="1:8" x14ac:dyDescent="0.25">
      <c r="A2779" s="7">
        <v>44706</v>
      </c>
      <c r="B2779" s="4" t="s">
        <v>2819</v>
      </c>
      <c r="C2779" s="4" t="s">
        <v>3790</v>
      </c>
      <c r="D2779" s="3">
        <v>10470</v>
      </c>
      <c r="E2779" s="8">
        <v>44707</v>
      </c>
      <c r="F2779" s="3">
        <v>10470</v>
      </c>
      <c r="G2779" s="5">
        <f>Tabla1[[#This Row],[Importe]]-Tabla1[[#This Row],[Pagado]]</f>
        <v>0</v>
      </c>
      <c r="H2779" s="4" t="s">
        <v>3890</v>
      </c>
    </row>
    <row r="2780" spans="1:8" x14ac:dyDescent="0.25">
      <c r="A2780" s="7">
        <v>44706</v>
      </c>
      <c r="B2780" s="4" t="s">
        <v>2820</v>
      </c>
      <c r="C2780" s="4" t="s">
        <v>4025</v>
      </c>
      <c r="D2780" s="3">
        <v>0</v>
      </c>
      <c r="E2780" s="9" t="s">
        <v>3891</v>
      </c>
      <c r="F2780" s="3">
        <v>0</v>
      </c>
      <c r="G2780" s="5">
        <f>Tabla1[[#This Row],[Importe]]-Tabla1[[#This Row],[Pagado]]</f>
        <v>0</v>
      </c>
      <c r="H2780" s="4" t="s">
        <v>3891</v>
      </c>
    </row>
    <row r="2781" spans="1:8" x14ac:dyDescent="0.25">
      <c r="A2781" s="7">
        <v>44706</v>
      </c>
      <c r="B2781" s="4" t="s">
        <v>2821</v>
      </c>
      <c r="C2781" s="4" t="s">
        <v>3610</v>
      </c>
      <c r="D2781" s="3">
        <v>4834.8999999999996</v>
      </c>
      <c r="E2781" s="8">
        <v>44706</v>
      </c>
      <c r="F2781" s="3">
        <v>4834.8999999999996</v>
      </c>
      <c r="G2781" s="5">
        <f>Tabla1[[#This Row],[Importe]]-Tabla1[[#This Row],[Pagado]]</f>
        <v>0</v>
      </c>
      <c r="H2781" s="4" t="s">
        <v>3890</v>
      </c>
    </row>
    <row r="2782" spans="1:8" x14ac:dyDescent="0.25">
      <c r="A2782" s="7">
        <v>44706</v>
      </c>
      <c r="B2782" s="4" t="s">
        <v>2822</v>
      </c>
      <c r="C2782" s="4" t="s">
        <v>3682</v>
      </c>
      <c r="D2782" s="3">
        <v>10541.5</v>
      </c>
      <c r="E2782" s="8">
        <v>44706</v>
      </c>
      <c r="F2782" s="3">
        <v>10541.5</v>
      </c>
      <c r="G2782" s="5">
        <f>Tabla1[[#This Row],[Importe]]-Tabla1[[#This Row],[Pagado]]</f>
        <v>0</v>
      </c>
      <c r="H2782" s="4" t="s">
        <v>3890</v>
      </c>
    </row>
    <row r="2783" spans="1:8" x14ac:dyDescent="0.25">
      <c r="A2783" s="7">
        <v>44706</v>
      </c>
      <c r="B2783" s="4" t="s">
        <v>2823</v>
      </c>
      <c r="C2783" s="4" t="s">
        <v>3614</v>
      </c>
      <c r="D2783" s="3">
        <v>690</v>
      </c>
      <c r="E2783" s="8">
        <v>44706</v>
      </c>
      <c r="F2783" s="3">
        <v>690</v>
      </c>
      <c r="G2783" s="5">
        <f>Tabla1[[#This Row],[Importe]]-Tabla1[[#This Row],[Pagado]]</f>
        <v>0</v>
      </c>
      <c r="H2783" s="4" t="s">
        <v>3890</v>
      </c>
    </row>
    <row r="2784" spans="1:8" x14ac:dyDescent="0.25">
      <c r="A2784" s="7">
        <v>44706</v>
      </c>
      <c r="B2784" s="4" t="s">
        <v>2824</v>
      </c>
      <c r="C2784" s="4" t="s">
        <v>3761</v>
      </c>
      <c r="D2784" s="3">
        <v>858.8</v>
      </c>
      <c r="E2784" s="8">
        <v>44706</v>
      </c>
      <c r="F2784" s="3">
        <v>858.8</v>
      </c>
      <c r="G2784" s="5">
        <f>Tabla1[[#This Row],[Importe]]-Tabla1[[#This Row],[Pagado]]</f>
        <v>0</v>
      </c>
      <c r="H2784" s="4" t="s">
        <v>3890</v>
      </c>
    </row>
    <row r="2785" spans="1:8" x14ac:dyDescent="0.25">
      <c r="A2785" s="7">
        <v>44706</v>
      </c>
      <c r="B2785" s="4" t="s">
        <v>2825</v>
      </c>
      <c r="C2785" s="4" t="s">
        <v>3761</v>
      </c>
      <c r="D2785" s="3">
        <v>968.8</v>
      </c>
      <c r="E2785" s="8">
        <v>44706</v>
      </c>
      <c r="F2785" s="3">
        <v>968.8</v>
      </c>
      <c r="G2785" s="5">
        <f>Tabla1[[#This Row],[Importe]]-Tabla1[[#This Row],[Pagado]]</f>
        <v>0</v>
      </c>
      <c r="H2785" s="4" t="s">
        <v>3890</v>
      </c>
    </row>
    <row r="2786" spans="1:8" x14ac:dyDescent="0.25">
      <c r="A2786" s="7">
        <v>44706</v>
      </c>
      <c r="B2786" s="4" t="s">
        <v>2826</v>
      </c>
      <c r="C2786" s="4" t="s">
        <v>3630</v>
      </c>
      <c r="D2786" s="3">
        <v>3246</v>
      </c>
      <c r="E2786" s="8">
        <v>44706</v>
      </c>
      <c r="F2786" s="3">
        <v>3246</v>
      </c>
      <c r="G2786" s="5">
        <f>Tabla1[[#This Row],[Importe]]-Tabla1[[#This Row],[Pagado]]</f>
        <v>0</v>
      </c>
      <c r="H2786" s="4" t="s">
        <v>3890</v>
      </c>
    </row>
    <row r="2787" spans="1:8" x14ac:dyDescent="0.25">
      <c r="A2787" s="7">
        <v>44706</v>
      </c>
      <c r="B2787" s="4" t="s">
        <v>2827</v>
      </c>
      <c r="C2787" s="4" t="s">
        <v>3603</v>
      </c>
      <c r="D2787" s="3">
        <v>1224</v>
      </c>
      <c r="E2787" s="8">
        <v>44706</v>
      </c>
      <c r="F2787" s="3">
        <v>1224</v>
      </c>
      <c r="G2787" s="5">
        <f>Tabla1[[#This Row],[Importe]]-Tabla1[[#This Row],[Pagado]]</f>
        <v>0</v>
      </c>
      <c r="H2787" s="4" t="s">
        <v>3890</v>
      </c>
    </row>
    <row r="2788" spans="1:8" x14ac:dyDescent="0.25">
      <c r="A2788" s="7">
        <v>44706</v>
      </c>
      <c r="B2788" s="4" t="s">
        <v>2828</v>
      </c>
      <c r="C2788" s="4" t="s">
        <v>3686</v>
      </c>
      <c r="D2788" s="3">
        <v>138449.44</v>
      </c>
      <c r="E2788" s="8">
        <v>44707</v>
      </c>
      <c r="F2788" s="3">
        <v>138449.44</v>
      </c>
      <c r="G2788" s="5">
        <f>Tabla1[[#This Row],[Importe]]-Tabla1[[#This Row],[Pagado]]</f>
        <v>0</v>
      </c>
      <c r="H2788" s="4" t="s">
        <v>3890</v>
      </c>
    </row>
    <row r="2789" spans="1:8" x14ac:dyDescent="0.25">
      <c r="A2789" s="7">
        <v>44706</v>
      </c>
      <c r="B2789" s="4" t="s">
        <v>2829</v>
      </c>
      <c r="C2789" s="4" t="s">
        <v>4026</v>
      </c>
      <c r="D2789" s="3">
        <v>0</v>
      </c>
      <c r="E2789" s="9" t="s">
        <v>3891</v>
      </c>
      <c r="F2789" s="3">
        <v>0</v>
      </c>
      <c r="G2789" s="5">
        <f>Tabla1[[#This Row],[Importe]]-Tabla1[[#This Row],[Pagado]]</f>
        <v>0</v>
      </c>
      <c r="H2789" s="4" t="s">
        <v>3891</v>
      </c>
    </row>
    <row r="2790" spans="1:8" x14ac:dyDescent="0.25">
      <c r="A2790" s="7">
        <v>44706</v>
      </c>
      <c r="B2790" s="4" t="s">
        <v>2830</v>
      </c>
      <c r="C2790" s="4" t="s">
        <v>3763</v>
      </c>
      <c r="D2790" s="3">
        <v>3702</v>
      </c>
      <c r="E2790" s="8">
        <v>44706</v>
      </c>
      <c r="F2790" s="3">
        <v>3702</v>
      </c>
      <c r="G2790" s="5">
        <f>Tabla1[[#This Row],[Importe]]-Tabla1[[#This Row],[Pagado]]</f>
        <v>0</v>
      </c>
      <c r="H2790" s="4" t="s">
        <v>3890</v>
      </c>
    </row>
    <row r="2791" spans="1:8" x14ac:dyDescent="0.25">
      <c r="A2791" s="7">
        <v>44706</v>
      </c>
      <c r="B2791" s="4" t="s">
        <v>2831</v>
      </c>
      <c r="C2791" s="4" t="s">
        <v>3750</v>
      </c>
      <c r="D2791" s="3">
        <v>3532.8</v>
      </c>
      <c r="E2791" s="8">
        <v>44706</v>
      </c>
      <c r="F2791" s="3">
        <v>3532.8</v>
      </c>
      <c r="G2791" s="5">
        <f>Tabla1[[#This Row],[Importe]]-Tabla1[[#This Row],[Pagado]]</f>
        <v>0</v>
      </c>
      <c r="H2791" s="4" t="s">
        <v>3890</v>
      </c>
    </row>
    <row r="2792" spans="1:8" x14ac:dyDescent="0.25">
      <c r="A2792" s="7">
        <v>44706</v>
      </c>
      <c r="B2792" s="4" t="s">
        <v>2832</v>
      </c>
      <c r="C2792" s="4" t="s">
        <v>3763</v>
      </c>
      <c r="D2792" s="3">
        <v>488.8</v>
      </c>
      <c r="E2792" s="8">
        <v>44706</v>
      </c>
      <c r="F2792" s="3">
        <v>488.8</v>
      </c>
      <c r="G2792" s="5">
        <f>Tabla1[[#This Row],[Importe]]-Tabla1[[#This Row],[Pagado]]</f>
        <v>0</v>
      </c>
      <c r="H2792" s="4" t="s">
        <v>3890</v>
      </c>
    </row>
    <row r="2793" spans="1:8" x14ac:dyDescent="0.25">
      <c r="A2793" s="7">
        <v>44706</v>
      </c>
      <c r="B2793" s="4" t="s">
        <v>2833</v>
      </c>
      <c r="C2793" s="4" t="s">
        <v>3757</v>
      </c>
      <c r="D2793" s="3">
        <v>2614.4</v>
      </c>
      <c r="E2793" s="8">
        <v>44706</v>
      </c>
      <c r="F2793" s="3">
        <v>2614.4</v>
      </c>
      <c r="G2793" s="5">
        <f>Tabla1[[#This Row],[Importe]]-Tabla1[[#This Row],[Pagado]]</f>
        <v>0</v>
      </c>
      <c r="H2793" s="4" t="s">
        <v>3890</v>
      </c>
    </row>
    <row r="2794" spans="1:8" x14ac:dyDescent="0.25">
      <c r="A2794" s="7">
        <v>44706</v>
      </c>
      <c r="B2794" s="4" t="s">
        <v>2834</v>
      </c>
      <c r="C2794" s="4" t="s">
        <v>3687</v>
      </c>
      <c r="D2794" s="3">
        <v>1514.5</v>
      </c>
      <c r="E2794" s="8">
        <v>44706</v>
      </c>
      <c r="F2794" s="3">
        <v>1514.5</v>
      </c>
      <c r="G2794" s="5">
        <f>Tabla1[[#This Row],[Importe]]-Tabla1[[#This Row],[Pagado]]</f>
        <v>0</v>
      </c>
      <c r="H2794" s="4" t="s">
        <v>3890</v>
      </c>
    </row>
    <row r="2795" spans="1:8" x14ac:dyDescent="0.25">
      <c r="A2795" s="7">
        <v>44706</v>
      </c>
      <c r="B2795" s="4" t="s">
        <v>2835</v>
      </c>
      <c r="C2795" s="4" t="s">
        <v>3605</v>
      </c>
      <c r="D2795" s="3">
        <v>1752</v>
      </c>
      <c r="E2795" s="8">
        <v>44706</v>
      </c>
      <c r="F2795" s="3">
        <v>1752</v>
      </c>
      <c r="G2795" s="5">
        <f>Tabla1[[#This Row],[Importe]]-Tabla1[[#This Row],[Pagado]]</f>
        <v>0</v>
      </c>
      <c r="H2795" s="4" t="s">
        <v>3890</v>
      </c>
    </row>
    <row r="2796" spans="1:8" x14ac:dyDescent="0.25">
      <c r="A2796" s="7">
        <v>44706</v>
      </c>
      <c r="B2796" s="4" t="s">
        <v>2836</v>
      </c>
      <c r="C2796" s="4" t="s">
        <v>3726</v>
      </c>
      <c r="D2796" s="3">
        <v>392</v>
      </c>
      <c r="E2796" s="8">
        <v>44706</v>
      </c>
      <c r="F2796" s="3">
        <v>392</v>
      </c>
      <c r="G2796" s="5">
        <f>Tabla1[[#This Row],[Importe]]-Tabla1[[#This Row],[Pagado]]</f>
        <v>0</v>
      </c>
      <c r="H2796" s="4" t="s">
        <v>3890</v>
      </c>
    </row>
    <row r="2797" spans="1:8" x14ac:dyDescent="0.25">
      <c r="A2797" s="7">
        <v>44706</v>
      </c>
      <c r="B2797" s="4" t="s">
        <v>2837</v>
      </c>
      <c r="C2797" s="4" t="s">
        <v>3683</v>
      </c>
      <c r="D2797" s="3">
        <v>21318.5</v>
      </c>
      <c r="E2797" s="8">
        <v>44706</v>
      </c>
      <c r="F2797" s="3">
        <v>21318.5</v>
      </c>
      <c r="G2797" s="5">
        <f>Tabla1[[#This Row],[Importe]]-Tabla1[[#This Row],[Pagado]]</f>
        <v>0</v>
      </c>
      <c r="H2797" s="4" t="s">
        <v>3890</v>
      </c>
    </row>
    <row r="2798" spans="1:8" x14ac:dyDescent="0.25">
      <c r="A2798" s="7">
        <v>44706</v>
      </c>
      <c r="B2798" s="4" t="s">
        <v>2838</v>
      </c>
      <c r="C2798" s="4" t="s">
        <v>3728</v>
      </c>
      <c r="D2798" s="3">
        <v>41023.550000000003</v>
      </c>
      <c r="E2798" s="8">
        <v>44706</v>
      </c>
      <c r="F2798" s="3">
        <v>41023.550000000003</v>
      </c>
      <c r="G2798" s="5">
        <f>Tabla1[[#This Row],[Importe]]-Tabla1[[#This Row],[Pagado]]</f>
        <v>0</v>
      </c>
      <c r="H2798" s="4" t="s">
        <v>3890</v>
      </c>
    </row>
    <row r="2799" spans="1:8" x14ac:dyDescent="0.25">
      <c r="A2799" s="7">
        <v>44706</v>
      </c>
      <c r="B2799" s="4" t="s">
        <v>2839</v>
      </c>
      <c r="C2799" s="4" t="s">
        <v>3675</v>
      </c>
      <c r="D2799" s="3">
        <v>1400.7</v>
      </c>
      <c r="E2799" s="8">
        <v>44706</v>
      </c>
      <c r="F2799" s="3">
        <v>1400.7</v>
      </c>
      <c r="G2799" s="5">
        <f>Tabla1[[#This Row],[Importe]]-Tabla1[[#This Row],[Pagado]]</f>
        <v>0</v>
      </c>
      <c r="H2799" s="4" t="s">
        <v>3890</v>
      </c>
    </row>
    <row r="2800" spans="1:8" x14ac:dyDescent="0.25">
      <c r="A2800" s="7">
        <v>44706</v>
      </c>
      <c r="B2800" s="4" t="s">
        <v>2840</v>
      </c>
      <c r="C2800" s="4" t="s">
        <v>3642</v>
      </c>
      <c r="D2800" s="3">
        <v>4323.3999999999996</v>
      </c>
      <c r="E2800" s="8">
        <v>44706</v>
      </c>
      <c r="F2800" s="3">
        <v>4323.3999999999996</v>
      </c>
      <c r="G2800" s="5">
        <f>Tabla1[[#This Row],[Importe]]-Tabla1[[#This Row],[Pagado]]</f>
        <v>0</v>
      </c>
      <c r="H2800" s="4" t="s">
        <v>3890</v>
      </c>
    </row>
    <row r="2801" spans="1:8" x14ac:dyDescent="0.25">
      <c r="A2801" s="7">
        <v>44706</v>
      </c>
      <c r="B2801" s="4" t="s">
        <v>2841</v>
      </c>
      <c r="C2801" s="4" t="s">
        <v>4027</v>
      </c>
      <c r="D2801" s="3">
        <v>0</v>
      </c>
      <c r="E2801" s="9" t="s">
        <v>3891</v>
      </c>
      <c r="F2801" s="3">
        <v>0</v>
      </c>
      <c r="G2801" s="5">
        <f>Tabla1[[#This Row],[Importe]]-Tabla1[[#This Row],[Pagado]]</f>
        <v>0</v>
      </c>
      <c r="H2801" s="4" t="s">
        <v>3891</v>
      </c>
    </row>
    <row r="2802" spans="1:8" x14ac:dyDescent="0.25">
      <c r="A2802" s="7">
        <v>44706</v>
      </c>
      <c r="B2802" s="4" t="s">
        <v>2842</v>
      </c>
      <c r="C2802" s="4" t="s">
        <v>4027</v>
      </c>
      <c r="D2802" s="3">
        <v>0</v>
      </c>
      <c r="E2802" s="9" t="s">
        <v>3891</v>
      </c>
      <c r="F2802" s="3">
        <v>0</v>
      </c>
      <c r="G2802" s="5">
        <f>Tabla1[[#This Row],[Importe]]-Tabla1[[#This Row],[Pagado]]</f>
        <v>0</v>
      </c>
      <c r="H2802" s="4" t="s">
        <v>3891</v>
      </c>
    </row>
    <row r="2803" spans="1:8" x14ac:dyDescent="0.25">
      <c r="A2803" s="7">
        <v>44706</v>
      </c>
      <c r="B2803" s="4" t="s">
        <v>2843</v>
      </c>
      <c r="C2803" s="4" t="s">
        <v>3616</v>
      </c>
      <c r="D2803" s="3">
        <v>12667</v>
      </c>
      <c r="E2803" s="8">
        <v>44706</v>
      </c>
      <c r="F2803" s="3">
        <v>12667</v>
      </c>
      <c r="G2803" s="5">
        <f>Tabla1[[#This Row],[Importe]]-Tabla1[[#This Row],[Pagado]]</f>
        <v>0</v>
      </c>
      <c r="H2803" s="4" t="s">
        <v>3890</v>
      </c>
    </row>
    <row r="2804" spans="1:8" x14ac:dyDescent="0.25">
      <c r="A2804" s="7">
        <v>44706</v>
      </c>
      <c r="B2804" s="4" t="s">
        <v>2844</v>
      </c>
      <c r="C2804" s="4" t="s">
        <v>3747</v>
      </c>
      <c r="D2804" s="3">
        <v>5028.8</v>
      </c>
      <c r="E2804" s="8">
        <v>44706</v>
      </c>
      <c r="F2804" s="3">
        <v>5028.8</v>
      </c>
      <c r="G2804" s="5">
        <f>Tabla1[[#This Row],[Importe]]-Tabla1[[#This Row],[Pagado]]</f>
        <v>0</v>
      </c>
      <c r="H2804" s="4" t="s">
        <v>3890</v>
      </c>
    </row>
    <row r="2805" spans="1:8" x14ac:dyDescent="0.25">
      <c r="A2805" s="7">
        <v>44706</v>
      </c>
      <c r="B2805" s="4" t="s">
        <v>2845</v>
      </c>
      <c r="C2805" s="4" t="s">
        <v>3779</v>
      </c>
      <c r="D2805" s="3">
        <v>12976</v>
      </c>
      <c r="E2805" s="8" t="s">
        <v>3883</v>
      </c>
      <c r="F2805" s="3">
        <v>12976</v>
      </c>
      <c r="G2805" s="5">
        <f>Tabla1[[#This Row],[Importe]]-Tabla1[[#This Row],[Pagado]]</f>
        <v>0</v>
      </c>
      <c r="H2805" s="4" t="s">
        <v>3890</v>
      </c>
    </row>
    <row r="2806" spans="1:8" x14ac:dyDescent="0.25">
      <c r="A2806" s="7">
        <v>44706</v>
      </c>
      <c r="B2806" s="4" t="s">
        <v>2846</v>
      </c>
      <c r="C2806" s="4" t="s">
        <v>3811</v>
      </c>
      <c r="D2806" s="3">
        <v>2742</v>
      </c>
      <c r="E2806" s="8">
        <v>44706</v>
      </c>
      <c r="F2806" s="3">
        <v>2742</v>
      </c>
      <c r="G2806" s="5">
        <f>Tabla1[[#This Row],[Importe]]-Tabla1[[#This Row],[Pagado]]</f>
        <v>0</v>
      </c>
      <c r="H2806" s="4" t="s">
        <v>3890</v>
      </c>
    </row>
    <row r="2807" spans="1:8" x14ac:dyDescent="0.25">
      <c r="A2807" s="7">
        <v>44706</v>
      </c>
      <c r="B2807" s="4" t="s">
        <v>2847</v>
      </c>
      <c r="C2807" s="4" t="s">
        <v>4028</v>
      </c>
      <c r="D2807" s="3">
        <v>0</v>
      </c>
      <c r="E2807" s="9" t="s">
        <v>3891</v>
      </c>
      <c r="F2807" s="3">
        <v>0</v>
      </c>
      <c r="G2807" s="5">
        <f>Tabla1[[#This Row],[Importe]]-Tabla1[[#This Row],[Pagado]]</f>
        <v>0</v>
      </c>
      <c r="H2807" s="4" t="s">
        <v>3891</v>
      </c>
    </row>
    <row r="2808" spans="1:8" x14ac:dyDescent="0.25">
      <c r="A2808" s="7">
        <v>44706</v>
      </c>
      <c r="B2808" s="4" t="s">
        <v>2848</v>
      </c>
      <c r="C2808" s="4" t="s">
        <v>3614</v>
      </c>
      <c r="D2808" s="3">
        <v>3519</v>
      </c>
      <c r="E2808" s="8">
        <v>44706</v>
      </c>
      <c r="F2808" s="3">
        <v>3519</v>
      </c>
      <c r="G2808" s="5">
        <f>Tabla1[[#This Row],[Importe]]-Tabla1[[#This Row],[Pagado]]</f>
        <v>0</v>
      </c>
      <c r="H2808" s="4" t="s">
        <v>3890</v>
      </c>
    </row>
    <row r="2809" spans="1:8" x14ac:dyDescent="0.25">
      <c r="A2809" s="7">
        <v>44706</v>
      </c>
      <c r="B2809" s="4" t="s">
        <v>2849</v>
      </c>
      <c r="C2809" s="4" t="s">
        <v>3624</v>
      </c>
      <c r="D2809" s="3">
        <v>2752.4</v>
      </c>
      <c r="E2809" s="8">
        <v>44706</v>
      </c>
      <c r="F2809" s="3">
        <v>2752.4</v>
      </c>
      <c r="G2809" s="5">
        <f>Tabla1[[#This Row],[Importe]]-Tabla1[[#This Row],[Pagado]]</f>
        <v>0</v>
      </c>
      <c r="H2809" s="4" t="s">
        <v>3890</v>
      </c>
    </row>
    <row r="2810" spans="1:8" x14ac:dyDescent="0.25">
      <c r="A2810" s="7">
        <v>44706</v>
      </c>
      <c r="B2810" s="4" t="s">
        <v>2850</v>
      </c>
      <c r="C2810" s="4" t="s">
        <v>4001</v>
      </c>
      <c r="D2810" s="3">
        <v>0</v>
      </c>
      <c r="E2810" s="9" t="s">
        <v>3891</v>
      </c>
      <c r="F2810" s="3">
        <v>0</v>
      </c>
      <c r="G2810" s="5">
        <f>Tabla1[[#This Row],[Importe]]-Tabla1[[#This Row],[Pagado]]</f>
        <v>0</v>
      </c>
      <c r="H2810" s="4" t="s">
        <v>3891</v>
      </c>
    </row>
    <row r="2811" spans="1:8" x14ac:dyDescent="0.25">
      <c r="A2811" s="7">
        <v>44706</v>
      </c>
      <c r="B2811" s="4" t="s">
        <v>2851</v>
      </c>
      <c r="C2811" s="4" t="s">
        <v>3864</v>
      </c>
      <c r="D2811" s="3">
        <v>4500.58</v>
      </c>
      <c r="E2811" s="8">
        <v>44706</v>
      </c>
      <c r="F2811" s="3">
        <v>4500.58</v>
      </c>
      <c r="G2811" s="5">
        <f>Tabla1[[#This Row],[Importe]]-Tabla1[[#This Row],[Pagado]]</f>
        <v>0</v>
      </c>
      <c r="H2811" s="4" t="s">
        <v>3890</v>
      </c>
    </row>
    <row r="2812" spans="1:8" x14ac:dyDescent="0.25">
      <c r="A2812" s="7">
        <v>44706</v>
      </c>
      <c r="B2812" s="4" t="s">
        <v>2852</v>
      </c>
      <c r="C2812" s="4" t="s">
        <v>3620</v>
      </c>
      <c r="D2812" s="3">
        <v>6733.4</v>
      </c>
      <c r="E2812" s="8">
        <v>44706</v>
      </c>
      <c r="F2812" s="3">
        <v>6733.4</v>
      </c>
      <c r="G2812" s="5">
        <f>Tabla1[[#This Row],[Importe]]-Tabla1[[#This Row],[Pagado]]</f>
        <v>0</v>
      </c>
      <c r="H2812" s="4" t="s">
        <v>3890</v>
      </c>
    </row>
    <row r="2813" spans="1:8" x14ac:dyDescent="0.25">
      <c r="A2813" s="7">
        <v>44706</v>
      </c>
      <c r="B2813" s="4" t="s">
        <v>2853</v>
      </c>
      <c r="C2813" s="4" t="s">
        <v>3600</v>
      </c>
      <c r="D2813" s="3">
        <v>927.2</v>
      </c>
      <c r="E2813" s="8">
        <v>44706</v>
      </c>
      <c r="F2813" s="3">
        <v>927.2</v>
      </c>
      <c r="G2813" s="5">
        <f>Tabla1[[#This Row],[Importe]]-Tabla1[[#This Row],[Pagado]]</f>
        <v>0</v>
      </c>
      <c r="H2813" s="4" t="s">
        <v>3890</v>
      </c>
    </row>
    <row r="2814" spans="1:8" x14ac:dyDescent="0.25">
      <c r="A2814" s="7">
        <v>44706</v>
      </c>
      <c r="B2814" s="4" t="s">
        <v>2854</v>
      </c>
      <c r="C2814" s="4" t="s">
        <v>3695</v>
      </c>
      <c r="D2814" s="3">
        <v>486</v>
      </c>
      <c r="E2814" s="8">
        <v>44706</v>
      </c>
      <c r="F2814" s="3">
        <v>486</v>
      </c>
      <c r="G2814" s="5">
        <f>Tabla1[[#This Row],[Importe]]-Tabla1[[#This Row],[Pagado]]</f>
        <v>0</v>
      </c>
      <c r="H2814" s="4" t="s">
        <v>3890</v>
      </c>
    </row>
    <row r="2815" spans="1:8" x14ac:dyDescent="0.25">
      <c r="A2815" s="7">
        <v>44706</v>
      </c>
      <c r="B2815" s="4" t="s">
        <v>2855</v>
      </c>
      <c r="C2815" s="4" t="s">
        <v>3614</v>
      </c>
      <c r="D2815" s="3">
        <v>4919</v>
      </c>
      <c r="E2815" s="8">
        <v>44706</v>
      </c>
      <c r="F2815" s="3">
        <v>4919</v>
      </c>
      <c r="G2815" s="5">
        <f>Tabla1[[#This Row],[Importe]]-Tabla1[[#This Row],[Pagado]]</f>
        <v>0</v>
      </c>
      <c r="H2815" s="4" t="s">
        <v>3890</v>
      </c>
    </row>
    <row r="2816" spans="1:8" x14ac:dyDescent="0.25">
      <c r="A2816" s="7">
        <v>44706</v>
      </c>
      <c r="B2816" s="4" t="s">
        <v>2856</v>
      </c>
      <c r="C2816" s="4" t="s">
        <v>3672</v>
      </c>
      <c r="D2816" s="3">
        <v>25818.5</v>
      </c>
      <c r="E2816" s="8">
        <v>44706</v>
      </c>
      <c r="F2816" s="3">
        <v>25818.5</v>
      </c>
      <c r="G2816" s="5">
        <f>Tabla1[[#This Row],[Importe]]-Tabla1[[#This Row],[Pagado]]</f>
        <v>0</v>
      </c>
      <c r="H2816" s="4" t="s">
        <v>3890</v>
      </c>
    </row>
    <row r="2817" spans="1:8" x14ac:dyDescent="0.25">
      <c r="A2817" s="7">
        <v>44706</v>
      </c>
      <c r="B2817" s="4" t="s">
        <v>2857</v>
      </c>
      <c r="C2817" s="4" t="s">
        <v>3681</v>
      </c>
      <c r="D2817" s="3">
        <v>8404</v>
      </c>
      <c r="E2817" s="8">
        <v>44706</v>
      </c>
      <c r="F2817" s="3">
        <v>8404</v>
      </c>
      <c r="G2817" s="5">
        <f>Tabla1[[#This Row],[Importe]]-Tabla1[[#This Row],[Pagado]]</f>
        <v>0</v>
      </c>
      <c r="H2817" s="4" t="s">
        <v>3890</v>
      </c>
    </row>
    <row r="2818" spans="1:8" x14ac:dyDescent="0.25">
      <c r="A2818" s="7">
        <v>44706</v>
      </c>
      <c r="B2818" s="4" t="s">
        <v>2858</v>
      </c>
      <c r="C2818" s="4" t="s">
        <v>3703</v>
      </c>
      <c r="D2818" s="3">
        <v>7087.5</v>
      </c>
      <c r="E2818" s="8">
        <v>44706</v>
      </c>
      <c r="F2818" s="3">
        <v>7087.5</v>
      </c>
      <c r="G2818" s="5">
        <f>Tabla1[[#This Row],[Importe]]-Tabla1[[#This Row],[Pagado]]</f>
        <v>0</v>
      </c>
      <c r="H2818" s="4" t="s">
        <v>3890</v>
      </c>
    </row>
    <row r="2819" spans="1:8" x14ac:dyDescent="0.25">
      <c r="A2819" s="7">
        <v>44706</v>
      </c>
      <c r="B2819" s="4" t="s">
        <v>2859</v>
      </c>
      <c r="C2819" s="4" t="s">
        <v>3619</v>
      </c>
      <c r="D2819" s="3">
        <v>1335.6</v>
      </c>
      <c r="E2819" s="8">
        <v>44706</v>
      </c>
      <c r="F2819" s="3">
        <v>1335.6</v>
      </c>
      <c r="G2819" s="5">
        <f>Tabla1[[#This Row],[Importe]]-Tabla1[[#This Row],[Pagado]]</f>
        <v>0</v>
      </c>
      <c r="H2819" s="4" t="s">
        <v>3890</v>
      </c>
    </row>
    <row r="2820" spans="1:8" x14ac:dyDescent="0.25">
      <c r="A2820" s="7">
        <v>44706</v>
      </c>
      <c r="B2820" s="4" t="s">
        <v>2860</v>
      </c>
      <c r="C2820" s="4" t="s">
        <v>3812</v>
      </c>
      <c r="D2820" s="3">
        <v>12184.5</v>
      </c>
      <c r="E2820" s="8">
        <v>44706</v>
      </c>
      <c r="F2820" s="3">
        <v>12184.5</v>
      </c>
      <c r="G2820" s="5">
        <f>Tabla1[[#This Row],[Importe]]-Tabla1[[#This Row],[Pagado]]</f>
        <v>0</v>
      </c>
      <c r="H2820" s="4" t="s">
        <v>3890</v>
      </c>
    </row>
    <row r="2821" spans="1:8" x14ac:dyDescent="0.25">
      <c r="A2821" s="7">
        <v>44706</v>
      </c>
      <c r="B2821" s="4" t="s">
        <v>2861</v>
      </c>
      <c r="C2821" s="4" t="s">
        <v>3629</v>
      </c>
      <c r="D2821" s="3">
        <v>4230.3999999999996</v>
      </c>
      <c r="E2821" s="8">
        <v>44706</v>
      </c>
      <c r="F2821" s="3">
        <v>4230.3999999999996</v>
      </c>
      <c r="G2821" s="5">
        <f>Tabla1[[#This Row],[Importe]]-Tabla1[[#This Row],[Pagado]]</f>
        <v>0</v>
      </c>
      <c r="H2821" s="4" t="s">
        <v>3890</v>
      </c>
    </row>
    <row r="2822" spans="1:8" x14ac:dyDescent="0.25">
      <c r="A2822" s="7">
        <v>44706</v>
      </c>
      <c r="B2822" s="4" t="s">
        <v>2862</v>
      </c>
      <c r="C2822" s="4" t="s">
        <v>3618</v>
      </c>
      <c r="D2822" s="3">
        <v>1468.8</v>
      </c>
      <c r="E2822" s="8">
        <v>44706</v>
      </c>
      <c r="F2822" s="3">
        <v>1468.8</v>
      </c>
      <c r="G2822" s="5">
        <f>Tabla1[[#This Row],[Importe]]-Tabla1[[#This Row],[Pagado]]</f>
        <v>0</v>
      </c>
      <c r="H2822" s="4" t="s">
        <v>3890</v>
      </c>
    </row>
    <row r="2823" spans="1:8" x14ac:dyDescent="0.25">
      <c r="A2823" s="7">
        <v>44706</v>
      </c>
      <c r="B2823" s="4" t="s">
        <v>2863</v>
      </c>
      <c r="C2823" s="4" t="s">
        <v>3614</v>
      </c>
      <c r="D2823" s="3">
        <v>8471.4</v>
      </c>
      <c r="E2823" s="8">
        <v>44706</v>
      </c>
      <c r="F2823" s="3">
        <v>8471.4</v>
      </c>
      <c r="G2823" s="5">
        <f>Tabla1[[#This Row],[Importe]]-Tabla1[[#This Row],[Pagado]]</f>
        <v>0</v>
      </c>
      <c r="H2823" s="4" t="s">
        <v>3890</v>
      </c>
    </row>
    <row r="2824" spans="1:8" x14ac:dyDescent="0.25">
      <c r="A2824" s="7">
        <v>44706</v>
      </c>
      <c r="B2824" s="4" t="s">
        <v>2864</v>
      </c>
      <c r="C2824" s="4" t="s">
        <v>3730</v>
      </c>
      <c r="D2824" s="3">
        <v>28640</v>
      </c>
      <c r="E2824" s="8">
        <v>44706</v>
      </c>
      <c r="F2824" s="3">
        <v>28640</v>
      </c>
      <c r="G2824" s="5">
        <f>Tabla1[[#This Row],[Importe]]-Tabla1[[#This Row],[Pagado]]</f>
        <v>0</v>
      </c>
      <c r="H2824" s="4" t="s">
        <v>3890</v>
      </c>
    </row>
    <row r="2825" spans="1:8" x14ac:dyDescent="0.25">
      <c r="A2825" s="7">
        <v>44706</v>
      </c>
      <c r="B2825" s="4" t="s">
        <v>2865</v>
      </c>
      <c r="C2825" s="4" t="s">
        <v>3762</v>
      </c>
      <c r="D2825" s="3">
        <v>13997.3</v>
      </c>
      <c r="E2825" s="8">
        <v>44706</v>
      </c>
      <c r="F2825" s="3">
        <v>13997.3</v>
      </c>
      <c r="G2825" s="5">
        <f>Tabla1[[#This Row],[Importe]]-Tabla1[[#This Row],[Pagado]]</f>
        <v>0</v>
      </c>
      <c r="H2825" s="4" t="s">
        <v>3890</v>
      </c>
    </row>
    <row r="2826" spans="1:8" x14ac:dyDescent="0.25">
      <c r="A2826" s="7">
        <v>44706</v>
      </c>
      <c r="B2826" s="4" t="s">
        <v>2866</v>
      </c>
      <c r="C2826" s="4" t="s">
        <v>3762</v>
      </c>
      <c r="D2826" s="3">
        <v>518</v>
      </c>
      <c r="E2826" s="8">
        <v>44706</v>
      </c>
      <c r="F2826" s="3">
        <v>518</v>
      </c>
      <c r="G2826" s="5">
        <f>Tabla1[[#This Row],[Importe]]-Tabla1[[#This Row],[Pagado]]</f>
        <v>0</v>
      </c>
      <c r="H2826" s="4" t="s">
        <v>3890</v>
      </c>
    </row>
    <row r="2827" spans="1:8" x14ac:dyDescent="0.25">
      <c r="A2827" s="7">
        <v>44706</v>
      </c>
      <c r="B2827" s="4" t="s">
        <v>2867</v>
      </c>
      <c r="C2827" s="4" t="s">
        <v>3635</v>
      </c>
      <c r="D2827" s="3">
        <v>904.2</v>
      </c>
      <c r="E2827" s="8">
        <v>44706</v>
      </c>
      <c r="F2827" s="3">
        <v>904.2</v>
      </c>
      <c r="G2827" s="5">
        <f>Tabla1[[#This Row],[Importe]]-Tabla1[[#This Row],[Pagado]]</f>
        <v>0</v>
      </c>
      <c r="H2827" s="4" t="s">
        <v>3890</v>
      </c>
    </row>
    <row r="2828" spans="1:8" x14ac:dyDescent="0.25">
      <c r="A2828" s="7">
        <v>44706</v>
      </c>
      <c r="B2828" s="4" t="s">
        <v>2868</v>
      </c>
      <c r="C2828" s="4" t="s">
        <v>3700</v>
      </c>
      <c r="D2828" s="3">
        <v>72866</v>
      </c>
      <c r="E2828" s="8" t="s">
        <v>3880</v>
      </c>
      <c r="F2828" s="3">
        <v>72866</v>
      </c>
      <c r="G2828" s="5">
        <f>Tabla1[[#This Row],[Importe]]-Tabla1[[#This Row],[Pagado]]</f>
        <v>0</v>
      </c>
      <c r="H2828" s="4" t="s">
        <v>3890</v>
      </c>
    </row>
    <row r="2829" spans="1:8" x14ac:dyDescent="0.25">
      <c r="A2829" s="7">
        <v>44706</v>
      </c>
      <c r="B2829" s="4" t="s">
        <v>2869</v>
      </c>
      <c r="C2829" s="4" t="s">
        <v>3771</v>
      </c>
      <c r="D2829" s="3">
        <v>22540.799999999999</v>
      </c>
      <c r="E2829" s="8">
        <v>44707</v>
      </c>
      <c r="F2829" s="3">
        <v>22540.799999999999</v>
      </c>
      <c r="G2829" s="5">
        <f>Tabla1[[#This Row],[Importe]]-Tabla1[[#This Row],[Pagado]]</f>
        <v>0</v>
      </c>
      <c r="H2829" s="4" t="s">
        <v>3890</v>
      </c>
    </row>
    <row r="2830" spans="1:8" x14ac:dyDescent="0.25">
      <c r="A2830" s="7">
        <v>44706</v>
      </c>
      <c r="B2830" s="4" t="s">
        <v>2870</v>
      </c>
      <c r="C2830" s="4" t="s">
        <v>3861</v>
      </c>
      <c r="D2830" s="3">
        <v>2400</v>
      </c>
      <c r="E2830" s="8">
        <v>44706</v>
      </c>
      <c r="F2830" s="3">
        <v>2400</v>
      </c>
      <c r="G2830" s="5">
        <f>Tabla1[[#This Row],[Importe]]-Tabla1[[#This Row],[Pagado]]</f>
        <v>0</v>
      </c>
      <c r="H2830" s="4" t="s">
        <v>3890</v>
      </c>
    </row>
    <row r="2831" spans="1:8" x14ac:dyDescent="0.25">
      <c r="A2831" s="7">
        <v>44706</v>
      </c>
      <c r="B2831" s="4" t="s">
        <v>2871</v>
      </c>
      <c r="C2831" s="4" t="s">
        <v>3792</v>
      </c>
      <c r="D2831" s="3">
        <v>585.6</v>
      </c>
      <c r="E2831" s="8">
        <v>44706</v>
      </c>
      <c r="F2831" s="3">
        <v>585.6</v>
      </c>
      <c r="G2831" s="5">
        <f>Tabla1[[#This Row],[Importe]]-Tabla1[[#This Row],[Pagado]]</f>
        <v>0</v>
      </c>
      <c r="H2831" s="4" t="s">
        <v>3890</v>
      </c>
    </row>
    <row r="2832" spans="1:8" x14ac:dyDescent="0.25">
      <c r="A2832" s="7">
        <v>44706</v>
      </c>
      <c r="B2832" s="4" t="s">
        <v>2872</v>
      </c>
      <c r="C2832" s="4" t="s">
        <v>3710</v>
      </c>
      <c r="D2832" s="3">
        <v>2949</v>
      </c>
      <c r="E2832" s="8">
        <v>44707</v>
      </c>
      <c r="F2832" s="3">
        <v>2949</v>
      </c>
      <c r="G2832" s="5">
        <f>Tabla1[[#This Row],[Importe]]-Tabla1[[#This Row],[Pagado]]</f>
        <v>0</v>
      </c>
      <c r="H2832" s="4" t="s">
        <v>3890</v>
      </c>
    </row>
    <row r="2833" spans="1:8" x14ac:dyDescent="0.25">
      <c r="A2833" s="7">
        <v>44706</v>
      </c>
      <c r="B2833" s="4" t="s">
        <v>2873</v>
      </c>
      <c r="C2833" s="4" t="s">
        <v>3866</v>
      </c>
      <c r="D2833" s="3">
        <v>43836.84</v>
      </c>
      <c r="E2833" s="8">
        <v>44707</v>
      </c>
      <c r="F2833" s="3">
        <v>43836.84</v>
      </c>
      <c r="G2833" s="5">
        <f>Tabla1[[#This Row],[Importe]]-Tabla1[[#This Row],[Pagado]]</f>
        <v>0</v>
      </c>
      <c r="H2833" s="4" t="s">
        <v>3890</v>
      </c>
    </row>
    <row r="2834" spans="1:8" x14ac:dyDescent="0.25">
      <c r="A2834" s="7">
        <v>44706</v>
      </c>
      <c r="B2834" s="4" t="s">
        <v>2874</v>
      </c>
      <c r="C2834" s="4" t="s">
        <v>3867</v>
      </c>
      <c r="D2834" s="3">
        <v>44493.4</v>
      </c>
      <c r="E2834" s="8">
        <v>44708</v>
      </c>
      <c r="F2834" s="3">
        <v>44493.4</v>
      </c>
      <c r="G2834" s="5">
        <f>Tabla1[[#This Row],[Importe]]-Tabla1[[#This Row],[Pagado]]</f>
        <v>0</v>
      </c>
      <c r="H2834" s="4" t="s">
        <v>3890</v>
      </c>
    </row>
    <row r="2835" spans="1:8" x14ac:dyDescent="0.25">
      <c r="A2835" s="7">
        <v>44706</v>
      </c>
      <c r="B2835" s="4" t="s">
        <v>2875</v>
      </c>
      <c r="C2835" s="4" t="s">
        <v>3844</v>
      </c>
      <c r="D2835" s="3">
        <v>708</v>
      </c>
      <c r="E2835" s="8">
        <v>44707</v>
      </c>
      <c r="F2835" s="3">
        <v>708</v>
      </c>
      <c r="G2835" s="5">
        <f>Tabla1[[#This Row],[Importe]]-Tabla1[[#This Row],[Pagado]]</f>
        <v>0</v>
      </c>
      <c r="H2835" s="4" t="s">
        <v>3890</v>
      </c>
    </row>
    <row r="2836" spans="1:8" x14ac:dyDescent="0.25">
      <c r="A2836" s="7">
        <v>44706</v>
      </c>
      <c r="B2836" s="4" t="s">
        <v>2876</v>
      </c>
      <c r="C2836" s="4" t="s">
        <v>3713</v>
      </c>
      <c r="D2836" s="3">
        <v>594</v>
      </c>
      <c r="E2836" s="8">
        <v>44707</v>
      </c>
      <c r="F2836" s="3">
        <v>594</v>
      </c>
      <c r="G2836" s="5">
        <f>Tabla1[[#This Row],[Importe]]-Tabla1[[#This Row],[Pagado]]</f>
        <v>0</v>
      </c>
      <c r="H2836" s="4" t="s">
        <v>3890</v>
      </c>
    </row>
    <row r="2837" spans="1:8" x14ac:dyDescent="0.25">
      <c r="A2837" s="7">
        <v>44706</v>
      </c>
      <c r="B2837" s="4" t="s">
        <v>2877</v>
      </c>
      <c r="C2837" s="4" t="s">
        <v>3711</v>
      </c>
      <c r="D2837" s="3">
        <v>1314</v>
      </c>
      <c r="E2837" s="8">
        <v>44707</v>
      </c>
      <c r="F2837" s="3">
        <v>1314</v>
      </c>
      <c r="G2837" s="5">
        <f>Tabla1[[#This Row],[Importe]]-Tabla1[[#This Row],[Pagado]]</f>
        <v>0</v>
      </c>
      <c r="H2837" s="4" t="s">
        <v>3890</v>
      </c>
    </row>
    <row r="2838" spans="1:8" x14ac:dyDescent="0.25">
      <c r="A2838" s="7">
        <v>44706</v>
      </c>
      <c r="B2838" s="4" t="s">
        <v>2878</v>
      </c>
      <c r="C2838" s="4" t="s">
        <v>3709</v>
      </c>
      <c r="D2838" s="3">
        <v>7386</v>
      </c>
      <c r="E2838" s="8">
        <v>44707</v>
      </c>
      <c r="F2838" s="3">
        <v>7386</v>
      </c>
      <c r="G2838" s="5">
        <f>Tabla1[[#This Row],[Importe]]-Tabla1[[#This Row],[Pagado]]</f>
        <v>0</v>
      </c>
      <c r="H2838" s="4" t="s">
        <v>3890</v>
      </c>
    </row>
    <row r="2839" spans="1:8" x14ac:dyDescent="0.25">
      <c r="A2839" s="7">
        <v>44706</v>
      </c>
      <c r="B2839" s="4" t="s">
        <v>2879</v>
      </c>
      <c r="C2839" s="4" t="s">
        <v>3745</v>
      </c>
      <c r="D2839" s="3">
        <v>448</v>
      </c>
      <c r="E2839" s="8">
        <v>44707</v>
      </c>
      <c r="F2839" s="3">
        <v>448</v>
      </c>
      <c r="G2839" s="5">
        <f>Tabla1[[#This Row],[Importe]]-Tabla1[[#This Row],[Pagado]]</f>
        <v>0</v>
      </c>
      <c r="H2839" s="4" t="s">
        <v>3890</v>
      </c>
    </row>
    <row r="2840" spans="1:8" x14ac:dyDescent="0.25">
      <c r="A2840" s="7">
        <v>44706</v>
      </c>
      <c r="B2840" s="4" t="s">
        <v>2880</v>
      </c>
      <c r="C2840" s="4" t="s">
        <v>3721</v>
      </c>
      <c r="D2840" s="3">
        <v>21672</v>
      </c>
      <c r="E2840" s="8">
        <v>44707</v>
      </c>
      <c r="F2840" s="3">
        <v>21672</v>
      </c>
      <c r="G2840" s="5">
        <f>Tabla1[[#This Row],[Importe]]-Tabla1[[#This Row],[Pagado]]</f>
        <v>0</v>
      </c>
      <c r="H2840" s="4" t="s">
        <v>3890</v>
      </c>
    </row>
    <row r="2841" spans="1:8" x14ac:dyDescent="0.25">
      <c r="A2841" s="7">
        <v>44706</v>
      </c>
      <c r="B2841" s="4" t="s">
        <v>2881</v>
      </c>
      <c r="C2841" s="4" t="s">
        <v>3661</v>
      </c>
      <c r="D2841" s="3">
        <v>16370</v>
      </c>
      <c r="E2841" s="8">
        <v>44707</v>
      </c>
      <c r="F2841" s="3">
        <v>16370</v>
      </c>
      <c r="G2841" s="5">
        <f>Tabla1[[#This Row],[Importe]]-Tabla1[[#This Row],[Pagado]]</f>
        <v>0</v>
      </c>
      <c r="H2841" s="4" t="s">
        <v>3890</v>
      </c>
    </row>
    <row r="2842" spans="1:8" x14ac:dyDescent="0.25">
      <c r="A2842" s="7">
        <v>44706</v>
      </c>
      <c r="B2842" s="4" t="s">
        <v>2882</v>
      </c>
      <c r="C2842" s="4" t="s">
        <v>3690</v>
      </c>
      <c r="D2842" s="3">
        <v>74281.539999999994</v>
      </c>
      <c r="E2842" s="8">
        <v>44708</v>
      </c>
      <c r="F2842" s="3">
        <v>74281.539999999994</v>
      </c>
      <c r="G2842" s="5">
        <f>Tabla1[[#This Row],[Importe]]-Tabla1[[#This Row],[Pagado]]</f>
        <v>0</v>
      </c>
      <c r="H2842" s="4" t="s">
        <v>3890</v>
      </c>
    </row>
    <row r="2843" spans="1:8" x14ac:dyDescent="0.25">
      <c r="A2843" s="7">
        <v>44706</v>
      </c>
      <c r="B2843" s="4" t="s">
        <v>2883</v>
      </c>
      <c r="C2843" s="4" t="s">
        <v>3772</v>
      </c>
      <c r="D2843" s="3">
        <v>16128</v>
      </c>
      <c r="E2843" s="8">
        <v>44706</v>
      </c>
      <c r="F2843" s="3">
        <v>16128</v>
      </c>
      <c r="G2843" s="5">
        <f>Tabla1[[#This Row],[Importe]]-Tabla1[[#This Row],[Pagado]]</f>
        <v>0</v>
      </c>
      <c r="H2843" s="4" t="s">
        <v>3890</v>
      </c>
    </row>
    <row r="2844" spans="1:8" x14ac:dyDescent="0.25">
      <c r="A2844" s="7">
        <v>44706</v>
      </c>
      <c r="B2844" s="4" t="s">
        <v>2884</v>
      </c>
      <c r="C2844" s="4" t="s">
        <v>3624</v>
      </c>
      <c r="D2844" s="3">
        <v>2824</v>
      </c>
      <c r="E2844" s="8">
        <v>44706</v>
      </c>
      <c r="F2844" s="3">
        <v>2824</v>
      </c>
      <c r="G2844" s="5">
        <f>Tabla1[[#This Row],[Importe]]-Tabla1[[#This Row],[Pagado]]</f>
        <v>0</v>
      </c>
      <c r="H2844" s="4" t="s">
        <v>3890</v>
      </c>
    </row>
    <row r="2845" spans="1:8" x14ac:dyDescent="0.25">
      <c r="A2845" s="7">
        <v>44706</v>
      </c>
      <c r="B2845" s="4" t="s">
        <v>2885</v>
      </c>
      <c r="C2845" s="4" t="s">
        <v>3692</v>
      </c>
      <c r="D2845" s="3">
        <v>7884</v>
      </c>
      <c r="E2845" s="8">
        <v>44706</v>
      </c>
      <c r="F2845" s="3">
        <v>7884</v>
      </c>
      <c r="G2845" s="5">
        <f>Tabla1[[#This Row],[Importe]]-Tabla1[[#This Row],[Pagado]]</f>
        <v>0</v>
      </c>
      <c r="H2845" s="4" t="s">
        <v>3890</v>
      </c>
    </row>
    <row r="2846" spans="1:8" x14ac:dyDescent="0.25">
      <c r="A2846" s="7">
        <v>44706</v>
      </c>
      <c r="B2846" s="4" t="s">
        <v>2886</v>
      </c>
      <c r="C2846" s="4" t="s">
        <v>3614</v>
      </c>
      <c r="D2846" s="3">
        <v>198.4</v>
      </c>
      <c r="E2846" s="8">
        <v>44707</v>
      </c>
      <c r="F2846" s="3">
        <v>198.4</v>
      </c>
      <c r="G2846" s="5">
        <f>Tabla1[[#This Row],[Importe]]-Tabla1[[#This Row],[Pagado]]</f>
        <v>0</v>
      </c>
      <c r="H2846" s="4" t="s">
        <v>3890</v>
      </c>
    </row>
    <row r="2847" spans="1:8" x14ac:dyDescent="0.25">
      <c r="A2847" s="7">
        <v>44707</v>
      </c>
      <c r="B2847" s="4" t="s">
        <v>2887</v>
      </c>
      <c r="C2847" s="4" t="s">
        <v>3613</v>
      </c>
      <c r="D2847" s="3">
        <v>679.8</v>
      </c>
      <c r="E2847" s="8">
        <v>44707</v>
      </c>
      <c r="F2847" s="3">
        <v>679.8</v>
      </c>
      <c r="G2847" s="5">
        <f>Tabla1[[#This Row],[Importe]]-Tabla1[[#This Row],[Pagado]]</f>
        <v>0</v>
      </c>
      <c r="H2847" s="4" t="s">
        <v>3890</v>
      </c>
    </row>
    <row r="2848" spans="1:8" x14ac:dyDescent="0.25">
      <c r="A2848" s="7">
        <v>44707</v>
      </c>
      <c r="B2848" s="4" t="s">
        <v>2888</v>
      </c>
      <c r="C2848" s="4" t="s">
        <v>3598</v>
      </c>
      <c r="D2848" s="3">
        <v>63240.9</v>
      </c>
      <c r="E2848" s="8">
        <v>44708</v>
      </c>
      <c r="F2848" s="3">
        <v>63240.9</v>
      </c>
      <c r="G2848" s="5">
        <f>Tabla1[[#This Row],[Importe]]-Tabla1[[#This Row],[Pagado]]</f>
        <v>0</v>
      </c>
      <c r="H2848" s="4" t="s">
        <v>3890</v>
      </c>
    </row>
    <row r="2849" spans="1:8" x14ac:dyDescent="0.25">
      <c r="A2849" s="7">
        <v>44707</v>
      </c>
      <c r="B2849" s="4" t="s">
        <v>2889</v>
      </c>
      <c r="C2849" s="4" t="s">
        <v>3598</v>
      </c>
      <c r="D2849" s="3">
        <v>4070</v>
      </c>
      <c r="E2849" s="8">
        <v>44708</v>
      </c>
      <c r="F2849" s="3">
        <v>4070</v>
      </c>
      <c r="G2849" s="5">
        <f>Tabla1[[#This Row],[Importe]]-Tabla1[[#This Row],[Pagado]]</f>
        <v>0</v>
      </c>
      <c r="H2849" s="4" t="s">
        <v>3890</v>
      </c>
    </row>
    <row r="2850" spans="1:8" x14ac:dyDescent="0.25">
      <c r="A2850" s="7">
        <v>44707</v>
      </c>
      <c r="B2850" s="4" t="s">
        <v>2890</v>
      </c>
      <c r="C2850" s="4" t="s">
        <v>3597</v>
      </c>
      <c r="D2850" s="3">
        <v>31768.35</v>
      </c>
      <c r="E2850" s="8">
        <v>44707</v>
      </c>
      <c r="F2850" s="3">
        <v>31768.35</v>
      </c>
      <c r="G2850" s="5">
        <f>Tabla1[[#This Row],[Importe]]-Tabla1[[#This Row],[Pagado]]</f>
        <v>0</v>
      </c>
      <c r="H2850" s="4" t="s">
        <v>3890</v>
      </c>
    </row>
    <row r="2851" spans="1:8" x14ac:dyDescent="0.25">
      <c r="A2851" s="7">
        <v>44707</v>
      </c>
      <c r="B2851" s="4" t="s">
        <v>2891</v>
      </c>
      <c r="C2851" s="4" t="s">
        <v>3653</v>
      </c>
      <c r="D2851" s="3">
        <v>8321.4</v>
      </c>
      <c r="E2851" s="8">
        <v>44708</v>
      </c>
      <c r="F2851" s="3">
        <v>8321.4</v>
      </c>
      <c r="G2851" s="5">
        <f>Tabla1[[#This Row],[Importe]]-Tabla1[[#This Row],[Pagado]]</f>
        <v>0</v>
      </c>
      <c r="H2851" s="4" t="s">
        <v>3890</v>
      </c>
    </row>
    <row r="2852" spans="1:8" x14ac:dyDescent="0.25">
      <c r="A2852" s="7">
        <v>44707</v>
      </c>
      <c r="B2852" s="4" t="s">
        <v>2892</v>
      </c>
      <c r="C2852" s="4" t="s">
        <v>3640</v>
      </c>
      <c r="D2852" s="3">
        <v>13003.2</v>
      </c>
      <c r="E2852" s="8">
        <v>44707</v>
      </c>
      <c r="F2852" s="3">
        <v>13003.2</v>
      </c>
      <c r="G2852" s="5">
        <f>Tabla1[[#This Row],[Importe]]-Tabla1[[#This Row],[Pagado]]</f>
        <v>0</v>
      </c>
      <c r="H2852" s="4" t="s">
        <v>3890</v>
      </c>
    </row>
    <row r="2853" spans="1:8" x14ac:dyDescent="0.25">
      <c r="A2853" s="7">
        <v>44707</v>
      </c>
      <c r="B2853" s="4" t="s">
        <v>2893</v>
      </c>
      <c r="C2853" s="4" t="s">
        <v>3649</v>
      </c>
      <c r="D2853" s="3">
        <v>4216.8</v>
      </c>
      <c r="E2853" s="8">
        <v>44708</v>
      </c>
      <c r="F2853" s="3">
        <v>4216.8</v>
      </c>
      <c r="G2853" s="5">
        <f>Tabla1[[#This Row],[Importe]]-Tabla1[[#This Row],[Pagado]]</f>
        <v>0</v>
      </c>
      <c r="H2853" s="4" t="s">
        <v>3890</v>
      </c>
    </row>
    <row r="2854" spans="1:8" x14ac:dyDescent="0.25">
      <c r="A2854" s="7">
        <v>44707</v>
      </c>
      <c r="B2854" s="4" t="s">
        <v>2894</v>
      </c>
      <c r="C2854" s="4" t="s">
        <v>3608</v>
      </c>
      <c r="D2854" s="3">
        <v>7475.8</v>
      </c>
      <c r="E2854" s="8">
        <v>44709</v>
      </c>
      <c r="F2854" s="3">
        <v>7475.8</v>
      </c>
      <c r="G2854" s="5">
        <f>Tabla1[[#This Row],[Importe]]-Tabla1[[#This Row],[Pagado]]</f>
        <v>0</v>
      </c>
      <c r="H2854" s="4" t="s">
        <v>3890</v>
      </c>
    </row>
    <row r="2855" spans="1:8" x14ac:dyDescent="0.25">
      <c r="A2855" s="7">
        <v>44707</v>
      </c>
      <c r="B2855" s="4" t="s">
        <v>2895</v>
      </c>
      <c r="C2855" s="4" t="s">
        <v>3735</v>
      </c>
      <c r="D2855" s="3">
        <v>4549.6000000000004</v>
      </c>
      <c r="E2855" s="8">
        <v>44709</v>
      </c>
      <c r="F2855" s="3">
        <v>4549.6000000000004</v>
      </c>
      <c r="G2855" s="5">
        <f>Tabla1[[#This Row],[Importe]]-Tabla1[[#This Row],[Pagado]]</f>
        <v>0</v>
      </c>
      <c r="H2855" s="4" t="s">
        <v>3890</v>
      </c>
    </row>
    <row r="2856" spans="1:8" x14ac:dyDescent="0.25">
      <c r="A2856" s="7">
        <v>44707</v>
      </c>
      <c r="B2856" s="4" t="s">
        <v>2896</v>
      </c>
      <c r="C2856" s="4" t="s">
        <v>3804</v>
      </c>
      <c r="D2856" s="3">
        <v>4422.6000000000004</v>
      </c>
      <c r="E2856" s="8">
        <v>44708</v>
      </c>
      <c r="F2856" s="3">
        <v>4422.6000000000004</v>
      </c>
      <c r="G2856" s="5">
        <f>Tabla1[[#This Row],[Importe]]-Tabla1[[#This Row],[Pagado]]</f>
        <v>0</v>
      </c>
      <c r="H2856" s="4" t="s">
        <v>3890</v>
      </c>
    </row>
    <row r="2857" spans="1:8" x14ac:dyDescent="0.25">
      <c r="A2857" s="7">
        <v>44707</v>
      </c>
      <c r="B2857" s="4" t="s">
        <v>2897</v>
      </c>
      <c r="C2857" s="4" t="s">
        <v>3639</v>
      </c>
      <c r="D2857" s="3">
        <v>8173.3</v>
      </c>
      <c r="E2857" s="8">
        <v>44708</v>
      </c>
      <c r="F2857" s="3">
        <v>8173.3</v>
      </c>
      <c r="G2857" s="5">
        <f>Tabla1[[#This Row],[Importe]]-Tabla1[[#This Row],[Pagado]]</f>
        <v>0</v>
      </c>
      <c r="H2857" s="4" t="s">
        <v>3890</v>
      </c>
    </row>
    <row r="2858" spans="1:8" x14ac:dyDescent="0.25">
      <c r="A2858" s="7">
        <v>44707</v>
      </c>
      <c r="B2858" s="4" t="s">
        <v>2898</v>
      </c>
      <c r="C2858" s="4" t="s">
        <v>3863</v>
      </c>
      <c r="D2858" s="3">
        <v>4125.6000000000004</v>
      </c>
      <c r="E2858" s="8">
        <v>44707</v>
      </c>
      <c r="F2858" s="3">
        <v>4125.6000000000004</v>
      </c>
      <c r="G2858" s="5">
        <f>Tabla1[[#This Row],[Importe]]-Tabla1[[#This Row],[Pagado]]</f>
        <v>0</v>
      </c>
      <c r="H2858" s="4" t="s">
        <v>3890</v>
      </c>
    </row>
    <row r="2859" spans="1:8" x14ac:dyDescent="0.25">
      <c r="A2859" s="7">
        <v>44707</v>
      </c>
      <c r="B2859" s="4" t="s">
        <v>2899</v>
      </c>
      <c r="C2859" s="4" t="s">
        <v>3644</v>
      </c>
      <c r="D2859" s="3">
        <v>4037.6</v>
      </c>
      <c r="E2859" s="8">
        <v>44707</v>
      </c>
      <c r="F2859" s="3">
        <v>4037.6</v>
      </c>
      <c r="G2859" s="5">
        <f>Tabla1[[#This Row],[Importe]]-Tabla1[[#This Row],[Pagado]]</f>
        <v>0</v>
      </c>
      <c r="H2859" s="4" t="s">
        <v>3890</v>
      </c>
    </row>
    <row r="2860" spans="1:8" x14ac:dyDescent="0.25">
      <c r="A2860" s="7">
        <v>44707</v>
      </c>
      <c r="B2860" s="4" t="s">
        <v>2900</v>
      </c>
      <c r="C2860" s="4" t="s">
        <v>3641</v>
      </c>
      <c r="D2860" s="3">
        <v>2857.8</v>
      </c>
      <c r="E2860" s="8">
        <v>44708</v>
      </c>
      <c r="F2860" s="3">
        <v>2857.8</v>
      </c>
      <c r="G2860" s="5">
        <f>Tabla1[[#This Row],[Importe]]-Tabla1[[#This Row],[Pagado]]</f>
        <v>0</v>
      </c>
      <c r="H2860" s="4" t="s">
        <v>3890</v>
      </c>
    </row>
    <row r="2861" spans="1:8" x14ac:dyDescent="0.25">
      <c r="A2861" s="7">
        <v>44707</v>
      </c>
      <c r="B2861" s="4" t="s">
        <v>2901</v>
      </c>
      <c r="C2861" s="4" t="s">
        <v>3648</v>
      </c>
      <c r="D2861" s="3">
        <v>4811.3999999999996</v>
      </c>
      <c r="E2861" s="8">
        <v>44708</v>
      </c>
      <c r="F2861" s="3">
        <v>4811.3999999999996</v>
      </c>
      <c r="G2861" s="5">
        <f>Tabla1[[#This Row],[Importe]]-Tabla1[[#This Row],[Pagado]]</f>
        <v>0</v>
      </c>
      <c r="H2861" s="4" t="s">
        <v>3890</v>
      </c>
    </row>
    <row r="2862" spans="1:8" x14ac:dyDescent="0.25">
      <c r="A2862" s="7">
        <v>44707</v>
      </c>
      <c r="B2862" s="4" t="s">
        <v>2902</v>
      </c>
      <c r="C2862" s="4" t="s">
        <v>4031</v>
      </c>
      <c r="D2862" s="3">
        <v>0</v>
      </c>
      <c r="E2862" s="9" t="s">
        <v>3891</v>
      </c>
      <c r="F2862" s="3">
        <v>0</v>
      </c>
      <c r="G2862" s="5">
        <f>Tabla1[[#This Row],[Importe]]-Tabla1[[#This Row],[Pagado]]</f>
        <v>0</v>
      </c>
      <c r="H2862" s="4" t="s">
        <v>3891</v>
      </c>
    </row>
    <row r="2863" spans="1:8" x14ac:dyDescent="0.25">
      <c r="A2863" s="7">
        <v>44707</v>
      </c>
      <c r="B2863" s="4" t="s">
        <v>2903</v>
      </c>
      <c r="C2863" s="4" t="s">
        <v>3653</v>
      </c>
      <c r="D2863" s="3">
        <v>1050</v>
      </c>
      <c r="E2863" s="8">
        <v>44708</v>
      </c>
      <c r="F2863" s="3">
        <v>1050</v>
      </c>
      <c r="G2863" s="5">
        <f>Tabla1[[#This Row],[Importe]]-Tabla1[[#This Row],[Pagado]]</f>
        <v>0</v>
      </c>
      <c r="H2863" s="4" t="s">
        <v>3890</v>
      </c>
    </row>
    <row r="2864" spans="1:8" x14ac:dyDescent="0.25">
      <c r="A2864" s="7">
        <v>44707</v>
      </c>
      <c r="B2864" s="4" t="s">
        <v>2904</v>
      </c>
      <c r="C2864" s="4" t="s">
        <v>3806</v>
      </c>
      <c r="D2864" s="3">
        <v>525</v>
      </c>
      <c r="E2864" s="8">
        <v>44708</v>
      </c>
      <c r="F2864" s="3">
        <v>525</v>
      </c>
      <c r="G2864" s="5">
        <f>Tabla1[[#This Row],[Importe]]-Tabla1[[#This Row],[Pagado]]</f>
        <v>0</v>
      </c>
      <c r="H2864" s="4" t="s">
        <v>3890</v>
      </c>
    </row>
    <row r="2865" spans="1:8" x14ac:dyDescent="0.25">
      <c r="A2865" s="7">
        <v>44707</v>
      </c>
      <c r="B2865" s="4" t="s">
        <v>2905</v>
      </c>
      <c r="C2865" s="4" t="s">
        <v>3667</v>
      </c>
      <c r="D2865" s="3">
        <v>11164.2</v>
      </c>
      <c r="E2865" s="8">
        <v>44708</v>
      </c>
      <c r="F2865" s="3">
        <v>11164.2</v>
      </c>
      <c r="G2865" s="5">
        <f>Tabla1[[#This Row],[Importe]]-Tabla1[[#This Row],[Pagado]]</f>
        <v>0</v>
      </c>
      <c r="H2865" s="4" t="s">
        <v>3890</v>
      </c>
    </row>
    <row r="2866" spans="1:8" ht="31.5" x14ac:dyDescent="0.25">
      <c r="A2866" s="7">
        <v>44707</v>
      </c>
      <c r="B2866" s="4" t="s">
        <v>2906</v>
      </c>
      <c r="C2866" s="4" t="s">
        <v>3651</v>
      </c>
      <c r="D2866" s="3">
        <v>10540.6</v>
      </c>
      <c r="E2866" s="8" t="s">
        <v>4042</v>
      </c>
      <c r="F2866" s="3">
        <f>3000+7540.6</f>
        <v>10540.6</v>
      </c>
      <c r="G2866" s="5">
        <f>Tabla1[[#This Row],[Importe]]-Tabla1[[#This Row],[Pagado]]</f>
        <v>0</v>
      </c>
      <c r="H2866" s="4" t="s">
        <v>3890</v>
      </c>
    </row>
    <row r="2867" spans="1:8" x14ac:dyDescent="0.25">
      <c r="A2867" s="7">
        <v>44707</v>
      </c>
      <c r="B2867" s="4" t="s">
        <v>2907</v>
      </c>
      <c r="C2867" s="4" t="s">
        <v>3655</v>
      </c>
      <c r="D2867" s="3">
        <v>4503.3999999999996</v>
      </c>
      <c r="E2867" s="8">
        <v>44707</v>
      </c>
      <c r="F2867" s="3">
        <v>4503.3999999999996</v>
      </c>
      <c r="G2867" s="5">
        <f>Tabla1[[#This Row],[Importe]]-Tabla1[[#This Row],[Pagado]]</f>
        <v>0</v>
      </c>
      <c r="H2867" s="4" t="s">
        <v>3890</v>
      </c>
    </row>
    <row r="2868" spans="1:8" x14ac:dyDescent="0.25">
      <c r="A2868" s="7">
        <v>44707</v>
      </c>
      <c r="B2868" s="4" t="s">
        <v>2908</v>
      </c>
      <c r="C2868" s="4" t="s">
        <v>3804</v>
      </c>
      <c r="D2868" s="3">
        <v>660</v>
      </c>
      <c r="E2868" s="8">
        <v>44708</v>
      </c>
      <c r="F2868" s="3">
        <v>660</v>
      </c>
      <c r="G2868" s="5">
        <f>Tabla1[[#This Row],[Importe]]-Tabla1[[#This Row],[Pagado]]</f>
        <v>0</v>
      </c>
      <c r="H2868" s="4" t="s">
        <v>3890</v>
      </c>
    </row>
    <row r="2869" spans="1:8" x14ac:dyDescent="0.25">
      <c r="A2869" s="7">
        <v>44707</v>
      </c>
      <c r="B2869" s="4" t="s">
        <v>2909</v>
      </c>
      <c r="C2869" s="4" t="s">
        <v>3595</v>
      </c>
      <c r="D2869" s="3">
        <v>3846.7</v>
      </c>
      <c r="E2869" s="8">
        <v>44707</v>
      </c>
      <c r="F2869" s="3">
        <v>3846.7</v>
      </c>
      <c r="G2869" s="5">
        <f>Tabla1[[#This Row],[Importe]]-Tabla1[[#This Row],[Pagado]]</f>
        <v>0</v>
      </c>
      <c r="H2869" s="4" t="s">
        <v>3890</v>
      </c>
    </row>
    <row r="2870" spans="1:8" x14ac:dyDescent="0.25">
      <c r="A2870" s="7">
        <v>44707</v>
      </c>
      <c r="B2870" s="4" t="s">
        <v>2910</v>
      </c>
      <c r="C2870" s="4" t="s">
        <v>3718</v>
      </c>
      <c r="D2870" s="3">
        <v>3522.4</v>
      </c>
      <c r="E2870" s="8">
        <v>44707</v>
      </c>
      <c r="F2870" s="3">
        <v>3522.4</v>
      </c>
      <c r="G2870" s="5">
        <f>Tabla1[[#This Row],[Importe]]-Tabla1[[#This Row],[Pagado]]</f>
        <v>0</v>
      </c>
      <c r="H2870" s="4" t="s">
        <v>3890</v>
      </c>
    </row>
    <row r="2871" spans="1:8" x14ac:dyDescent="0.25">
      <c r="A2871" s="7">
        <v>44707</v>
      </c>
      <c r="B2871" s="4" t="s">
        <v>2911</v>
      </c>
      <c r="C2871" s="4" t="s">
        <v>3609</v>
      </c>
      <c r="D2871" s="3">
        <v>753.9</v>
      </c>
      <c r="E2871" s="8">
        <v>44707</v>
      </c>
      <c r="F2871" s="3">
        <v>753.9</v>
      </c>
      <c r="G2871" s="5">
        <f>Tabla1[[#This Row],[Importe]]-Tabla1[[#This Row],[Pagado]]</f>
        <v>0</v>
      </c>
      <c r="H2871" s="4" t="s">
        <v>3890</v>
      </c>
    </row>
    <row r="2872" spans="1:8" x14ac:dyDescent="0.25">
      <c r="A2872" s="7">
        <v>44707</v>
      </c>
      <c r="B2872" s="4" t="s">
        <v>2912</v>
      </c>
      <c r="C2872" s="4" t="s">
        <v>3612</v>
      </c>
      <c r="D2872" s="3">
        <v>3199.1</v>
      </c>
      <c r="E2872" s="8">
        <v>44707</v>
      </c>
      <c r="F2872" s="3">
        <v>3199.1</v>
      </c>
      <c r="G2872" s="5">
        <f>Tabla1[[#This Row],[Importe]]-Tabla1[[#This Row],[Pagado]]</f>
        <v>0</v>
      </c>
      <c r="H2872" s="4" t="s">
        <v>3890</v>
      </c>
    </row>
    <row r="2873" spans="1:8" x14ac:dyDescent="0.25">
      <c r="A2873" s="7">
        <v>44707</v>
      </c>
      <c r="B2873" s="4" t="s">
        <v>2913</v>
      </c>
      <c r="C2873" s="4" t="s">
        <v>3733</v>
      </c>
      <c r="D2873" s="3">
        <v>2880</v>
      </c>
      <c r="E2873" s="8">
        <v>44707</v>
      </c>
      <c r="F2873" s="3">
        <v>2880</v>
      </c>
      <c r="G2873" s="5">
        <f>Tabla1[[#This Row],[Importe]]-Tabla1[[#This Row],[Pagado]]</f>
        <v>0</v>
      </c>
      <c r="H2873" s="4" t="s">
        <v>3890</v>
      </c>
    </row>
    <row r="2874" spans="1:8" x14ac:dyDescent="0.25">
      <c r="A2874" s="7">
        <v>44707</v>
      </c>
      <c r="B2874" s="4" t="s">
        <v>2914</v>
      </c>
      <c r="C2874" s="4" t="s">
        <v>3679</v>
      </c>
      <c r="D2874" s="3">
        <v>2598</v>
      </c>
      <c r="E2874" s="8">
        <v>44707</v>
      </c>
      <c r="F2874" s="3">
        <v>2598</v>
      </c>
      <c r="G2874" s="5">
        <f>Tabla1[[#This Row],[Importe]]-Tabla1[[#This Row],[Pagado]]</f>
        <v>0</v>
      </c>
      <c r="H2874" s="4" t="s">
        <v>3890</v>
      </c>
    </row>
    <row r="2875" spans="1:8" x14ac:dyDescent="0.25">
      <c r="A2875" s="7">
        <v>44707</v>
      </c>
      <c r="B2875" s="4" t="s">
        <v>2915</v>
      </c>
      <c r="C2875" s="4" t="s">
        <v>3599</v>
      </c>
      <c r="D2875" s="3">
        <v>49246.7</v>
      </c>
      <c r="E2875" s="8">
        <v>44709</v>
      </c>
      <c r="F2875" s="3">
        <v>49246.7</v>
      </c>
      <c r="G2875" s="5">
        <f>Tabla1[[#This Row],[Importe]]-Tabla1[[#This Row],[Pagado]]</f>
        <v>0</v>
      </c>
      <c r="H2875" s="4" t="s">
        <v>3890</v>
      </c>
    </row>
    <row r="2876" spans="1:8" x14ac:dyDescent="0.25">
      <c r="A2876" s="7">
        <v>44707</v>
      </c>
      <c r="B2876" s="4" t="s">
        <v>2916</v>
      </c>
      <c r="C2876" s="4" t="s">
        <v>3855</v>
      </c>
      <c r="D2876" s="3">
        <v>8577.6</v>
      </c>
      <c r="E2876" s="8">
        <v>44707</v>
      </c>
      <c r="F2876" s="3">
        <v>8577.6</v>
      </c>
      <c r="G2876" s="5">
        <f>Tabla1[[#This Row],[Importe]]-Tabla1[[#This Row],[Pagado]]</f>
        <v>0</v>
      </c>
      <c r="H2876" s="4" t="s">
        <v>3890</v>
      </c>
    </row>
    <row r="2877" spans="1:8" x14ac:dyDescent="0.25">
      <c r="A2877" s="7">
        <v>44707</v>
      </c>
      <c r="B2877" s="4" t="s">
        <v>2917</v>
      </c>
      <c r="C2877" s="4" t="s">
        <v>3614</v>
      </c>
      <c r="D2877" s="3">
        <v>2251.5</v>
      </c>
      <c r="E2877" s="8">
        <v>44707</v>
      </c>
      <c r="F2877" s="3">
        <v>2251.5</v>
      </c>
      <c r="G2877" s="5">
        <f>Tabla1[[#This Row],[Importe]]-Tabla1[[#This Row],[Pagado]]</f>
        <v>0</v>
      </c>
      <c r="H2877" s="4" t="s">
        <v>3890</v>
      </c>
    </row>
    <row r="2878" spans="1:8" x14ac:dyDescent="0.25">
      <c r="A2878" s="7">
        <v>44707</v>
      </c>
      <c r="B2878" s="4" t="s">
        <v>2918</v>
      </c>
      <c r="C2878" s="4" t="s">
        <v>4032</v>
      </c>
      <c r="D2878" s="3">
        <v>0</v>
      </c>
      <c r="E2878" s="9" t="s">
        <v>3891</v>
      </c>
      <c r="F2878" s="3">
        <v>0</v>
      </c>
      <c r="G2878" s="5">
        <f>Tabla1[[#This Row],[Importe]]-Tabla1[[#This Row],[Pagado]]</f>
        <v>0</v>
      </c>
      <c r="H2878" s="4" t="s">
        <v>3891</v>
      </c>
    </row>
    <row r="2879" spans="1:8" x14ac:dyDescent="0.25">
      <c r="A2879" s="7">
        <v>44707</v>
      </c>
      <c r="B2879" s="4" t="s">
        <v>2919</v>
      </c>
      <c r="C2879" s="4" t="s">
        <v>3730</v>
      </c>
      <c r="D2879" s="3">
        <v>3978</v>
      </c>
      <c r="E2879" s="8">
        <v>44707</v>
      </c>
      <c r="F2879" s="3">
        <v>3978</v>
      </c>
      <c r="G2879" s="5">
        <f>Tabla1[[#This Row],[Importe]]-Tabla1[[#This Row],[Pagado]]</f>
        <v>0</v>
      </c>
      <c r="H2879" s="4" t="s">
        <v>3890</v>
      </c>
    </row>
    <row r="2880" spans="1:8" x14ac:dyDescent="0.25">
      <c r="A2880" s="7">
        <v>44707</v>
      </c>
      <c r="B2880" s="4" t="s">
        <v>2920</v>
      </c>
      <c r="C2880" s="4" t="s">
        <v>3774</v>
      </c>
      <c r="D2880" s="3">
        <v>9207</v>
      </c>
      <c r="E2880" s="8">
        <v>44707</v>
      </c>
      <c r="F2880" s="3">
        <v>9207</v>
      </c>
      <c r="G2880" s="5">
        <f>Tabla1[[#This Row],[Importe]]-Tabla1[[#This Row],[Pagado]]</f>
        <v>0</v>
      </c>
      <c r="H2880" s="4" t="s">
        <v>3890</v>
      </c>
    </row>
    <row r="2881" spans="1:8" x14ac:dyDescent="0.25">
      <c r="A2881" s="7">
        <v>44707</v>
      </c>
      <c r="B2881" s="4" t="s">
        <v>2921</v>
      </c>
      <c r="C2881" s="4" t="s">
        <v>3771</v>
      </c>
      <c r="D2881" s="3">
        <v>844.8</v>
      </c>
      <c r="E2881" s="8">
        <v>44707</v>
      </c>
      <c r="F2881" s="3">
        <v>844.8</v>
      </c>
      <c r="G2881" s="5">
        <f>Tabla1[[#This Row],[Importe]]-Tabla1[[#This Row],[Pagado]]</f>
        <v>0</v>
      </c>
      <c r="H2881" s="4" t="s">
        <v>3890</v>
      </c>
    </row>
    <row r="2882" spans="1:8" x14ac:dyDescent="0.25">
      <c r="A2882" s="7">
        <v>44707</v>
      </c>
      <c r="B2882" s="4" t="s">
        <v>2922</v>
      </c>
      <c r="C2882" s="4" t="s">
        <v>3736</v>
      </c>
      <c r="D2882" s="3">
        <v>2003.1</v>
      </c>
      <c r="E2882" s="8">
        <v>44707</v>
      </c>
      <c r="F2882" s="3">
        <v>2003.1</v>
      </c>
      <c r="G2882" s="5">
        <f>Tabla1[[#This Row],[Importe]]-Tabla1[[#This Row],[Pagado]]</f>
        <v>0</v>
      </c>
      <c r="H2882" s="4" t="s">
        <v>3890</v>
      </c>
    </row>
    <row r="2883" spans="1:8" ht="31.5" x14ac:dyDescent="0.25">
      <c r="A2883" s="7">
        <v>44707</v>
      </c>
      <c r="B2883" s="4" t="s">
        <v>2923</v>
      </c>
      <c r="C2883" s="4" t="s">
        <v>3621</v>
      </c>
      <c r="D2883" s="3">
        <v>33484.699999999997</v>
      </c>
      <c r="E2883" s="8" t="s">
        <v>4033</v>
      </c>
      <c r="F2883" s="3">
        <f>13484.7</f>
        <v>13484.7</v>
      </c>
      <c r="G2883" s="5">
        <f>Tabla1[[#This Row],[Importe]]-Tabla1[[#This Row],[Pagado]]</f>
        <v>19999.999999999996</v>
      </c>
      <c r="H2883" s="4" t="s">
        <v>3890</v>
      </c>
    </row>
    <row r="2884" spans="1:8" x14ac:dyDescent="0.25">
      <c r="A2884" s="7">
        <v>44707</v>
      </c>
      <c r="B2884" s="4" t="s">
        <v>2924</v>
      </c>
      <c r="C2884" s="4" t="s">
        <v>3604</v>
      </c>
      <c r="D2884" s="3">
        <v>2580.1999999999998</v>
      </c>
      <c r="E2884" s="8">
        <v>44707</v>
      </c>
      <c r="F2884" s="3">
        <v>2580.1999999999998</v>
      </c>
      <c r="G2884" s="5">
        <f>Tabla1[[#This Row],[Importe]]-Tabla1[[#This Row],[Pagado]]</f>
        <v>0</v>
      </c>
      <c r="H2884" s="4" t="s">
        <v>3890</v>
      </c>
    </row>
    <row r="2885" spans="1:8" x14ac:dyDescent="0.25">
      <c r="A2885" s="7">
        <v>44707</v>
      </c>
      <c r="B2885" s="4" t="s">
        <v>2925</v>
      </c>
      <c r="C2885" s="4" t="s">
        <v>3822</v>
      </c>
      <c r="D2885" s="3">
        <v>14189.2</v>
      </c>
      <c r="E2885" s="8">
        <v>44707</v>
      </c>
      <c r="F2885" s="3">
        <v>14189.2</v>
      </c>
      <c r="G2885" s="5">
        <f>Tabla1[[#This Row],[Importe]]-Tabla1[[#This Row],[Pagado]]</f>
        <v>0</v>
      </c>
      <c r="H2885" s="4" t="s">
        <v>3890</v>
      </c>
    </row>
    <row r="2886" spans="1:8" x14ac:dyDescent="0.25">
      <c r="A2886" s="7">
        <v>44707</v>
      </c>
      <c r="B2886" s="4" t="s">
        <v>2926</v>
      </c>
      <c r="C2886" s="4" t="s">
        <v>3866</v>
      </c>
      <c r="D2886" s="3">
        <v>42314.48</v>
      </c>
      <c r="E2886" s="8">
        <v>44707</v>
      </c>
      <c r="F2886" s="3">
        <v>42314.48</v>
      </c>
      <c r="G2886" s="5">
        <f>Tabla1[[#This Row],[Importe]]-Tabla1[[#This Row],[Pagado]]</f>
        <v>0</v>
      </c>
      <c r="H2886" s="4" t="s">
        <v>3890</v>
      </c>
    </row>
    <row r="2887" spans="1:8" x14ac:dyDescent="0.25">
      <c r="A2887" s="7">
        <v>44707</v>
      </c>
      <c r="B2887" s="4" t="s">
        <v>2927</v>
      </c>
      <c r="C2887" s="4" t="s">
        <v>3669</v>
      </c>
      <c r="D2887" s="3">
        <v>1822.8</v>
      </c>
      <c r="E2887" s="8">
        <v>44707</v>
      </c>
      <c r="F2887" s="3">
        <v>1822.8</v>
      </c>
      <c r="G2887" s="5">
        <f>Tabla1[[#This Row],[Importe]]-Tabla1[[#This Row],[Pagado]]</f>
        <v>0</v>
      </c>
      <c r="H2887" s="4" t="s">
        <v>3890</v>
      </c>
    </row>
    <row r="2888" spans="1:8" x14ac:dyDescent="0.25">
      <c r="A2888" s="7">
        <v>44707</v>
      </c>
      <c r="B2888" s="4" t="s">
        <v>2928</v>
      </c>
      <c r="C2888" s="4" t="s">
        <v>3822</v>
      </c>
      <c r="D2888" s="3">
        <v>3438</v>
      </c>
      <c r="E2888" s="8">
        <v>44707</v>
      </c>
      <c r="F2888" s="3">
        <v>3438</v>
      </c>
      <c r="G2888" s="5">
        <f>Tabla1[[#This Row],[Importe]]-Tabla1[[#This Row],[Pagado]]</f>
        <v>0</v>
      </c>
      <c r="H2888" s="4" t="s">
        <v>3890</v>
      </c>
    </row>
    <row r="2889" spans="1:8" x14ac:dyDescent="0.25">
      <c r="A2889" s="7">
        <v>44707</v>
      </c>
      <c r="B2889" s="4" t="s">
        <v>2929</v>
      </c>
      <c r="C2889" s="4" t="s">
        <v>4034</v>
      </c>
      <c r="D2889" s="3">
        <v>0</v>
      </c>
      <c r="E2889" s="9" t="s">
        <v>3891</v>
      </c>
      <c r="F2889" s="3">
        <v>0</v>
      </c>
      <c r="G2889" s="5">
        <f>Tabla1[[#This Row],[Importe]]-Tabla1[[#This Row],[Pagado]]</f>
        <v>0</v>
      </c>
      <c r="H2889" s="4" t="s">
        <v>3891</v>
      </c>
    </row>
    <row r="2890" spans="1:8" x14ac:dyDescent="0.25">
      <c r="A2890" s="7">
        <v>44707</v>
      </c>
      <c r="B2890" s="4" t="s">
        <v>2930</v>
      </c>
      <c r="C2890" s="4" t="s">
        <v>3670</v>
      </c>
      <c r="D2890" s="3">
        <v>2097</v>
      </c>
      <c r="E2890" s="8">
        <v>44707</v>
      </c>
      <c r="F2890" s="3">
        <v>2097</v>
      </c>
      <c r="G2890" s="5">
        <f>Tabla1[[#This Row],[Importe]]-Tabla1[[#This Row],[Pagado]]</f>
        <v>0</v>
      </c>
      <c r="H2890" s="4" t="s">
        <v>3890</v>
      </c>
    </row>
    <row r="2891" spans="1:8" x14ac:dyDescent="0.25">
      <c r="A2891" s="7">
        <v>44707</v>
      </c>
      <c r="B2891" s="4" t="s">
        <v>2931</v>
      </c>
      <c r="C2891" s="4" t="s">
        <v>3676</v>
      </c>
      <c r="D2891" s="3">
        <v>465</v>
      </c>
      <c r="E2891" s="8">
        <v>44707</v>
      </c>
      <c r="F2891" s="3">
        <v>465</v>
      </c>
      <c r="G2891" s="5">
        <f>Tabla1[[#This Row],[Importe]]-Tabla1[[#This Row],[Pagado]]</f>
        <v>0</v>
      </c>
      <c r="H2891" s="4" t="s">
        <v>3890</v>
      </c>
    </row>
    <row r="2892" spans="1:8" x14ac:dyDescent="0.25">
      <c r="A2892" s="7">
        <v>44707</v>
      </c>
      <c r="B2892" s="4" t="s">
        <v>2932</v>
      </c>
      <c r="C2892" s="4" t="s">
        <v>3638</v>
      </c>
      <c r="D2892" s="3">
        <v>2372.4</v>
      </c>
      <c r="E2892" s="8">
        <v>44707</v>
      </c>
      <c r="F2892" s="3">
        <v>2372.4</v>
      </c>
      <c r="G2892" s="5">
        <f>Tabla1[[#This Row],[Importe]]-Tabla1[[#This Row],[Pagado]]</f>
        <v>0</v>
      </c>
      <c r="H2892" s="4" t="s">
        <v>3890</v>
      </c>
    </row>
    <row r="2893" spans="1:8" x14ac:dyDescent="0.25">
      <c r="A2893" s="7">
        <v>44707</v>
      </c>
      <c r="B2893" s="4" t="s">
        <v>2933</v>
      </c>
      <c r="C2893" s="4" t="s">
        <v>3747</v>
      </c>
      <c r="D2893" s="3">
        <v>6936.6</v>
      </c>
      <c r="E2893" s="8">
        <v>44707</v>
      </c>
      <c r="F2893" s="3">
        <v>6936.6</v>
      </c>
      <c r="G2893" s="5">
        <f>Tabla1[[#This Row],[Importe]]-Tabla1[[#This Row],[Pagado]]</f>
        <v>0</v>
      </c>
      <c r="H2893" s="4" t="s">
        <v>3890</v>
      </c>
    </row>
    <row r="2894" spans="1:8" x14ac:dyDescent="0.25">
      <c r="A2894" s="7">
        <v>44707</v>
      </c>
      <c r="B2894" s="4" t="s">
        <v>2934</v>
      </c>
      <c r="C2894" s="4" t="s">
        <v>3764</v>
      </c>
      <c r="D2894" s="3">
        <v>2870</v>
      </c>
      <c r="E2894" s="8">
        <v>44707</v>
      </c>
      <c r="F2894" s="3">
        <v>2870</v>
      </c>
      <c r="G2894" s="5">
        <f>Tabla1[[#This Row],[Importe]]-Tabla1[[#This Row],[Pagado]]</f>
        <v>0</v>
      </c>
      <c r="H2894" s="4" t="s">
        <v>3890</v>
      </c>
    </row>
    <row r="2895" spans="1:8" x14ac:dyDescent="0.25">
      <c r="A2895" s="7">
        <v>44707</v>
      </c>
      <c r="B2895" s="4" t="s">
        <v>2935</v>
      </c>
      <c r="C2895" s="4" t="s">
        <v>3767</v>
      </c>
      <c r="D2895" s="3">
        <v>904.8</v>
      </c>
      <c r="E2895" s="8">
        <v>44707</v>
      </c>
      <c r="F2895" s="3">
        <v>904.8</v>
      </c>
      <c r="G2895" s="5">
        <f>Tabla1[[#This Row],[Importe]]-Tabla1[[#This Row],[Pagado]]</f>
        <v>0</v>
      </c>
      <c r="H2895" s="4" t="s">
        <v>3890</v>
      </c>
    </row>
    <row r="2896" spans="1:8" x14ac:dyDescent="0.25">
      <c r="A2896" s="7">
        <v>44707</v>
      </c>
      <c r="B2896" s="4" t="s">
        <v>2936</v>
      </c>
      <c r="C2896" s="4" t="s">
        <v>3775</v>
      </c>
      <c r="D2896" s="3">
        <v>6814.6</v>
      </c>
      <c r="E2896" s="8">
        <v>44707</v>
      </c>
      <c r="F2896" s="3">
        <v>6814.6</v>
      </c>
      <c r="G2896" s="5">
        <f>Tabla1[[#This Row],[Importe]]-Tabla1[[#This Row],[Pagado]]</f>
        <v>0</v>
      </c>
      <c r="H2896" s="4" t="s">
        <v>3890</v>
      </c>
    </row>
    <row r="2897" spans="1:8" x14ac:dyDescent="0.25">
      <c r="A2897" s="7">
        <v>44707</v>
      </c>
      <c r="B2897" s="4" t="s">
        <v>2937</v>
      </c>
      <c r="C2897" s="4" t="s">
        <v>3626</v>
      </c>
      <c r="D2897" s="3">
        <v>16990.849999999999</v>
      </c>
      <c r="E2897" s="8">
        <v>44707</v>
      </c>
      <c r="F2897" s="3">
        <v>16990.849999999999</v>
      </c>
      <c r="G2897" s="5">
        <f>Tabla1[[#This Row],[Importe]]-Tabla1[[#This Row],[Pagado]]</f>
        <v>0</v>
      </c>
      <c r="H2897" s="4" t="s">
        <v>3890</v>
      </c>
    </row>
    <row r="2898" spans="1:8" x14ac:dyDescent="0.25">
      <c r="A2898" s="7">
        <v>44707</v>
      </c>
      <c r="B2898" s="4" t="s">
        <v>2938</v>
      </c>
      <c r="C2898" s="4" t="s">
        <v>3767</v>
      </c>
      <c r="D2898" s="3">
        <v>408.8</v>
      </c>
      <c r="E2898" s="8">
        <v>44707</v>
      </c>
      <c r="F2898" s="3">
        <v>408.8</v>
      </c>
      <c r="G2898" s="5">
        <f>Tabla1[[#This Row],[Importe]]-Tabla1[[#This Row],[Pagado]]</f>
        <v>0</v>
      </c>
      <c r="H2898" s="4" t="s">
        <v>3890</v>
      </c>
    </row>
    <row r="2899" spans="1:8" x14ac:dyDescent="0.25">
      <c r="A2899" s="7">
        <v>44707</v>
      </c>
      <c r="B2899" s="4" t="s">
        <v>2939</v>
      </c>
      <c r="C2899" s="4" t="s">
        <v>3630</v>
      </c>
      <c r="D2899" s="3">
        <v>5610</v>
      </c>
      <c r="E2899" s="8">
        <v>44707</v>
      </c>
      <c r="F2899" s="3">
        <v>5610</v>
      </c>
      <c r="G2899" s="5">
        <f>Tabla1[[#This Row],[Importe]]-Tabla1[[#This Row],[Pagado]]</f>
        <v>0</v>
      </c>
      <c r="H2899" s="4" t="s">
        <v>3890</v>
      </c>
    </row>
    <row r="2900" spans="1:8" x14ac:dyDescent="0.25">
      <c r="A2900" s="7">
        <v>44707</v>
      </c>
      <c r="B2900" s="4" t="s">
        <v>2940</v>
      </c>
      <c r="C2900" s="4" t="s">
        <v>3703</v>
      </c>
      <c r="D2900" s="3">
        <v>4580.6000000000004</v>
      </c>
      <c r="E2900" s="8">
        <v>44707</v>
      </c>
      <c r="F2900" s="3">
        <v>4580.6000000000004</v>
      </c>
      <c r="G2900" s="5">
        <f>Tabla1[[#This Row],[Importe]]-Tabla1[[#This Row],[Pagado]]</f>
        <v>0</v>
      </c>
      <c r="H2900" s="4" t="s">
        <v>3890</v>
      </c>
    </row>
    <row r="2901" spans="1:8" x14ac:dyDescent="0.25">
      <c r="A2901" s="7">
        <v>44707</v>
      </c>
      <c r="B2901" s="4" t="s">
        <v>2941</v>
      </c>
      <c r="C2901" s="4" t="s">
        <v>3614</v>
      </c>
      <c r="D2901" s="3">
        <v>3542</v>
      </c>
      <c r="E2901" s="8">
        <v>44707</v>
      </c>
      <c r="F2901" s="3">
        <v>3542</v>
      </c>
      <c r="G2901" s="5">
        <f>Tabla1[[#This Row],[Importe]]-Tabla1[[#This Row],[Pagado]]</f>
        <v>0</v>
      </c>
      <c r="H2901" s="4" t="s">
        <v>3890</v>
      </c>
    </row>
    <row r="2902" spans="1:8" x14ac:dyDescent="0.25">
      <c r="A2902" s="7">
        <v>44707</v>
      </c>
      <c r="B2902" s="4" t="s">
        <v>2942</v>
      </c>
      <c r="C2902" s="4" t="s">
        <v>3620</v>
      </c>
      <c r="D2902" s="3">
        <v>6359.4</v>
      </c>
      <c r="E2902" s="8">
        <v>44707</v>
      </c>
      <c r="F2902" s="3">
        <v>6359.4</v>
      </c>
      <c r="G2902" s="5">
        <f>Tabla1[[#This Row],[Importe]]-Tabla1[[#This Row],[Pagado]]</f>
        <v>0</v>
      </c>
      <c r="H2902" s="4" t="s">
        <v>3890</v>
      </c>
    </row>
    <row r="2903" spans="1:8" x14ac:dyDescent="0.25">
      <c r="A2903" s="7">
        <v>44707</v>
      </c>
      <c r="B2903" s="4" t="s">
        <v>2943</v>
      </c>
      <c r="C2903" s="4" t="s">
        <v>3868</v>
      </c>
      <c r="D2903" s="3">
        <v>5940.8</v>
      </c>
      <c r="E2903" s="8">
        <v>44708</v>
      </c>
      <c r="F2903" s="3">
        <v>5940.8</v>
      </c>
      <c r="G2903" s="5">
        <f>Tabla1[[#This Row],[Importe]]-Tabla1[[#This Row],[Pagado]]</f>
        <v>0</v>
      </c>
      <c r="H2903" s="4" t="s">
        <v>3890</v>
      </c>
    </row>
    <row r="2904" spans="1:8" x14ac:dyDescent="0.25">
      <c r="A2904" s="7">
        <v>44707</v>
      </c>
      <c r="B2904" s="4" t="s">
        <v>2944</v>
      </c>
      <c r="C2904" s="4" t="s">
        <v>3742</v>
      </c>
      <c r="D2904" s="3">
        <v>4952.8</v>
      </c>
      <c r="E2904" s="8">
        <v>44708</v>
      </c>
      <c r="F2904" s="3">
        <v>4952.8</v>
      </c>
      <c r="G2904" s="5">
        <f>Tabla1[[#This Row],[Importe]]-Tabla1[[#This Row],[Pagado]]</f>
        <v>0</v>
      </c>
      <c r="H2904" s="4" t="s">
        <v>3890</v>
      </c>
    </row>
    <row r="2905" spans="1:8" x14ac:dyDescent="0.25">
      <c r="A2905" s="7">
        <v>44707</v>
      </c>
      <c r="B2905" s="4" t="s">
        <v>2945</v>
      </c>
      <c r="C2905" s="4" t="s">
        <v>3809</v>
      </c>
      <c r="D2905" s="3">
        <v>8237.2000000000007</v>
      </c>
      <c r="E2905" s="8">
        <v>44708</v>
      </c>
      <c r="F2905" s="3">
        <v>8237.2000000000007</v>
      </c>
      <c r="G2905" s="5">
        <f>Tabla1[[#This Row],[Importe]]-Tabla1[[#This Row],[Pagado]]</f>
        <v>0</v>
      </c>
      <c r="H2905" s="4" t="s">
        <v>3890</v>
      </c>
    </row>
    <row r="2906" spans="1:8" x14ac:dyDescent="0.25">
      <c r="A2906" s="7">
        <v>44707</v>
      </c>
      <c r="B2906" s="4" t="s">
        <v>2946</v>
      </c>
      <c r="C2906" s="4" t="s">
        <v>4035</v>
      </c>
      <c r="D2906" s="3">
        <v>0</v>
      </c>
      <c r="E2906" s="9" t="s">
        <v>3891</v>
      </c>
      <c r="F2906" s="3">
        <v>0</v>
      </c>
      <c r="G2906" s="5">
        <f>Tabla1[[#This Row],[Importe]]-Tabla1[[#This Row],[Pagado]]</f>
        <v>0</v>
      </c>
      <c r="H2906" s="4" t="s">
        <v>3891</v>
      </c>
    </row>
    <row r="2907" spans="1:8" x14ac:dyDescent="0.25">
      <c r="A2907" s="7">
        <v>44707</v>
      </c>
      <c r="B2907" s="4" t="s">
        <v>2947</v>
      </c>
      <c r="C2907" s="4" t="s">
        <v>3624</v>
      </c>
      <c r="D2907" s="3">
        <v>1640.9</v>
      </c>
      <c r="E2907" s="8">
        <v>44707</v>
      </c>
      <c r="F2907" s="3">
        <v>1640.9</v>
      </c>
      <c r="G2907" s="5">
        <f>Tabla1[[#This Row],[Importe]]-Tabla1[[#This Row],[Pagado]]</f>
        <v>0</v>
      </c>
      <c r="H2907" s="4" t="s">
        <v>3890</v>
      </c>
    </row>
    <row r="2908" spans="1:8" x14ac:dyDescent="0.25">
      <c r="A2908" s="7">
        <v>44707</v>
      </c>
      <c r="B2908" s="4" t="s">
        <v>2948</v>
      </c>
      <c r="C2908" s="4" t="s">
        <v>3740</v>
      </c>
      <c r="D2908" s="3">
        <v>990</v>
      </c>
      <c r="E2908" s="8">
        <v>44708</v>
      </c>
      <c r="F2908" s="3">
        <v>990</v>
      </c>
      <c r="G2908" s="5">
        <f>Tabla1[[#This Row],[Importe]]-Tabla1[[#This Row],[Pagado]]</f>
        <v>0</v>
      </c>
      <c r="H2908" s="4" t="s">
        <v>3890</v>
      </c>
    </row>
    <row r="2909" spans="1:8" x14ac:dyDescent="0.25">
      <c r="A2909" s="7">
        <v>44707</v>
      </c>
      <c r="B2909" s="4" t="s">
        <v>2949</v>
      </c>
      <c r="C2909" s="4" t="s">
        <v>3603</v>
      </c>
      <c r="D2909" s="3">
        <v>1188</v>
      </c>
      <c r="E2909" s="8">
        <v>44707</v>
      </c>
      <c r="F2909" s="3">
        <v>1188</v>
      </c>
      <c r="G2909" s="5">
        <f>Tabla1[[#This Row],[Importe]]-Tabla1[[#This Row],[Pagado]]</f>
        <v>0</v>
      </c>
      <c r="H2909" s="4" t="s">
        <v>3890</v>
      </c>
    </row>
    <row r="2910" spans="1:8" x14ac:dyDescent="0.25">
      <c r="A2910" s="7">
        <v>44707</v>
      </c>
      <c r="B2910" s="4" t="s">
        <v>2950</v>
      </c>
      <c r="C2910" s="4" t="s">
        <v>3687</v>
      </c>
      <c r="D2910" s="3">
        <v>3135.6</v>
      </c>
      <c r="E2910" s="8">
        <v>44707</v>
      </c>
      <c r="F2910" s="3">
        <v>3135.6</v>
      </c>
      <c r="G2910" s="5">
        <f>Tabla1[[#This Row],[Importe]]-Tabla1[[#This Row],[Pagado]]</f>
        <v>0</v>
      </c>
      <c r="H2910" s="4" t="s">
        <v>3890</v>
      </c>
    </row>
    <row r="2911" spans="1:8" x14ac:dyDescent="0.25">
      <c r="A2911" s="7">
        <v>44707</v>
      </c>
      <c r="B2911" s="4" t="s">
        <v>2951</v>
      </c>
      <c r="C2911" s="4" t="s">
        <v>3753</v>
      </c>
      <c r="D2911" s="3">
        <v>5260.8</v>
      </c>
      <c r="E2911" s="8">
        <v>44707</v>
      </c>
      <c r="F2911" s="3">
        <v>5260.8</v>
      </c>
      <c r="G2911" s="5">
        <f>Tabla1[[#This Row],[Importe]]-Tabla1[[#This Row],[Pagado]]</f>
        <v>0</v>
      </c>
      <c r="H2911" s="4" t="s">
        <v>3890</v>
      </c>
    </row>
    <row r="2912" spans="1:8" x14ac:dyDescent="0.25">
      <c r="A2912" s="7">
        <v>44707</v>
      </c>
      <c r="B2912" s="4" t="s">
        <v>2952</v>
      </c>
      <c r="C2912" s="4" t="s">
        <v>4036</v>
      </c>
      <c r="D2912" s="3">
        <v>0</v>
      </c>
      <c r="E2912" s="9" t="s">
        <v>3891</v>
      </c>
      <c r="F2912" s="3">
        <v>0</v>
      </c>
      <c r="G2912" s="5">
        <f>Tabla1[[#This Row],[Importe]]-Tabla1[[#This Row],[Pagado]]</f>
        <v>0</v>
      </c>
      <c r="H2912" s="4" t="s">
        <v>3891</v>
      </c>
    </row>
    <row r="2913" spans="1:8" x14ac:dyDescent="0.25">
      <c r="A2913" s="7">
        <v>44707</v>
      </c>
      <c r="B2913" s="4" t="s">
        <v>2953</v>
      </c>
      <c r="C2913" s="4" t="s">
        <v>3661</v>
      </c>
      <c r="D2913" s="3">
        <v>30715.599999999999</v>
      </c>
      <c r="E2913" s="8">
        <v>44707</v>
      </c>
      <c r="F2913" s="3">
        <v>30715.599999999999</v>
      </c>
      <c r="G2913" s="5">
        <f>Tabla1[[#This Row],[Importe]]-Tabla1[[#This Row],[Pagado]]</f>
        <v>0</v>
      </c>
      <c r="H2913" s="4" t="s">
        <v>3890</v>
      </c>
    </row>
    <row r="2914" spans="1:8" x14ac:dyDescent="0.25">
      <c r="A2914" s="7">
        <v>44707</v>
      </c>
      <c r="B2914" s="4" t="s">
        <v>2954</v>
      </c>
      <c r="C2914" s="4" t="s">
        <v>3797</v>
      </c>
      <c r="D2914" s="3">
        <v>4.0599999999999996</v>
      </c>
      <c r="E2914" s="8">
        <v>44711</v>
      </c>
      <c r="F2914" s="3">
        <v>4.0599999999999996</v>
      </c>
      <c r="G2914" s="5">
        <f>Tabla1[[#This Row],[Importe]]-Tabla1[[#This Row],[Pagado]]</f>
        <v>0</v>
      </c>
      <c r="H2914" s="4" t="s">
        <v>3890</v>
      </c>
    </row>
    <row r="2915" spans="1:8" x14ac:dyDescent="0.25">
      <c r="A2915" s="7">
        <v>44707</v>
      </c>
      <c r="B2915" s="4" t="s">
        <v>2955</v>
      </c>
      <c r="C2915" s="4" t="s">
        <v>3634</v>
      </c>
      <c r="D2915" s="3">
        <v>2568.1999999999998</v>
      </c>
      <c r="E2915" s="8">
        <v>44707</v>
      </c>
      <c r="F2915" s="3">
        <v>2568.1999999999998</v>
      </c>
      <c r="G2915" s="5">
        <f>Tabla1[[#This Row],[Importe]]-Tabla1[[#This Row],[Pagado]]</f>
        <v>0</v>
      </c>
      <c r="H2915" s="4" t="s">
        <v>3890</v>
      </c>
    </row>
    <row r="2916" spans="1:8" x14ac:dyDescent="0.25">
      <c r="A2916" s="7">
        <v>44707</v>
      </c>
      <c r="B2916" s="4" t="s">
        <v>2956</v>
      </c>
      <c r="C2916" s="4" t="s">
        <v>3777</v>
      </c>
      <c r="D2916" s="3">
        <v>4509.3999999999996</v>
      </c>
      <c r="E2916" s="8">
        <v>44707</v>
      </c>
      <c r="F2916" s="3">
        <v>4509.3999999999996</v>
      </c>
      <c r="G2916" s="5">
        <f>Tabla1[[#This Row],[Importe]]-Tabla1[[#This Row],[Pagado]]</f>
        <v>0</v>
      </c>
      <c r="H2916" s="4" t="s">
        <v>3890</v>
      </c>
    </row>
    <row r="2917" spans="1:8" x14ac:dyDescent="0.25">
      <c r="A2917" s="7">
        <v>44707</v>
      </c>
      <c r="B2917" s="4" t="s">
        <v>2957</v>
      </c>
      <c r="C2917" s="4" t="s">
        <v>3693</v>
      </c>
      <c r="D2917" s="3">
        <v>8168.7</v>
      </c>
      <c r="E2917" s="8">
        <v>44707</v>
      </c>
      <c r="F2917" s="3">
        <v>8168.7</v>
      </c>
      <c r="G2917" s="5">
        <f>Tabla1[[#This Row],[Importe]]-Tabla1[[#This Row],[Pagado]]</f>
        <v>0</v>
      </c>
      <c r="H2917" s="4" t="s">
        <v>3890</v>
      </c>
    </row>
    <row r="2918" spans="1:8" x14ac:dyDescent="0.25">
      <c r="A2918" s="7">
        <v>44707</v>
      </c>
      <c r="B2918" s="4" t="s">
        <v>2958</v>
      </c>
      <c r="C2918" s="4" t="s">
        <v>3744</v>
      </c>
      <c r="D2918" s="3">
        <v>17808.3</v>
      </c>
      <c r="E2918" s="8">
        <v>44708</v>
      </c>
      <c r="F2918" s="3">
        <v>17808.3</v>
      </c>
      <c r="G2918" s="5">
        <f>Tabla1[[#This Row],[Importe]]-Tabla1[[#This Row],[Pagado]]</f>
        <v>0</v>
      </c>
      <c r="H2918" s="4" t="s">
        <v>3890</v>
      </c>
    </row>
    <row r="2919" spans="1:8" x14ac:dyDescent="0.25">
      <c r="A2919" s="7">
        <v>44707</v>
      </c>
      <c r="B2919" s="4" t="s">
        <v>2959</v>
      </c>
      <c r="C2919" s="4" t="s">
        <v>3741</v>
      </c>
      <c r="D2919" s="3">
        <v>20049.2</v>
      </c>
      <c r="E2919" s="8">
        <v>44708</v>
      </c>
      <c r="F2919" s="3">
        <v>20049.2</v>
      </c>
      <c r="G2919" s="5">
        <f>Tabla1[[#This Row],[Importe]]-Tabla1[[#This Row],[Pagado]]</f>
        <v>0</v>
      </c>
      <c r="H2919" s="4" t="s">
        <v>3890</v>
      </c>
    </row>
    <row r="2920" spans="1:8" x14ac:dyDescent="0.25">
      <c r="A2920" s="7">
        <v>44707</v>
      </c>
      <c r="B2920" s="4" t="s">
        <v>2960</v>
      </c>
      <c r="C2920" s="4" t="s">
        <v>3616</v>
      </c>
      <c r="D2920" s="3">
        <v>13299.4</v>
      </c>
      <c r="E2920" s="8">
        <v>44707</v>
      </c>
      <c r="F2920" s="3">
        <v>13299.4</v>
      </c>
      <c r="G2920" s="5">
        <f>Tabla1[[#This Row],[Importe]]-Tabla1[[#This Row],[Pagado]]</f>
        <v>0</v>
      </c>
      <c r="H2920" s="4" t="s">
        <v>3890</v>
      </c>
    </row>
    <row r="2921" spans="1:8" x14ac:dyDescent="0.25">
      <c r="A2921" s="7">
        <v>44707</v>
      </c>
      <c r="B2921" s="4" t="s">
        <v>2961</v>
      </c>
      <c r="C2921" s="4" t="s">
        <v>3665</v>
      </c>
      <c r="D2921" s="3">
        <v>5994.2</v>
      </c>
      <c r="E2921" s="8">
        <v>44707</v>
      </c>
      <c r="F2921" s="3">
        <v>5994.2</v>
      </c>
      <c r="G2921" s="5">
        <f>Tabla1[[#This Row],[Importe]]-Tabla1[[#This Row],[Pagado]]</f>
        <v>0</v>
      </c>
      <c r="H2921" s="4" t="s">
        <v>3890</v>
      </c>
    </row>
    <row r="2922" spans="1:8" x14ac:dyDescent="0.25">
      <c r="A2922" s="7">
        <v>44707</v>
      </c>
      <c r="B2922" s="4" t="s">
        <v>2962</v>
      </c>
      <c r="C2922" s="4" t="s">
        <v>3738</v>
      </c>
      <c r="D2922" s="3">
        <v>6138</v>
      </c>
      <c r="E2922" s="8">
        <v>44708</v>
      </c>
      <c r="F2922" s="3">
        <v>6138</v>
      </c>
      <c r="G2922" s="5">
        <f>Tabla1[[#This Row],[Importe]]-Tabla1[[#This Row],[Pagado]]</f>
        <v>0</v>
      </c>
      <c r="H2922" s="4" t="s">
        <v>3890</v>
      </c>
    </row>
    <row r="2923" spans="1:8" x14ac:dyDescent="0.25">
      <c r="A2923" s="7">
        <v>44707</v>
      </c>
      <c r="B2923" s="4" t="s">
        <v>2963</v>
      </c>
      <c r="C2923" s="4" t="s">
        <v>3685</v>
      </c>
      <c r="D2923" s="3">
        <v>2537.6</v>
      </c>
      <c r="E2923" s="8">
        <v>44707</v>
      </c>
      <c r="F2923" s="3">
        <v>2537.6</v>
      </c>
      <c r="G2923" s="5">
        <f>Tabla1[[#This Row],[Importe]]-Tabla1[[#This Row],[Pagado]]</f>
        <v>0</v>
      </c>
      <c r="H2923" s="4" t="s">
        <v>3890</v>
      </c>
    </row>
    <row r="2924" spans="1:8" x14ac:dyDescent="0.25">
      <c r="A2924" s="7">
        <v>44707</v>
      </c>
      <c r="B2924" s="4" t="s">
        <v>2964</v>
      </c>
      <c r="C2924" s="4" t="s">
        <v>3739</v>
      </c>
      <c r="D2924" s="3">
        <v>1307.2</v>
      </c>
      <c r="E2924" s="8">
        <v>44708</v>
      </c>
      <c r="F2924" s="3">
        <v>1307.2</v>
      </c>
      <c r="G2924" s="5">
        <f>Tabla1[[#This Row],[Importe]]-Tabla1[[#This Row],[Pagado]]</f>
        <v>0</v>
      </c>
      <c r="H2924" s="4" t="s">
        <v>3890</v>
      </c>
    </row>
    <row r="2925" spans="1:8" x14ac:dyDescent="0.25">
      <c r="A2925" s="7">
        <v>44707</v>
      </c>
      <c r="B2925" s="4" t="s">
        <v>2965</v>
      </c>
      <c r="C2925" s="4" t="s">
        <v>3761</v>
      </c>
      <c r="D2925" s="3">
        <v>1805.3</v>
      </c>
      <c r="E2925" s="8">
        <v>44707</v>
      </c>
      <c r="F2925" s="3">
        <v>1805.3</v>
      </c>
      <c r="G2925" s="5">
        <f>Tabla1[[#This Row],[Importe]]-Tabla1[[#This Row],[Pagado]]</f>
        <v>0</v>
      </c>
      <c r="H2925" s="4" t="s">
        <v>3890</v>
      </c>
    </row>
    <row r="2926" spans="1:8" x14ac:dyDescent="0.25">
      <c r="A2926" s="7">
        <v>44707</v>
      </c>
      <c r="B2926" s="4" t="s">
        <v>2966</v>
      </c>
      <c r="C2926" s="4" t="s">
        <v>3773</v>
      </c>
      <c r="D2926" s="3">
        <v>12859</v>
      </c>
      <c r="E2926" s="8">
        <v>44707</v>
      </c>
      <c r="F2926" s="3">
        <v>12859</v>
      </c>
      <c r="G2926" s="5">
        <f>Tabla1[[#This Row],[Importe]]-Tabla1[[#This Row],[Pagado]]</f>
        <v>0</v>
      </c>
      <c r="H2926" s="4" t="s">
        <v>3890</v>
      </c>
    </row>
    <row r="2927" spans="1:8" x14ac:dyDescent="0.25">
      <c r="A2927" s="7">
        <v>44707</v>
      </c>
      <c r="B2927" s="4" t="s">
        <v>2967</v>
      </c>
      <c r="C2927" s="4" t="s">
        <v>3706</v>
      </c>
      <c r="D2927" s="3">
        <v>603.6</v>
      </c>
      <c r="E2927" s="8">
        <v>44707</v>
      </c>
      <c r="F2927" s="3">
        <v>603.6</v>
      </c>
      <c r="G2927" s="5">
        <f>Tabla1[[#This Row],[Importe]]-Tabla1[[#This Row],[Pagado]]</f>
        <v>0</v>
      </c>
      <c r="H2927" s="4" t="s">
        <v>3890</v>
      </c>
    </row>
    <row r="2928" spans="1:8" x14ac:dyDescent="0.25">
      <c r="A2928" s="7">
        <v>44707</v>
      </c>
      <c r="B2928" s="4" t="s">
        <v>2968</v>
      </c>
      <c r="C2928" s="4" t="s">
        <v>3600</v>
      </c>
      <c r="D2928" s="3">
        <v>1191.2</v>
      </c>
      <c r="E2928" s="8">
        <v>44707</v>
      </c>
      <c r="F2928" s="3">
        <v>1191.2</v>
      </c>
      <c r="G2928" s="5">
        <f>Tabla1[[#This Row],[Importe]]-Tabla1[[#This Row],[Pagado]]</f>
        <v>0</v>
      </c>
      <c r="H2928" s="4" t="s">
        <v>3890</v>
      </c>
    </row>
    <row r="2929" spans="1:8" x14ac:dyDescent="0.25">
      <c r="A2929" s="7">
        <v>44707</v>
      </c>
      <c r="B2929" s="4" t="s">
        <v>2969</v>
      </c>
      <c r="C2929" s="4" t="s">
        <v>3776</v>
      </c>
      <c r="D2929" s="3">
        <v>18143.2</v>
      </c>
      <c r="E2929" s="8" t="s">
        <v>3886</v>
      </c>
      <c r="F2929" s="3">
        <v>18143.2</v>
      </c>
      <c r="G2929" s="5">
        <f>Tabla1[[#This Row],[Importe]]-Tabla1[[#This Row],[Pagado]]</f>
        <v>0</v>
      </c>
      <c r="H2929" s="4" t="s">
        <v>3890</v>
      </c>
    </row>
    <row r="2930" spans="1:8" x14ac:dyDescent="0.25">
      <c r="A2930" s="7">
        <v>44707</v>
      </c>
      <c r="B2930" s="4" t="s">
        <v>2970</v>
      </c>
      <c r="C2930" s="4" t="s">
        <v>3825</v>
      </c>
      <c r="D2930" s="3">
        <v>4316</v>
      </c>
      <c r="E2930" s="8">
        <v>44707</v>
      </c>
      <c r="F2930" s="3">
        <v>4316</v>
      </c>
      <c r="G2930" s="5">
        <f>Tabla1[[#This Row],[Importe]]-Tabla1[[#This Row],[Pagado]]</f>
        <v>0</v>
      </c>
      <c r="H2930" s="4" t="s">
        <v>3890</v>
      </c>
    </row>
    <row r="2931" spans="1:8" x14ac:dyDescent="0.25">
      <c r="A2931" s="7">
        <v>44707</v>
      </c>
      <c r="B2931" s="4" t="s">
        <v>2971</v>
      </c>
      <c r="C2931" s="4" t="s">
        <v>3717</v>
      </c>
      <c r="D2931" s="3">
        <v>3974.4</v>
      </c>
      <c r="E2931" s="8">
        <v>44707</v>
      </c>
      <c r="F2931" s="3">
        <v>3974.4</v>
      </c>
      <c r="G2931" s="5">
        <f>Tabla1[[#This Row],[Importe]]-Tabla1[[#This Row],[Pagado]]</f>
        <v>0</v>
      </c>
      <c r="H2931" s="4" t="s">
        <v>3890</v>
      </c>
    </row>
    <row r="2932" spans="1:8" x14ac:dyDescent="0.25">
      <c r="A2932" s="7">
        <v>44707</v>
      </c>
      <c r="B2932" s="4" t="s">
        <v>2972</v>
      </c>
      <c r="C2932" s="4" t="s">
        <v>3845</v>
      </c>
      <c r="D2932" s="3">
        <v>86485.98</v>
      </c>
      <c r="E2932" s="8" t="s">
        <v>3887</v>
      </c>
      <c r="F2932" s="3">
        <v>86485.98</v>
      </c>
      <c r="G2932" s="5">
        <f>Tabla1[[#This Row],[Importe]]-Tabla1[[#This Row],[Pagado]]</f>
        <v>0</v>
      </c>
      <c r="H2932" s="4" t="s">
        <v>3890</v>
      </c>
    </row>
    <row r="2933" spans="1:8" x14ac:dyDescent="0.25">
      <c r="A2933" s="7">
        <v>44707</v>
      </c>
      <c r="B2933" s="4" t="s">
        <v>2973</v>
      </c>
      <c r="C2933" s="4" t="s">
        <v>3778</v>
      </c>
      <c r="D2933" s="3">
        <v>811.8</v>
      </c>
      <c r="E2933" s="8">
        <v>44707</v>
      </c>
      <c r="F2933" s="3">
        <v>811.8</v>
      </c>
      <c r="G2933" s="5">
        <f>Tabla1[[#This Row],[Importe]]-Tabla1[[#This Row],[Pagado]]</f>
        <v>0</v>
      </c>
      <c r="H2933" s="4" t="s">
        <v>3890</v>
      </c>
    </row>
    <row r="2934" spans="1:8" x14ac:dyDescent="0.25">
      <c r="A2934" s="7">
        <v>44707</v>
      </c>
      <c r="B2934" s="4" t="s">
        <v>2974</v>
      </c>
      <c r="C2934" s="4" t="s">
        <v>3694</v>
      </c>
      <c r="D2934" s="3">
        <v>5567.1</v>
      </c>
      <c r="E2934" s="8">
        <v>44707</v>
      </c>
      <c r="F2934" s="3">
        <v>5567.1</v>
      </c>
      <c r="G2934" s="5">
        <f>Tabla1[[#This Row],[Importe]]-Tabla1[[#This Row],[Pagado]]</f>
        <v>0</v>
      </c>
      <c r="H2934" s="4" t="s">
        <v>3890</v>
      </c>
    </row>
    <row r="2935" spans="1:8" x14ac:dyDescent="0.25">
      <c r="A2935" s="7">
        <v>44707</v>
      </c>
      <c r="B2935" s="4" t="s">
        <v>2975</v>
      </c>
      <c r="C2935" s="4" t="s">
        <v>3614</v>
      </c>
      <c r="D2935" s="3">
        <v>600</v>
      </c>
      <c r="E2935" s="8">
        <v>44707</v>
      </c>
      <c r="F2935" s="3">
        <v>600</v>
      </c>
      <c r="G2935" s="5">
        <f>Tabla1[[#This Row],[Importe]]-Tabla1[[#This Row],[Pagado]]</f>
        <v>0</v>
      </c>
      <c r="H2935" s="4" t="s">
        <v>3890</v>
      </c>
    </row>
    <row r="2936" spans="1:8" x14ac:dyDescent="0.25">
      <c r="A2936" s="7">
        <v>44707</v>
      </c>
      <c r="B2936" s="4" t="s">
        <v>2976</v>
      </c>
      <c r="C2936" s="4" t="s">
        <v>3642</v>
      </c>
      <c r="D2936" s="3">
        <v>4179.2</v>
      </c>
      <c r="E2936" s="8">
        <v>44707</v>
      </c>
      <c r="F2936" s="3">
        <v>4179.2</v>
      </c>
      <c r="G2936" s="5">
        <f>Tabla1[[#This Row],[Importe]]-Tabla1[[#This Row],[Pagado]]</f>
        <v>0</v>
      </c>
      <c r="H2936" s="4" t="s">
        <v>3890</v>
      </c>
    </row>
    <row r="2937" spans="1:8" x14ac:dyDescent="0.25">
      <c r="A2937" s="7">
        <v>44707</v>
      </c>
      <c r="B2937" s="4" t="s">
        <v>2977</v>
      </c>
      <c r="C2937" s="4" t="s">
        <v>3765</v>
      </c>
      <c r="D2937" s="3">
        <v>3012</v>
      </c>
      <c r="E2937" s="8">
        <v>44707</v>
      </c>
      <c r="F2937" s="3">
        <v>3012</v>
      </c>
      <c r="G2937" s="5">
        <f>Tabla1[[#This Row],[Importe]]-Tabla1[[#This Row],[Pagado]]</f>
        <v>0</v>
      </c>
      <c r="H2937" s="4" t="s">
        <v>3890</v>
      </c>
    </row>
    <row r="2938" spans="1:8" x14ac:dyDescent="0.25">
      <c r="A2938" s="7">
        <v>44707</v>
      </c>
      <c r="B2938" s="4" t="s">
        <v>2978</v>
      </c>
      <c r="C2938" s="4" t="s">
        <v>3622</v>
      </c>
      <c r="D2938" s="3">
        <v>4783.3</v>
      </c>
      <c r="E2938" s="8">
        <v>44707</v>
      </c>
      <c r="F2938" s="3">
        <v>4783.3</v>
      </c>
      <c r="G2938" s="5">
        <f>Tabla1[[#This Row],[Importe]]-Tabla1[[#This Row],[Pagado]]</f>
        <v>0</v>
      </c>
      <c r="H2938" s="4" t="s">
        <v>3890</v>
      </c>
    </row>
    <row r="2939" spans="1:8" x14ac:dyDescent="0.25">
      <c r="A2939" s="7">
        <v>44707</v>
      </c>
      <c r="B2939" s="4" t="s">
        <v>2979</v>
      </c>
      <c r="C2939" s="4" t="s">
        <v>3643</v>
      </c>
      <c r="D2939" s="3">
        <v>1264.3</v>
      </c>
      <c r="E2939" s="8">
        <v>44707</v>
      </c>
      <c r="F2939" s="3">
        <v>1264.3</v>
      </c>
      <c r="G2939" s="5">
        <f>Tabla1[[#This Row],[Importe]]-Tabla1[[#This Row],[Pagado]]</f>
        <v>0</v>
      </c>
      <c r="H2939" s="4" t="s">
        <v>3890</v>
      </c>
    </row>
    <row r="2940" spans="1:8" x14ac:dyDescent="0.25">
      <c r="A2940" s="7">
        <v>44707</v>
      </c>
      <c r="B2940" s="4" t="s">
        <v>2980</v>
      </c>
      <c r="C2940" s="4" t="s">
        <v>3606</v>
      </c>
      <c r="D2940" s="3">
        <v>2225.4</v>
      </c>
      <c r="E2940" s="8">
        <v>44707</v>
      </c>
      <c r="F2940" s="3">
        <v>2225.4</v>
      </c>
      <c r="G2940" s="5">
        <f>Tabla1[[#This Row],[Importe]]-Tabla1[[#This Row],[Pagado]]</f>
        <v>0</v>
      </c>
      <c r="H2940" s="4" t="s">
        <v>3890</v>
      </c>
    </row>
    <row r="2941" spans="1:8" x14ac:dyDescent="0.25">
      <c r="A2941" s="7">
        <v>44707</v>
      </c>
      <c r="B2941" s="4" t="s">
        <v>2981</v>
      </c>
      <c r="C2941" s="4" t="s">
        <v>3614</v>
      </c>
      <c r="D2941" s="3">
        <v>1238.5</v>
      </c>
      <c r="E2941" s="8">
        <v>44707</v>
      </c>
      <c r="F2941" s="3">
        <v>1238.5</v>
      </c>
      <c r="G2941" s="5">
        <f>Tabla1[[#This Row],[Importe]]-Tabla1[[#This Row],[Pagado]]</f>
        <v>0</v>
      </c>
      <c r="H2941" s="4" t="s">
        <v>3890</v>
      </c>
    </row>
    <row r="2942" spans="1:8" x14ac:dyDescent="0.25">
      <c r="A2942" s="7">
        <v>44707</v>
      </c>
      <c r="B2942" s="4" t="s">
        <v>2982</v>
      </c>
      <c r="C2942" s="4" t="s">
        <v>3614</v>
      </c>
      <c r="D2942" s="3">
        <v>417</v>
      </c>
      <c r="E2942" s="8">
        <v>44707</v>
      </c>
      <c r="F2942" s="3">
        <v>417</v>
      </c>
      <c r="G2942" s="5">
        <f>Tabla1[[#This Row],[Importe]]-Tabla1[[#This Row],[Pagado]]</f>
        <v>0</v>
      </c>
      <c r="H2942" s="4" t="s">
        <v>3890</v>
      </c>
    </row>
    <row r="2943" spans="1:8" x14ac:dyDescent="0.25">
      <c r="A2943" s="7">
        <v>44707</v>
      </c>
      <c r="B2943" s="4" t="s">
        <v>2983</v>
      </c>
      <c r="C2943" s="4" t="s">
        <v>3605</v>
      </c>
      <c r="D2943" s="3">
        <v>1620</v>
      </c>
      <c r="E2943" s="8">
        <v>44707</v>
      </c>
      <c r="F2943" s="3">
        <v>1620</v>
      </c>
      <c r="G2943" s="5">
        <f>Tabla1[[#This Row],[Importe]]-Tabla1[[#This Row],[Pagado]]</f>
        <v>0</v>
      </c>
      <c r="H2943" s="4" t="s">
        <v>3890</v>
      </c>
    </row>
    <row r="2944" spans="1:8" x14ac:dyDescent="0.25">
      <c r="A2944" s="7">
        <v>44707</v>
      </c>
      <c r="B2944" s="4" t="s">
        <v>2984</v>
      </c>
      <c r="C2944" s="4" t="s">
        <v>3865</v>
      </c>
      <c r="D2944" s="3">
        <v>43524.74</v>
      </c>
      <c r="E2944" s="8">
        <v>44707</v>
      </c>
      <c r="F2944" s="3">
        <v>43524.74</v>
      </c>
      <c r="G2944" s="5">
        <f>Tabla1[[#This Row],[Importe]]-Tabla1[[#This Row],[Pagado]]</f>
        <v>0</v>
      </c>
      <c r="H2944" s="4" t="s">
        <v>3890</v>
      </c>
    </row>
    <row r="2945" spans="1:8" x14ac:dyDescent="0.25">
      <c r="A2945" s="7">
        <v>44707</v>
      </c>
      <c r="B2945" s="4" t="s">
        <v>2985</v>
      </c>
      <c r="C2945" s="4" t="s">
        <v>3614</v>
      </c>
      <c r="D2945" s="3">
        <v>4107</v>
      </c>
      <c r="E2945" s="8">
        <v>44707</v>
      </c>
      <c r="F2945" s="3">
        <v>4107</v>
      </c>
      <c r="G2945" s="5">
        <f>Tabla1[[#This Row],[Importe]]-Tabla1[[#This Row],[Pagado]]</f>
        <v>0</v>
      </c>
      <c r="H2945" s="4" t="s">
        <v>3890</v>
      </c>
    </row>
    <row r="2946" spans="1:8" x14ac:dyDescent="0.25">
      <c r="A2946" s="7">
        <v>44707</v>
      </c>
      <c r="B2946" s="4" t="s">
        <v>2986</v>
      </c>
      <c r="C2946" s="4" t="s">
        <v>3614</v>
      </c>
      <c r="D2946" s="3">
        <v>460.8</v>
      </c>
      <c r="E2946" s="8">
        <v>44707</v>
      </c>
      <c r="F2946" s="3">
        <v>460.8</v>
      </c>
      <c r="G2946" s="5">
        <f>Tabla1[[#This Row],[Importe]]-Tabla1[[#This Row],[Pagado]]</f>
        <v>0</v>
      </c>
      <c r="H2946" s="4" t="s">
        <v>3890</v>
      </c>
    </row>
    <row r="2947" spans="1:8" x14ac:dyDescent="0.25">
      <c r="A2947" s="7">
        <v>44707</v>
      </c>
      <c r="B2947" s="4" t="s">
        <v>2987</v>
      </c>
      <c r="C2947" s="4" t="s">
        <v>3764</v>
      </c>
      <c r="D2947" s="3">
        <v>18240</v>
      </c>
      <c r="E2947" s="8" t="s">
        <v>3885</v>
      </c>
      <c r="F2947" s="3">
        <v>18240</v>
      </c>
      <c r="G2947" s="5">
        <f>Tabla1[[#This Row],[Importe]]-Tabla1[[#This Row],[Pagado]]</f>
        <v>0</v>
      </c>
      <c r="H2947" s="4" t="s">
        <v>3890</v>
      </c>
    </row>
    <row r="2948" spans="1:8" x14ac:dyDescent="0.25">
      <c r="A2948" s="7">
        <v>44707</v>
      </c>
      <c r="B2948" s="4" t="s">
        <v>2988</v>
      </c>
      <c r="C2948" s="4" t="s">
        <v>3764</v>
      </c>
      <c r="D2948" s="3">
        <v>38.72</v>
      </c>
      <c r="E2948" s="8">
        <v>44707</v>
      </c>
      <c r="F2948" s="3">
        <v>38.72</v>
      </c>
      <c r="G2948" s="5">
        <f>Tabla1[[#This Row],[Importe]]-Tabla1[[#This Row],[Pagado]]</f>
        <v>0</v>
      </c>
      <c r="H2948" s="4" t="s">
        <v>3890</v>
      </c>
    </row>
    <row r="2949" spans="1:8" x14ac:dyDescent="0.25">
      <c r="A2949" s="7">
        <v>44707</v>
      </c>
      <c r="B2949" s="4" t="s">
        <v>2989</v>
      </c>
      <c r="C2949" s="4" t="s">
        <v>3824</v>
      </c>
      <c r="D2949" s="3">
        <v>7436.7</v>
      </c>
      <c r="E2949" s="8">
        <v>44707</v>
      </c>
      <c r="F2949" s="3">
        <v>7436.7</v>
      </c>
      <c r="G2949" s="5">
        <f>Tabla1[[#This Row],[Importe]]-Tabla1[[#This Row],[Pagado]]</f>
        <v>0</v>
      </c>
      <c r="H2949" s="4" t="s">
        <v>3890</v>
      </c>
    </row>
    <row r="2950" spans="1:8" x14ac:dyDescent="0.25">
      <c r="A2950" s="7">
        <v>44707</v>
      </c>
      <c r="B2950" s="4" t="s">
        <v>2990</v>
      </c>
      <c r="C2950" s="4" t="s">
        <v>3671</v>
      </c>
      <c r="D2950" s="3">
        <v>1570.83</v>
      </c>
      <c r="E2950" s="8">
        <v>44707</v>
      </c>
      <c r="F2950" s="3">
        <v>1570.83</v>
      </c>
      <c r="G2950" s="5">
        <f>Tabla1[[#This Row],[Importe]]-Tabla1[[#This Row],[Pagado]]</f>
        <v>0</v>
      </c>
      <c r="H2950" s="4" t="s">
        <v>3890</v>
      </c>
    </row>
    <row r="2951" spans="1:8" x14ac:dyDescent="0.25">
      <c r="A2951" s="7">
        <v>44707</v>
      </c>
      <c r="B2951" s="4" t="s">
        <v>2991</v>
      </c>
      <c r="C2951" s="4" t="s">
        <v>3602</v>
      </c>
      <c r="D2951" s="3">
        <v>1550.4</v>
      </c>
      <c r="E2951" s="8">
        <v>44707</v>
      </c>
      <c r="F2951" s="3">
        <v>1550.4</v>
      </c>
      <c r="G2951" s="5">
        <f>Tabla1[[#This Row],[Importe]]-Tabla1[[#This Row],[Pagado]]</f>
        <v>0</v>
      </c>
      <c r="H2951" s="4" t="s">
        <v>3890</v>
      </c>
    </row>
    <row r="2952" spans="1:8" x14ac:dyDescent="0.25">
      <c r="A2952" s="7">
        <v>44707</v>
      </c>
      <c r="B2952" s="4" t="s">
        <v>2992</v>
      </c>
      <c r="C2952" s="4" t="s">
        <v>3685</v>
      </c>
      <c r="D2952" s="3">
        <v>4048.4</v>
      </c>
      <c r="E2952" s="8">
        <v>44708</v>
      </c>
      <c r="F2952" s="3">
        <v>4048.4</v>
      </c>
      <c r="G2952" s="5">
        <f>Tabla1[[#This Row],[Importe]]-Tabla1[[#This Row],[Pagado]]</f>
        <v>0</v>
      </c>
      <c r="H2952" s="4" t="s">
        <v>3890</v>
      </c>
    </row>
    <row r="2953" spans="1:8" x14ac:dyDescent="0.25">
      <c r="A2953" s="7">
        <v>44707</v>
      </c>
      <c r="B2953" s="4" t="s">
        <v>2993</v>
      </c>
      <c r="C2953" s="4" t="s">
        <v>3719</v>
      </c>
      <c r="D2953" s="3">
        <v>11777.6</v>
      </c>
      <c r="E2953" s="8">
        <v>44707</v>
      </c>
      <c r="F2953" s="3">
        <v>11777.6</v>
      </c>
      <c r="G2953" s="5">
        <f>Tabla1[[#This Row],[Importe]]-Tabla1[[#This Row],[Pagado]]</f>
        <v>0</v>
      </c>
      <c r="H2953" s="4" t="s">
        <v>3890</v>
      </c>
    </row>
    <row r="2954" spans="1:8" x14ac:dyDescent="0.25">
      <c r="A2954" s="7">
        <v>44707</v>
      </c>
      <c r="B2954" s="4" t="s">
        <v>2994</v>
      </c>
      <c r="C2954" s="4" t="s">
        <v>3614</v>
      </c>
      <c r="D2954" s="3">
        <v>82</v>
      </c>
      <c r="E2954" s="8">
        <v>44707</v>
      </c>
      <c r="F2954" s="3">
        <v>82</v>
      </c>
      <c r="G2954" s="5">
        <f>Tabla1[[#This Row],[Importe]]-Tabla1[[#This Row],[Pagado]]</f>
        <v>0</v>
      </c>
      <c r="H2954" s="4" t="s">
        <v>3890</v>
      </c>
    </row>
    <row r="2955" spans="1:8" x14ac:dyDescent="0.25">
      <c r="A2955" s="7">
        <v>44707</v>
      </c>
      <c r="B2955" s="4" t="s">
        <v>2995</v>
      </c>
      <c r="C2955" s="4" t="s">
        <v>3686</v>
      </c>
      <c r="D2955" s="3">
        <v>2520</v>
      </c>
      <c r="E2955" s="8" t="s">
        <v>3879</v>
      </c>
      <c r="F2955" s="3">
        <v>0</v>
      </c>
      <c r="G2955" s="5">
        <f>Tabla1[[#This Row],[Importe]]-Tabla1[[#This Row],[Pagado]]</f>
        <v>2520</v>
      </c>
      <c r="H2955" s="4" t="s">
        <v>3892</v>
      </c>
    </row>
    <row r="2956" spans="1:8" x14ac:dyDescent="0.25">
      <c r="A2956" s="7">
        <v>44707</v>
      </c>
      <c r="B2956" s="4" t="s">
        <v>2996</v>
      </c>
      <c r="C2956" s="4" t="s">
        <v>3627</v>
      </c>
      <c r="D2956" s="3">
        <v>2208.1999999999998</v>
      </c>
      <c r="E2956" s="8">
        <v>44707</v>
      </c>
      <c r="F2956" s="3">
        <v>2208.1999999999998</v>
      </c>
      <c r="G2956" s="5">
        <f>Tabla1[[#This Row],[Importe]]-Tabla1[[#This Row],[Pagado]]</f>
        <v>0</v>
      </c>
      <c r="H2956" s="4" t="s">
        <v>3890</v>
      </c>
    </row>
    <row r="2957" spans="1:8" x14ac:dyDescent="0.25">
      <c r="A2957" s="7">
        <v>44707</v>
      </c>
      <c r="B2957" s="4" t="s">
        <v>2997</v>
      </c>
      <c r="C2957" s="4" t="s">
        <v>3646</v>
      </c>
      <c r="D2957" s="3">
        <v>1893.6</v>
      </c>
      <c r="E2957" s="8">
        <v>44707</v>
      </c>
      <c r="F2957" s="3">
        <v>1893.6</v>
      </c>
      <c r="G2957" s="5">
        <f>Tabla1[[#This Row],[Importe]]-Tabla1[[#This Row],[Pagado]]</f>
        <v>0</v>
      </c>
      <c r="H2957" s="4" t="s">
        <v>3890</v>
      </c>
    </row>
    <row r="2958" spans="1:8" x14ac:dyDescent="0.25">
      <c r="A2958" s="7">
        <v>44707</v>
      </c>
      <c r="B2958" s="4" t="s">
        <v>2998</v>
      </c>
      <c r="C2958" s="4" t="s">
        <v>3614</v>
      </c>
      <c r="D2958" s="3">
        <v>524.20000000000005</v>
      </c>
      <c r="E2958" s="8">
        <v>44707</v>
      </c>
      <c r="F2958" s="3">
        <v>524.20000000000005</v>
      </c>
      <c r="G2958" s="5">
        <f>Tabla1[[#This Row],[Importe]]-Tabla1[[#This Row],[Pagado]]</f>
        <v>0</v>
      </c>
      <c r="H2958" s="4" t="s">
        <v>3890</v>
      </c>
    </row>
    <row r="2959" spans="1:8" x14ac:dyDescent="0.25">
      <c r="A2959" s="7">
        <v>44707</v>
      </c>
      <c r="B2959" s="4" t="s">
        <v>2999</v>
      </c>
      <c r="C2959" s="4" t="s">
        <v>3801</v>
      </c>
      <c r="D2959" s="3">
        <v>3156</v>
      </c>
      <c r="E2959" s="8">
        <v>44707</v>
      </c>
      <c r="F2959" s="3">
        <v>3156</v>
      </c>
      <c r="G2959" s="5">
        <f>Tabla1[[#This Row],[Importe]]-Tabla1[[#This Row],[Pagado]]</f>
        <v>0</v>
      </c>
      <c r="H2959" s="4" t="s">
        <v>3890</v>
      </c>
    </row>
    <row r="2960" spans="1:8" x14ac:dyDescent="0.25">
      <c r="A2960" s="7">
        <v>44707</v>
      </c>
      <c r="B2960" s="4" t="s">
        <v>3000</v>
      </c>
      <c r="C2960" s="4" t="s">
        <v>3614</v>
      </c>
      <c r="D2960" s="3">
        <v>400.4</v>
      </c>
      <c r="E2960" s="8">
        <v>44707</v>
      </c>
      <c r="F2960" s="3">
        <v>400.4</v>
      </c>
      <c r="G2960" s="5">
        <f>Tabla1[[#This Row],[Importe]]-Tabla1[[#This Row],[Pagado]]</f>
        <v>0</v>
      </c>
      <c r="H2960" s="4" t="s">
        <v>3890</v>
      </c>
    </row>
    <row r="2961" spans="1:8" x14ac:dyDescent="0.25">
      <c r="A2961" s="7">
        <v>44707</v>
      </c>
      <c r="B2961" s="4" t="s">
        <v>3001</v>
      </c>
      <c r="C2961" s="4" t="s">
        <v>3700</v>
      </c>
      <c r="D2961" s="3">
        <v>100915.76</v>
      </c>
      <c r="E2961" s="8" t="s">
        <v>3880</v>
      </c>
      <c r="F2961" s="3">
        <v>100915.76</v>
      </c>
      <c r="G2961" s="5">
        <f>Tabla1[[#This Row],[Importe]]-Tabla1[[#This Row],[Pagado]]</f>
        <v>0</v>
      </c>
      <c r="H2961" s="4" t="s">
        <v>3890</v>
      </c>
    </row>
    <row r="2962" spans="1:8" x14ac:dyDescent="0.25">
      <c r="A2962" s="7">
        <v>44707</v>
      </c>
      <c r="B2962" s="4" t="s">
        <v>3002</v>
      </c>
      <c r="C2962" s="4" t="s">
        <v>3681</v>
      </c>
      <c r="D2962" s="3">
        <v>4425.3999999999996</v>
      </c>
      <c r="E2962" s="8">
        <v>44708</v>
      </c>
      <c r="F2962" s="3">
        <v>4425.3999999999996</v>
      </c>
      <c r="G2962" s="5">
        <f>Tabla1[[#This Row],[Importe]]-Tabla1[[#This Row],[Pagado]]</f>
        <v>0</v>
      </c>
      <c r="H2962" s="4" t="s">
        <v>3890</v>
      </c>
    </row>
    <row r="2963" spans="1:8" x14ac:dyDescent="0.25">
      <c r="A2963" s="7">
        <v>44707</v>
      </c>
      <c r="B2963" s="4" t="s">
        <v>3003</v>
      </c>
      <c r="C2963" s="4" t="s">
        <v>3603</v>
      </c>
      <c r="D2963" s="3">
        <v>6331.8</v>
      </c>
      <c r="E2963" s="8">
        <v>44708</v>
      </c>
      <c r="F2963" s="3">
        <v>6331.8</v>
      </c>
      <c r="G2963" s="5">
        <f>Tabla1[[#This Row],[Importe]]-Tabla1[[#This Row],[Pagado]]</f>
        <v>0</v>
      </c>
      <c r="H2963" s="4" t="s">
        <v>3890</v>
      </c>
    </row>
    <row r="2964" spans="1:8" x14ac:dyDescent="0.25">
      <c r="A2964" s="7">
        <v>44707</v>
      </c>
      <c r="B2964" s="4" t="s">
        <v>3004</v>
      </c>
      <c r="C2964" s="4" t="s">
        <v>3661</v>
      </c>
      <c r="D2964" s="3">
        <v>10908.8</v>
      </c>
      <c r="E2964" s="8">
        <v>44708</v>
      </c>
      <c r="F2964" s="3">
        <v>10908.8</v>
      </c>
      <c r="G2964" s="5">
        <f>Tabla1[[#This Row],[Importe]]-Tabla1[[#This Row],[Pagado]]</f>
        <v>0</v>
      </c>
      <c r="H2964" s="4" t="s">
        <v>3890</v>
      </c>
    </row>
    <row r="2965" spans="1:8" x14ac:dyDescent="0.25">
      <c r="A2965" s="7">
        <v>44707</v>
      </c>
      <c r="B2965" s="4" t="s">
        <v>3005</v>
      </c>
      <c r="C2965" s="4" t="s">
        <v>3599</v>
      </c>
      <c r="D2965" s="3">
        <v>191.4</v>
      </c>
      <c r="E2965" s="8">
        <v>44707</v>
      </c>
      <c r="F2965" s="3">
        <v>191.4</v>
      </c>
      <c r="G2965" s="5">
        <f>Tabla1[[#This Row],[Importe]]-Tabla1[[#This Row],[Pagado]]</f>
        <v>0</v>
      </c>
      <c r="H2965" s="4" t="s">
        <v>3890</v>
      </c>
    </row>
    <row r="2966" spans="1:8" x14ac:dyDescent="0.25">
      <c r="A2966" s="7">
        <v>44707</v>
      </c>
      <c r="B2966" s="4" t="s">
        <v>3006</v>
      </c>
      <c r="C2966" s="4" t="s">
        <v>3844</v>
      </c>
      <c r="D2966" s="3">
        <v>648</v>
      </c>
      <c r="E2966" s="8">
        <v>44708</v>
      </c>
      <c r="F2966" s="3">
        <v>648</v>
      </c>
      <c r="G2966" s="5">
        <f>Tabla1[[#This Row],[Importe]]-Tabla1[[#This Row],[Pagado]]</f>
        <v>0</v>
      </c>
      <c r="H2966" s="4" t="s">
        <v>3890</v>
      </c>
    </row>
    <row r="2967" spans="1:8" x14ac:dyDescent="0.25">
      <c r="A2967" s="7">
        <v>44707</v>
      </c>
      <c r="B2967" s="4" t="s">
        <v>3007</v>
      </c>
      <c r="C2967" s="4" t="s">
        <v>3713</v>
      </c>
      <c r="D2967" s="3">
        <v>1122</v>
      </c>
      <c r="E2967" s="8">
        <v>44708</v>
      </c>
      <c r="F2967" s="3">
        <v>1122</v>
      </c>
      <c r="G2967" s="5">
        <f>Tabla1[[#This Row],[Importe]]-Tabla1[[#This Row],[Pagado]]</f>
        <v>0</v>
      </c>
      <c r="H2967" s="4" t="s">
        <v>3890</v>
      </c>
    </row>
    <row r="2968" spans="1:8" x14ac:dyDescent="0.25">
      <c r="A2968" s="7">
        <v>44707</v>
      </c>
      <c r="B2968" s="4" t="s">
        <v>3008</v>
      </c>
      <c r="C2968" s="4" t="s">
        <v>3709</v>
      </c>
      <c r="D2968" s="3">
        <v>7470</v>
      </c>
      <c r="E2968" s="8">
        <v>44708</v>
      </c>
      <c r="F2968" s="3">
        <v>7470</v>
      </c>
      <c r="G2968" s="5">
        <f>Tabla1[[#This Row],[Importe]]-Tabla1[[#This Row],[Pagado]]</f>
        <v>0</v>
      </c>
      <c r="H2968" s="4" t="s">
        <v>3890</v>
      </c>
    </row>
    <row r="2969" spans="1:8" x14ac:dyDescent="0.25">
      <c r="A2969" s="7">
        <v>44707</v>
      </c>
      <c r="B2969" s="4" t="s">
        <v>3009</v>
      </c>
      <c r="C2969" s="4" t="s">
        <v>3760</v>
      </c>
      <c r="D2969" s="3">
        <v>1092</v>
      </c>
      <c r="E2969" s="8">
        <v>44708</v>
      </c>
      <c r="F2969" s="3">
        <v>1092</v>
      </c>
      <c r="G2969" s="5">
        <f>Tabla1[[#This Row],[Importe]]-Tabla1[[#This Row],[Pagado]]</f>
        <v>0</v>
      </c>
      <c r="H2969" s="4" t="s">
        <v>3890</v>
      </c>
    </row>
    <row r="2970" spans="1:8" x14ac:dyDescent="0.25">
      <c r="A2970" s="7">
        <v>44707</v>
      </c>
      <c r="B2970" s="4" t="s">
        <v>3010</v>
      </c>
      <c r="C2970" s="4" t="s">
        <v>3784</v>
      </c>
      <c r="D2970" s="3">
        <v>22062.9</v>
      </c>
      <c r="E2970" s="8">
        <v>44708</v>
      </c>
      <c r="F2970" s="3">
        <v>22062.9</v>
      </c>
      <c r="G2970" s="5">
        <f>Tabla1[[#This Row],[Importe]]-Tabla1[[#This Row],[Pagado]]</f>
        <v>0</v>
      </c>
      <c r="H2970" s="4" t="s">
        <v>3890</v>
      </c>
    </row>
    <row r="2971" spans="1:8" x14ac:dyDescent="0.25">
      <c r="A2971" s="7">
        <v>44707</v>
      </c>
      <c r="B2971" s="4" t="s">
        <v>3011</v>
      </c>
      <c r="C2971" s="4" t="s">
        <v>3869</v>
      </c>
      <c r="D2971" s="3">
        <v>23592</v>
      </c>
      <c r="E2971" s="8">
        <v>44708</v>
      </c>
      <c r="F2971" s="3">
        <v>23592</v>
      </c>
      <c r="G2971" s="5">
        <f>Tabla1[[#This Row],[Importe]]-Tabla1[[#This Row],[Pagado]]</f>
        <v>0</v>
      </c>
      <c r="H2971" s="4" t="s">
        <v>3890</v>
      </c>
    </row>
    <row r="2972" spans="1:8" x14ac:dyDescent="0.25">
      <c r="A2972" s="7">
        <v>44707</v>
      </c>
      <c r="B2972" s="4" t="s">
        <v>3012</v>
      </c>
      <c r="C2972" s="4" t="s">
        <v>3603</v>
      </c>
      <c r="D2972" s="3">
        <v>1240</v>
      </c>
      <c r="E2972" s="8">
        <v>44707</v>
      </c>
      <c r="F2972" s="3">
        <v>1240</v>
      </c>
      <c r="G2972" s="5">
        <f>Tabla1[[#This Row],[Importe]]-Tabla1[[#This Row],[Pagado]]</f>
        <v>0</v>
      </c>
      <c r="H2972" s="4" t="s">
        <v>3890</v>
      </c>
    </row>
    <row r="2973" spans="1:8" x14ac:dyDescent="0.25">
      <c r="A2973" s="7">
        <v>44707</v>
      </c>
      <c r="B2973" s="4" t="s">
        <v>3013</v>
      </c>
      <c r="C2973" s="4" t="s">
        <v>3866</v>
      </c>
      <c r="D2973" s="3">
        <v>42585.88</v>
      </c>
      <c r="E2973" s="8">
        <v>44708</v>
      </c>
      <c r="F2973" s="3">
        <v>42585.88</v>
      </c>
      <c r="G2973" s="5">
        <f>Tabla1[[#This Row],[Importe]]-Tabla1[[#This Row],[Pagado]]</f>
        <v>0</v>
      </c>
      <c r="H2973" s="4" t="s">
        <v>3890</v>
      </c>
    </row>
    <row r="2974" spans="1:8" x14ac:dyDescent="0.25">
      <c r="A2974" s="7">
        <v>44707</v>
      </c>
      <c r="B2974" s="4" t="s">
        <v>3014</v>
      </c>
      <c r="C2974" s="4" t="s">
        <v>3810</v>
      </c>
      <c r="D2974" s="3">
        <v>3458</v>
      </c>
      <c r="E2974" s="8">
        <v>44707</v>
      </c>
      <c r="F2974" s="3">
        <v>3458</v>
      </c>
      <c r="G2974" s="5">
        <f>Tabla1[[#This Row],[Importe]]-Tabla1[[#This Row],[Pagado]]</f>
        <v>0</v>
      </c>
      <c r="H2974" s="4" t="s">
        <v>3890</v>
      </c>
    </row>
    <row r="2975" spans="1:8" x14ac:dyDescent="0.25">
      <c r="A2975" s="7">
        <v>44707</v>
      </c>
      <c r="B2975" s="4" t="s">
        <v>3015</v>
      </c>
      <c r="C2975" s="4" t="s">
        <v>3811</v>
      </c>
      <c r="D2975" s="3">
        <v>5946</v>
      </c>
      <c r="E2975" s="8">
        <v>44707</v>
      </c>
      <c r="F2975" s="3">
        <v>5946</v>
      </c>
      <c r="G2975" s="5">
        <f>Tabla1[[#This Row],[Importe]]-Tabla1[[#This Row],[Pagado]]</f>
        <v>0</v>
      </c>
      <c r="H2975" s="4" t="s">
        <v>3890</v>
      </c>
    </row>
    <row r="2976" spans="1:8" x14ac:dyDescent="0.25">
      <c r="A2976" s="7">
        <v>44707</v>
      </c>
      <c r="B2976" s="4" t="s">
        <v>3016</v>
      </c>
      <c r="C2976" s="4" t="s">
        <v>3690</v>
      </c>
      <c r="D2976" s="3">
        <v>152351.15</v>
      </c>
      <c r="E2976" s="8">
        <v>44708</v>
      </c>
      <c r="F2976" s="3">
        <v>152351.15</v>
      </c>
      <c r="G2976" s="5">
        <f>Tabla1[[#This Row],[Importe]]-Tabla1[[#This Row],[Pagado]]</f>
        <v>0</v>
      </c>
      <c r="H2976" s="4" t="s">
        <v>3890</v>
      </c>
    </row>
    <row r="2977" spans="1:8" x14ac:dyDescent="0.25">
      <c r="A2977" s="7">
        <v>44707</v>
      </c>
      <c r="B2977" s="4" t="s">
        <v>3017</v>
      </c>
      <c r="C2977" s="4" t="s">
        <v>3724</v>
      </c>
      <c r="D2977" s="3">
        <v>19209.599999999999</v>
      </c>
      <c r="E2977" s="8">
        <v>44708</v>
      </c>
      <c r="F2977" s="3">
        <v>19209.599999999999</v>
      </c>
      <c r="G2977" s="5">
        <f>Tabla1[[#This Row],[Importe]]-Tabla1[[#This Row],[Pagado]]</f>
        <v>0</v>
      </c>
      <c r="H2977" s="4" t="s">
        <v>3890</v>
      </c>
    </row>
    <row r="2978" spans="1:8" x14ac:dyDescent="0.25">
      <c r="A2978" s="7">
        <v>44707</v>
      </c>
      <c r="B2978" s="4" t="s">
        <v>3018</v>
      </c>
      <c r="C2978" s="4" t="s">
        <v>3818</v>
      </c>
      <c r="D2978" s="3">
        <v>56000.4</v>
      </c>
      <c r="E2978" s="8">
        <v>44708</v>
      </c>
      <c r="F2978" s="3">
        <v>56000.4</v>
      </c>
      <c r="G2978" s="5">
        <f>Tabla1[[#This Row],[Importe]]-Tabla1[[#This Row],[Pagado]]</f>
        <v>0</v>
      </c>
      <c r="H2978" s="4" t="s">
        <v>3890</v>
      </c>
    </row>
    <row r="2979" spans="1:8" x14ac:dyDescent="0.25">
      <c r="A2979" s="7">
        <v>44708</v>
      </c>
      <c r="B2979" s="4" t="s">
        <v>3019</v>
      </c>
      <c r="C2979" s="4" t="s">
        <v>3598</v>
      </c>
      <c r="D2979" s="3">
        <v>70837.2</v>
      </c>
      <c r="E2979" s="8">
        <v>44709</v>
      </c>
      <c r="F2979" s="3">
        <v>70837.2</v>
      </c>
      <c r="G2979" s="5">
        <f>Tabla1[[#This Row],[Importe]]-Tabla1[[#This Row],[Pagado]]</f>
        <v>0</v>
      </c>
      <c r="H2979" s="4" t="s">
        <v>3890</v>
      </c>
    </row>
    <row r="2980" spans="1:8" x14ac:dyDescent="0.25">
      <c r="A2980" s="7">
        <v>44708</v>
      </c>
      <c r="B2980" s="4" t="s">
        <v>3020</v>
      </c>
      <c r="C2980" s="4" t="s">
        <v>3655</v>
      </c>
      <c r="D2980" s="3">
        <v>3076.8</v>
      </c>
      <c r="E2980" s="8">
        <v>44708</v>
      </c>
      <c r="F2980" s="3">
        <v>3076.8</v>
      </c>
      <c r="G2980" s="5">
        <f>Tabla1[[#This Row],[Importe]]-Tabla1[[#This Row],[Pagado]]</f>
        <v>0</v>
      </c>
      <c r="H2980" s="4" t="s">
        <v>3890</v>
      </c>
    </row>
    <row r="2981" spans="1:8" x14ac:dyDescent="0.25">
      <c r="A2981" s="7">
        <v>44708</v>
      </c>
      <c r="B2981" s="4" t="s">
        <v>3021</v>
      </c>
      <c r="C2981" s="4" t="s">
        <v>3639</v>
      </c>
      <c r="D2981" s="3">
        <v>9062.4</v>
      </c>
      <c r="E2981" s="8">
        <v>44709</v>
      </c>
      <c r="F2981" s="3">
        <v>9062.4</v>
      </c>
      <c r="G2981" s="5">
        <f>Tabla1[[#This Row],[Importe]]-Tabla1[[#This Row],[Pagado]]</f>
        <v>0</v>
      </c>
      <c r="H2981" s="4" t="s">
        <v>3890</v>
      </c>
    </row>
    <row r="2982" spans="1:8" x14ac:dyDescent="0.25">
      <c r="A2982" s="7">
        <v>44708</v>
      </c>
      <c r="B2982" s="4" t="s">
        <v>3022</v>
      </c>
      <c r="C2982" s="4" t="s">
        <v>3645</v>
      </c>
      <c r="D2982" s="3">
        <v>4325.3999999999996</v>
      </c>
      <c r="E2982" s="8">
        <v>44709</v>
      </c>
      <c r="F2982" s="3">
        <v>4325.3999999999996</v>
      </c>
      <c r="G2982" s="5">
        <f>Tabla1[[#This Row],[Importe]]-Tabla1[[#This Row],[Pagado]]</f>
        <v>0</v>
      </c>
      <c r="H2982" s="4" t="s">
        <v>3890</v>
      </c>
    </row>
    <row r="2983" spans="1:8" x14ac:dyDescent="0.25">
      <c r="A2983" s="7">
        <v>44708</v>
      </c>
      <c r="B2983" s="4" t="s">
        <v>3023</v>
      </c>
      <c r="C2983" s="4" t="s">
        <v>3735</v>
      </c>
      <c r="D2983" s="3">
        <v>2438.4</v>
      </c>
      <c r="E2983" s="8">
        <v>44711</v>
      </c>
      <c r="F2983" s="3">
        <v>2438.4</v>
      </c>
      <c r="G2983" s="5">
        <f>Tabla1[[#This Row],[Importe]]-Tabla1[[#This Row],[Pagado]]</f>
        <v>0</v>
      </c>
      <c r="H2983" s="4" t="s">
        <v>3890</v>
      </c>
    </row>
    <row r="2984" spans="1:8" x14ac:dyDescent="0.25">
      <c r="A2984" s="7">
        <v>44708</v>
      </c>
      <c r="B2984" s="4" t="s">
        <v>3024</v>
      </c>
      <c r="C2984" s="4" t="s">
        <v>3643</v>
      </c>
      <c r="D2984" s="3">
        <v>4424</v>
      </c>
      <c r="E2984" s="8">
        <v>44710</v>
      </c>
      <c r="F2984" s="3">
        <v>4424</v>
      </c>
      <c r="G2984" s="5">
        <f>Tabla1[[#This Row],[Importe]]-Tabla1[[#This Row],[Pagado]]</f>
        <v>0</v>
      </c>
      <c r="H2984" s="4" t="s">
        <v>3890</v>
      </c>
    </row>
    <row r="2985" spans="1:8" x14ac:dyDescent="0.25">
      <c r="A2985" s="7">
        <v>44708</v>
      </c>
      <c r="B2985" s="4" t="s">
        <v>3025</v>
      </c>
      <c r="C2985" s="4" t="s">
        <v>3653</v>
      </c>
      <c r="D2985" s="3">
        <v>4449.6000000000004</v>
      </c>
      <c r="E2985" s="8">
        <v>44709</v>
      </c>
      <c r="F2985" s="3">
        <v>4449.6000000000004</v>
      </c>
      <c r="G2985" s="5">
        <f>Tabla1[[#This Row],[Importe]]-Tabla1[[#This Row],[Pagado]]</f>
        <v>0</v>
      </c>
      <c r="H2985" s="4" t="s">
        <v>3890</v>
      </c>
    </row>
    <row r="2986" spans="1:8" x14ac:dyDescent="0.25">
      <c r="A2986" s="7">
        <v>44708</v>
      </c>
      <c r="B2986" s="4" t="s">
        <v>3026</v>
      </c>
      <c r="C2986" s="4" t="s">
        <v>3643</v>
      </c>
      <c r="D2986" s="3">
        <v>970.2</v>
      </c>
      <c r="E2986" s="8">
        <v>44710</v>
      </c>
      <c r="F2986" s="3">
        <v>970.2</v>
      </c>
      <c r="G2986" s="5">
        <f>Tabla1[[#This Row],[Importe]]-Tabla1[[#This Row],[Pagado]]</f>
        <v>0</v>
      </c>
      <c r="H2986" s="4" t="s">
        <v>3890</v>
      </c>
    </row>
    <row r="2987" spans="1:8" x14ac:dyDescent="0.25">
      <c r="A2987" s="7">
        <v>44708</v>
      </c>
      <c r="B2987" s="4" t="s">
        <v>3027</v>
      </c>
      <c r="C2987" s="4" t="s">
        <v>3737</v>
      </c>
      <c r="D2987" s="3">
        <v>4659.2</v>
      </c>
      <c r="E2987" s="8">
        <v>44709</v>
      </c>
      <c r="F2987" s="3">
        <v>4659.2</v>
      </c>
      <c r="G2987" s="5">
        <f>Tabla1[[#This Row],[Importe]]-Tabla1[[#This Row],[Pagado]]</f>
        <v>0</v>
      </c>
      <c r="H2987" s="4" t="s">
        <v>3890</v>
      </c>
    </row>
    <row r="2988" spans="1:8" ht="47.25" x14ac:dyDescent="0.25">
      <c r="A2988" s="7">
        <v>44708</v>
      </c>
      <c r="B2988" s="4" t="s">
        <v>3028</v>
      </c>
      <c r="C2988" s="4" t="s">
        <v>3651</v>
      </c>
      <c r="D2988" s="3">
        <v>23471.7</v>
      </c>
      <c r="E2988" s="8" t="s">
        <v>4056</v>
      </c>
      <c r="F2988" s="3">
        <f>5000+14000+4471.7</f>
        <v>23471.7</v>
      </c>
      <c r="G2988" s="5">
        <f>Tabla1[[#This Row],[Importe]]-Tabla1[[#This Row],[Pagado]]</f>
        <v>0</v>
      </c>
      <c r="H2988" s="4" t="s">
        <v>3890</v>
      </c>
    </row>
    <row r="2989" spans="1:8" x14ac:dyDescent="0.25">
      <c r="A2989" s="7">
        <v>44708</v>
      </c>
      <c r="B2989" s="4" t="s">
        <v>3029</v>
      </c>
      <c r="C2989" s="4" t="s">
        <v>3648</v>
      </c>
      <c r="D2989" s="3">
        <v>4330.8</v>
      </c>
      <c r="E2989" s="8">
        <v>44709</v>
      </c>
      <c r="F2989" s="3">
        <v>4330.8</v>
      </c>
      <c r="G2989" s="5">
        <f>Tabla1[[#This Row],[Importe]]-Tabla1[[#This Row],[Pagado]]</f>
        <v>0</v>
      </c>
      <c r="H2989" s="4" t="s">
        <v>3890</v>
      </c>
    </row>
    <row r="2990" spans="1:8" x14ac:dyDescent="0.25">
      <c r="A2990" s="7">
        <v>44708</v>
      </c>
      <c r="B2990" s="4" t="s">
        <v>3030</v>
      </c>
      <c r="C2990" s="4" t="s">
        <v>3667</v>
      </c>
      <c r="D2990" s="3">
        <v>4255.2</v>
      </c>
      <c r="E2990" s="8">
        <v>44709</v>
      </c>
      <c r="F2990" s="3">
        <v>4255.2</v>
      </c>
      <c r="G2990" s="5">
        <f>Tabla1[[#This Row],[Importe]]-Tabla1[[#This Row],[Pagado]]</f>
        <v>0</v>
      </c>
      <c r="H2990" s="4" t="s">
        <v>3890</v>
      </c>
    </row>
    <row r="2991" spans="1:8" x14ac:dyDescent="0.25">
      <c r="A2991" s="7">
        <v>44708</v>
      </c>
      <c r="B2991" s="4" t="s">
        <v>3031</v>
      </c>
      <c r="C2991" s="4" t="s">
        <v>3640</v>
      </c>
      <c r="D2991" s="3">
        <v>18225</v>
      </c>
      <c r="E2991" s="8">
        <v>44708</v>
      </c>
      <c r="F2991" s="3">
        <v>18225</v>
      </c>
      <c r="G2991" s="5">
        <f>Tabla1[[#This Row],[Importe]]-Tabla1[[#This Row],[Pagado]]</f>
        <v>0</v>
      </c>
      <c r="H2991" s="4" t="s">
        <v>3890</v>
      </c>
    </row>
    <row r="2992" spans="1:8" x14ac:dyDescent="0.25">
      <c r="A2992" s="7">
        <v>44708</v>
      </c>
      <c r="B2992" s="4" t="s">
        <v>3032</v>
      </c>
      <c r="C2992" s="4" t="s">
        <v>3654</v>
      </c>
      <c r="D2992" s="3">
        <v>4233.6000000000004</v>
      </c>
      <c r="E2992" s="8">
        <v>44709</v>
      </c>
      <c r="F2992" s="3">
        <v>4233.6000000000004</v>
      </c>
      <c r="G2992" s="5">
        <f>Tabla1[[#This Row],[Importe]]-Tabla1[[#This Row],[Pagado]]</f>
        <v>0</v>
      </c>
      <c r="H2992" s="4" t="s">
        <v>3890</v>
      </c>
    </row>
    <row r="2993" spans="1:8" x14ac:dyDescent="0.25">
      <c r="A2993" s="7">
        <v>44708</v>
      </c>
      <c r="B2993" s="4" t="s">
        <v>3033</v>
      </c>
      <c r="C2993" s="4" t="s">
        <v>3649</v>
      </c>
      <c r="D2993" s="3">
        <v>12588.8</v>
      </c>
      <c r="E2993" s="8">
        <v>44709</v>
      </c>
      <c r="F2993" s="3">
        <v>12588.8</v>
      </c>
      <c r="G2993" s="5">
        <f>Tabla1[[#This Row],[Importe]]-Tabla1[[#This Row],[Pagado]]</f>
        <v>0</v>
      </c>
      <c r="H2993" s="4" t="s">
        <v>3890</v>
      </c>
    </row>
    <row r="2994" spans="1:8" x14ac:dyDescent="0.25">
      <c r="A2994" s="7">
        <v>44708</v>
      </c>
      <c r="B2994" s="4" t="s">
        <v>3034</v>
      </c>
      <c r="C2994" s="4" t="s">
        <v>3950</v>
      </c>
      <c r="D2994" s="3">
        <v>0</v>
      </c>
      <c r="E2994" s="9" t="s">
        <v>3891</v>
      </c>
      <c r="F2994" s="3">
        <v>0</v>
      </c>
      <c r="G2994" s="5">
        <f>Tabla1[[#This Row],[Importe]]-Tabla1[[#This Row],[Pagado]]</f>
        <v>0</v>
      </c>
      <c r="H2994" s="4" t="s">
        <v>3891</v>
      </c>
    </row>
    <row r="2995" spans="1:8" x14ac:dyDescent="0.25">
      <c r="A2995" s="7">
        <v>44708</v>
      </c>
      <c r="B2995" s="4" t="s">
        <v>3035</v>
      </c>
      <c r="C2995" s="4" t="s">
        <v>3613</v>
      </c>
      <c r="D2995" s="3">
        <v>1630.2</v>
      </c>
      <c r="E2995" s="8">
        <v>44708</v>
      </c>
      <c r="F2995" s="3">
        <v>1630.2</v>
      </c>
      <c r="G2995" s="5">
        <f>Tabla1[[#This Row],[Importe]]-Tabla1[[#This Row],[Pagado]]</f>
        <v>0</v>
      </c>
      <c r="H2995" s="4" t="s">
        <v>3890</v>
      </c>
    </row>
    <row r="2996" spans="1:8" x14ac:dyDescent="0.25">
      <c r="A2996" s="7">
        <v>44708</v>
      </c>
      <c r="B2996" s="4" t="s">
        <v>3036</v>
      </c>
      <c r="C2996" s="4" t="s">
        <v>3806</v>
      </c>
      <c r="D2996" s="3">
        <v>1556.2</v>
      </c>
      <c r="E2996" s="8">
        <v>44708</v>
      </c>
      <c r="F2996" s="3">
        <v>1556.2</v>
      </c>
      <c r="G2996" s="5">
        <f>Tabla1[[#This Row],[Importe]]-Tabla1[[#This Row],[Pagado]]</f>
        <v>0</v>
      </c>
      <c r="H2996" s="4" t="s">
        <v>3890</v>
      </c>
    </row>
    <row r="2997" spans="1:8" x14ac:dyDescent="0.25">
      <c r="A2997" s="7">
        <v>44708</v>
      </c>
      <c r="B2997" s="4" t="s">
        <v>3037</v>
      </c>
      <c r="C2997" s="4" t="s">
        <v>3718</v>
      </c>
      <c r="D2997" s="3">
        <v>6120</v>
      </c>
      <c r="E2997" s="8">
        <v>44708</v>
      </c>
      <c r="F2997" s="3">
        <v>6120</v>
      </c>
      <c r="G2997" s="5">
        <f>Tabla1[[#This Row],[Importe]]-Tabla1[[#This Row],[Pagado]]</f>
        <v>0</v>
      </c>
      <c r="H2997" s="4" t="s">
        <v>3890</v>
      </c>
    </row>
    <row r="2998" spans="1:8" x14ac:dyDescent="0.25">
      <c r="A2998" s="7">
        <v>44708</v>
      </c>
      <c r="B2998" s="4" t="s">
        <v>3038</v>
      </c>
      <c r="C2998" s="4" t="s">
        <v>3733</v>
      </c>
      <c r="D2998" s="3">
        <v>4320</v>
      </c>
      <c r="E2998" s="8">
        <v>44708</v>
      </c>
      <c r="F2998" s="3">
        <v>4320</v>
      </c>
      <c r="G2998" s="5">
        <f>Tabla1[[#This Row],[Importe]]-Tabla1[[#This Row],[Pagado]]</f>
        <v>0</v>
      </c>
      <c r="H2998" s="4" t="s">
        <v>3890</v>
      </c>
    </row>
    <row r="2999" spans="1:8" x14ac:dyDescent="0.25">
      <c r="A2999" s="7">
        <v>44708</v>
      </c>
      <c r="B2999" s="4" t="s">
        <v>3039</v>
      </c>
      <c r="C2999" s="4" t="s">
        <v>3595</v>
      </c>
      <c r="D2999" s="3">
        <v>6223.6</v>
      </c>
      <c r="E2999" s="8">
        <v>44708</v>
      </c>
      <c r="F2999" s="3">
        <v>6223.6</v>
      </c>
      <c r="G2999" s="5">
        <f>Tabla1[[#This Row],[Importe]]-Tabla1[[#This Row],[Pagado]]</f>
        <v>0</v>
      </c>
      <c r="H2999" s="4" t="s">
        <v>3890</v>
      </c>
    </row>
    <row r="3000" spans="1:8" x14ac:dyDescent="0.25">
      <c r="A3000" s="7">
        <v>44708</v>
      </c>
      <c r="B3000" s="4" t="s">
        <v>3040</v>
      </c>
      <c r="C3000" s="4" t="s">
        <v>3641</v>
      </c>
      <c r="D3000" s="3">
        <v>8134.5</v>
      </c>
      <c r="E3000" s="8">
        <v>44709</v>
      </c>
      <c r="F3000" s="3">
        <v>8134.5</v>
      </c>
      <c r="G3000" s="5">
        <f>Tabla1[[#This Row],[Importe]]-Tabla1[[#This Row],[Pagado]]</f>
        <v>0</v>
      </c>
      <c r="H3000" s="4" t="s">
        <v>3890</v>
      </c>
    </row>
    <row r="3001" spans="1:8" x14ac:dyDescent="0.25">
      <c r="A3001" s="7">
        <v>44708</v>
      </c>
      <c r="B3001" s="4" t="s">
        <v>3041</v>
      </c>
      <c r="C3001" s="4" t="s">
        <v>3599</v>
      </c>
      <c r="D3001" s="3">
        <v>32127.200000000001</v>
      </c>
      <c r="E3001" s="8">
        <v>44709</v>
      </c>
      <c r="F3001" s="3">
        <v>32127.200000000001</v>
      </c>
      <c r="G3001" s="5">
        <f>Tabla1[[#This Row],[Importe]]-Tabla1[[#This Row],[Pagado]]</f>
        <v>0</v>
      </c>
      <c r="H3001" s="4" t="s">
        <v>3890</v>
      </c>
    </row>
    <row r="3002" spans="1:8" x14ac:dyDescent="0.25">
      <c r="A3002" s="7">
        <v>44708</v>
      </c>
      <c r="B3002" s="4" t="s">
        <v>3042</v>
      </c>
      <c r="C3002" s="4" t="s">
        <v>3636</v>
      </c>
      <c r="D3002" s="3">
        <v>4684.8</v>
      </c>
      <c r="E3002" s="8">
        <v>44708</v>
      </c>
      <c r="F3002" s="3">
        <v>4684.8</v>
      </c>
      <c r="G3002" s="5">
        <f>Tabla1[[#This Row],[Importe]]-Tabla1[[#This Row],[Pagado]]</f>
        <v>0</v>
      </c>
      <c r="H3002" s="4" t="s">
        <v>3890</v>
      </c>
    </row>
    <row r="3003" spans="1:8" x14ac:dyDescent="0.25">
      <c r="A3003" s="7">
        <v>44708</v>
      </c>
      <c r="B3003" s="4" t="s">
        <v>3043</v>
      </c>
      <c r="C3003" s="4" t="s">
        <v>3658</v>
      </c>
      <c r="D3003" s="3">
        <v>57625</v>
      </c>
      <c r="E3003" s="8" t="s">
        <v>3884</v>
      </c>
      <c r="F3003" s="3">
        <v>57625</v>
      </c>
      <c r="G3003" s="5">
        <f>Tabla1[[#This Row],[Importe]]-Tabla1[[#This Row],[Pagado]]</f>
        <v>0</v>
      </c>
      <c r="H3003" s="4" t="s">
        <v>3890</v>
      </c>
    </row>
    <row r="3004" spans="1:8" x14ac:dyDescent="0.25">
      <c r="A3004" s="7">
        <v>44708</v>
      </c>
      <c r="B3004" s="4" t="s">
        <v>3044</v>
      </c>
      <c r="C3004" s="4" t="s">
        <v>3660</v>
      </c>
      <c r="D3004" s="3">
        <v>25220.799999999999</v>
      </c>
      <c r="E3004" s="8" t="s">
        <v>3884</v>
      </c>
      <c r="F3004" s="3">
        <v>25220.799999999999</v>
      </c>
      <c r="G3004" s="5">
        <f>Tabla1[[#This Row],[Importe]]-Tabla1[[#This Row],[Pagado]]</f>
        <v>0</v>
      </c>
      <c r="H3004" s="4" t="s">
        <v>3890</v>
      </c>
    </row>
    <row r="3005" spans="1:8" x14ac:dyDescent="0.25">
      <c r="A3005" s="7">
        <v>44708</v>
      </c>
      <c r="B3005" s="4" t="s">
        <v>3045</v>
      </c>
      <c r="C3005" s="4" t="s">
        <v>3633</v>
      </c>
      <c r="D3005" s="3">
        <v>1737.4</v>
      </c>
      <c r="E3005" s="8">
        <v>44708</v>
      </c>
      <c r="F3005" s="3">
        <v>1737.4</v>
      </c>
      <c r="G3005" s="5">
        <f>Tabla1[[#This Row],[Importe]]-Tabla1[[#This Row],[Pagado]]</f>
        <v>0</v>
      </c>
      <c r="H3005" s="4" t="s">
        <v>3890</v>
      </c>
    </row>
    <row r="3006" spans="1:8" x14ac:dyDescent="0.25">
      <c r="A3006" s="7">
        <v>44708</v>
      </c>
      <c r="B3006" s="4" t="s">
        <v>3046</v>
      </c>
      <c r="C3006" s="4" t="s">
        <v>3638</v>
      </c>
      <c r="D3006" s="3">
        <v>2568.4</v>
      </c>
      <c r="E3006" s="8">
        <v>44708</v>
      </c>
      <c r="F3006" s="3">
        <v>2568.4</v>
      </c>
      <c r="G3006" s="5">
        <f>Tabla1[[#This Row],[Importe]]-Tabla1[[#This Row],[Pagado]]</f>
        <v>0</v>
      </c>
      <c r="H3006" s="4" t="s">
        <v>3890</v>
      </c>
    </row>
    <row r="3007" spans="1:8" x14ac:dyDescent="0.25">
      <c r="A3007" s="7">
        <v>44708</v>
      </c>
      <c r="B3007" s="4" t="s">
        <v>3047</v>
      </c>
      <c r="C3007" s="4" t="s">
        <v>3734</v>
      </c>
      <c r="D3007" s="3">
        <v>2994.9</v>
      </c>
      <c r="E3007" s="8">
        <v>44708</v>
      </c>
      <c r="F3007" s="3">
        <v>2994.9</v>
      </c>
      <c r="G3007" s="5">
        <f>Tabla1[[#This Row],[Importe]]-Tabla1[[#This Row],[Pagado]]</f>
        <v>0</v>
      </c>
      <c r="H3007" s="4" t="s">
        <v>3890</v>
      </c>
    </row>
    <row r="3008" spans="1:8" x14ac:dyDescent="0.25">
      <c r="A3008" s="7">
        <v>44708</v>
      </c>
      <c r="B3008" s="4" t="s">
        <v>3048</v>
      </c>
      <c r="C3008" s="4" t="s">
        <v>3674</v>
      </c>
      <c r="D3008" s="3">
        <v>4416.5</v>
      </c>
      <c r="E3008" s="8">
        <v>44708</v>
      </c>
      <c r="F3008" s="3">
        <v>4416.5</v>
      </c>
      <c r="G3008" s="5">
        <f>Tabla1[[#This Row],[Importe]]-Tabla1[[#This Row],[Pagado]]</f>
        <v>0</v>
      </c>
      <c r="H3008" s="4" t="s">
        <v>3890</v>
      </c>
    </row>
    <row r="3009" spans="1:8" x14ac:dyDescent="0.25">
      <c r="A3009" s="7">
        <v>44708</v>
      </c>
      <c r="B3009" s="4" t="s">
        <v>3049</v>
      </c>
      <c r="C3009" s="4" t="s">
        <v>3678</v>
      </c>
      <c r="D3009" s="3">
        <v>1090.2</v>
      </c>
      <c r="E3009" s="8">
        <v>44708</v>
      </c>
      <c r="F3009" s="3">
        <v>1090.2</v>
      </c>
      <c r="G3009" s="5">
        <f>Tabla1[[#This Row],[Importe]]-Tabla1[[#This Row],[Pagado]]</f>
        <v>0</v>
      </c>
      <c r="H3009" s="4" t="s">
        <v>3890</v>
      </c>
    </row>
    <row r="3010" spans="1:8" x14ac:dyDescent="0.25">
      <c r="A3010" s="7">
        <v>44708</v>
      </c>
      <c r="B3010" s="4" t="s">
        <v>3050</v>
      </c>
      <c r="C3010" s="4" t="s">
        <v>3758</v>
      </c>
      <c r="D3010" s="3">
        <v>14164.4</v>
      </c>
      <c r="E3010" s="8">
        <v>44708</v>
      </c>
      <c r="F3010" s="3">
        <v>14164.4</v>
      </c>
      <c r="G3010" s="5">
        <f>Tabla1[[#This Row],[Importe]]-Tabla1[[#This Row],[Pagado]]</f>
        <v>0</v>
      </c>
      <c r="H3010" s="4" t="s">
        <v>3890</v>
      </c>
    </row>
    <row r="3011" spans="1:8" x14ac:dyDescent="0.25">
      <c r="A3011" s="7">
        <v>44708</v>
      </c>
      <c r="B3011" s="4" t="s">
        <v>3051</v>
      </c>
      <c r="C3011" s="4" t="s">
        <v>3736</v>
      </c>
      <c r="D3011" s="3">
        <v>1248.9000000000001</v>
      </c>
      <c r="E3011" s="8">
        <v>44708</v>
      </c>
      <c r="F3011" s="3">
        <v>1248.9000000000001</v>
      </c>
      <c r="G3011" s="5">
        <f>Tabla1[[#This Row],[Importe]]-Tabla1[[#This Row],[Pagado]]</f>
        <v>0</v>
      </c>
      <c r="H3011" s="4" t="s">
        <v>3890</v>
      </c>
    </row>
    <row r="3012" spans="1:8" x14ac:dyDescent="0.25">
      <c r="A3012" s="7">
        <v>44708</v>
      </c>
      <c r="B3012" s="4" t="s">
        <v>3052</v>
      </c>
      <c r="C3012" s="4" t="s">
        <v>3671</v>
      </c>
      <c r="D3012" s="3">
        <v>803.1</v>
      </c>
      <c r="E3012" s="8">
        <v>44708</v>
      </c>
      <c r="F3012" s="3">
        <v>803.1</v>
      </c>
      <c r="G3012" s="5">
        <f>Tabla1[[#This Row],[Importe]]-Tabla1[[#This Row],[Pagado]]</f>
        <v>0</v>
      </c>
      <c r="H3012" s="4" t="s">
        <v>3890</v>
      </c>
    </row>
    <row r="3013" spans="1:8" x14ac:dyDescent="0.25">
      <c r="A3013" s="7">
        <v>44708</v>
      </c>
      <c r="B3013" s="4" t="s">
        <v>3053</v>
      </c>
      <c r="C3013" s="4" t="s">
        <v>3908</v>
      </c>
      <c r="D3013" s="3">
        <v>0</v>
      </c>
      <c r="E3013" s="9" t="s">
        <v>3891</v>
      </c>
      <c r="F3013" s="3">
        <v>0</v>
      </c>
      <c r="G3013" s="5">
        <f>Tabla1[[#This Row],[Importe]]-Tabla1[[#This Row],[Pagado]]</f>
        <v>0</v>
      </c>
      <c r="H3013" s="10" t="s">
        <v>4041</v>
      </c>
    </row>
    <row r="3014" spans="1:8" x14ac:dyDescent="0.25">
      <c r="A3014" s="7">
        <v>44708</v>
      </c>
      <c r="B3014" s="4" t="s">
        <v>3054</v>
      </c>
      <c r="C3014" s="4" t="s">
        <v>3656</v>
      </c>
      <c r="D3014" s="3">
        <v>54413.5</v>
      </c>
      <c r="E3014" s="8" t="s">
        <v>3884</v>
      </c>
      <c r="F3014" s="3">
        <v>54413.5</v>
      </c>
      <c r="G3014" s="5">
        <f>Tabla1[[#This Row],[Importe]]-Tabla1[[#This Row],[Pagado]]</f>
        <v>0</v>
      </c>
      <c r="H3014" s="4" t="s">
        <v>3890</v>
      </c>
    </row>
    <row r="3015" spans="1:8" x14ac:dyDescent="0.25">
      <c r="A3015" s="7">
        <v>44708</v>
      </c>
      <c r="B3015" s="4" t="s">
        <v>3055</v>
      </c>
      <c r="C3015" s="4" t="s">
        <v>3663</v>
      </c>
      <c r="D3015" s="3">
        <v>42417.5</v>
      </c>
      <c r="E3015" s="8" t="s">
        <v>3884</v>
      </c>
      <c r="F3015" s="3">
        <v>42417.5</v>
      </c>
      <c r="G3015" s="5">
        <f>Tabla1[[#This Row],[Importe]]-Tabla1[[#This Row],[Pagado]]</f>
        <v>0</v>
      </c>
      <c r="H3015" s="4" t="s">
        <v>3890</v>
      </c>
    </row>
    <row r="3016" spans="1:8" x14ac:dyDescent="0.25">
      <c r="A3016" s="7">
        <v>44708</v>
      </c>
      <c r="B3016" s="4" t="s">
        <v>3056</v>
      </c>
      <c r="C3016" s="4" t="s">
        <v>3618</v>
      </c>
      <c r="D3016" s="3">
        <v>10248</v>
      </c>
      <c r="E3016" s="8">
        <v>44708</v>
      </c>
      <c r="F3016" s="3">
        <v>10248</v>
      </c>
      <c r="G3016" s="5">
        <f>Tabla1[[#This Row],[Importe]]-Tabla1[[#This Row],[Pagado]]</f>
        <v>0</v>
      </c>
      <c r="H3016" s="4" t="s">
        <v>3890</v>
      </c>
    </row>
    <row r="3017" spans="1:8" x14ac:dyDescent="0.25">
      <c r="A3017" s="7">
        <v>44708</v>
      </c>
      <c r="B3017" s="4" t="s">
        <v>3057</v>
      </c>
      <c r="C3017" s="4" t="s">
        <v>3612</v>
      </c>
      <c r="D3017" s="3">
        <v>4511.3</v>
      </c>
      <c r="E3017" s="8">
        <v>44708</v>
      </c>
      <c r="F3017" s="3">
        <v>4511.3</v>
      </c>
      <c r="G3017" s="5">
        <f>Tabla1[[#This Row],[Importe]]-Tabla1[[#This Row],[Pagado]]</f>
        <v>0</v>
      </c>
      <c r="H3017" s="4" t="s">
        <v>3890</v>
      </c>
    </row>
    <row r="3018" spans="1:8" x14ac:dyDescent="0.25">
      <c r="A3018" s="7">
        <v>44708</v>
      </c>
      <c r="B3018" s="4" t="s">
        <v>3058</v>
      </c>
      <c r="C3018" s="4" t="s">
        <v>3634</v>
      </c>
      <c r="D3018" s="3">
        <v>3663.2</v>
      </c>
      <c r="E3018" s="8">
        <v>44708</v>
      </c>
      <c r="F3018" s="3">
        <v>3663.2</v>
      </c>
      <c r="G3018" s="5">
        <f>Tabla1[[#This Row],[Importe]]-Tabla1[[#This Row],[Pagado]]</f>
        <v>0</v>
      </c>
      <c r="H3018" s="4" t="s">
        <v>3890</v>
      </c>
    </row>
    <row r="3019" spans="1:8" x14ac:dyDescent="0.25">
      <c r="A3019" s="7">
        <v>44708</v>
      </c>
      <c r="B3019" s="4" t="s">
        <v>3059</v>
      </c>
      <c r="C3019" s="4" t="s">
        <v>3630</v>
      </c>
      <c r="D3019" s="3">
        <v>5435.1</v>
      </c>
      <c r="E3019" s="8">
        <v>44708</v>
      </c>
      <c r="F3019" s="3">
        <v>5435.1</v>
      </c>
      <c r="G3019" s="5">
        <f>Tabla1[[#This Row],[Importe]]-Tabla1[[#This Row],[Pagado]]</f>
        <v>0</v>
      </c>
      <c r="H3019" s="4" t="s">
        <v>3890</v>
      </c>
    </row>
    <row r="3020" spans="1:8" x14ac:dyDescent="0.25">
      <c r="A3020" s="7">
        <v>44708</v>
      </c>
      <c r="B3020" s="4" t="s">
        <v>3060</v>
      </c>
      <c r="C3020" s="4" t="s">
        <v>3760</v>
      </c>
      <c r="D3020" s="3">
        <v>1110.2</v>
      </c>
      <c r="E3020" s="8">
        <v>44708</v>
      </c>
      <c r="F3020" s="3">
        <v>1110.2</v>
      </c>
      <c r="G3020" s="5">
        <f>Tabla1[[#This Row],[Importe]]-Tabla1[[#This Row],[Pagado]]</f>
        <v>0</v>
      </c>
      <c r="H3020" s="4" t="s">
        <v>3890</v>
      </c>
    </row>
    <row r="3021" spans="1:8" x14ac:dyDescent="0.25">
      <c r="A3021" s="7">
        <v>44708</v>
      </c>
      <c r="B3021" s="4" t="s">
        <v>3061</v>
      </c>
      <c r="C3021" s="4" t="s">
        <v>3669</v>
      </c>
      <c r="D3021" s="3">
        <v>4187.1000000000004</v>
      </c>
      <c r="E3021" s="8">
        <v>44708</v>
      </c>
      <c r="F3021" s="3">
        <v>4187.1000000000004</v>
      </c>
      <c r="G3021" s="5">
        <f>Tabla1[[#This Row],[Importe]]-Tabla1[[#This Row],[Pagado]]</f>
        <v>0</v>
      </c>
      <c r="H3021" s="4" t="s">
        <v>3890</v>
      </c>
    </row>
    <row r="3022" spans="1:8" x14ac:dyDescent="0.25">
      <c r="A3022" s="7">
        <v>44708</v>
      </c>
      <c r="B3022" s="4" t="s">
        <v>3062</v>
      </c>
      <c r="C3022" s="4" t="s">
        <v>3670</v>
      </c>
      <c r="D3022" s="3">
        <v>3932.5</v>
      </c>
      <c r="E3022" s="8">
        <v>44708</v>
      </c>
      <c r="F3022" s="3">
        <v>3932.5</v>
      </c>
      <c r="G3022" s="5">
        <f>Tabla1[[#This Row],[Importe]]-Tabla1[[#This Row],[Pagado]]</f>
        <v>0</v>
      </c>
      <c r="H3022" s="4" t="s">
        <v>3890</v>
      </c>
    </row>
    <row r="3023" spans="1:8" x14ac:dyDescent="0.25">
      <c r="A3023" s="7">
        <v>44708</v>
      </c>
      <c r="B3023" s="4" t="s">
        <v>3063</v>
      </c>
      <c r="C3023" s="4" t="s">
        <v>3676</v>
      </c>
      <c r="D3023" s="3">
        <v>558.9</v>
      </c>
      <c r="E3023" s="8">
        <v>44708</v>
      </c>
      <c r="F3023" s="3">
        <v>558.9</v>
      </c>
      <c r="G3023" s="5">
        <f>Tabla1[[#This Row],[Importe]]-Tabla1[[#This Row],[Pagado]]</f>
        <v>0</v>
      </c>
      <c r="H3023" s="4" t="s">
        <v>3890</v>
      </c>
    </row>
    <row r="3024" spans="1:8" x14ac:dyDescent="0.25">
      <c r="A3024" s="7">
        <v>44708</v>
      </c>
      <c r="B3024" s="4" t="s">
        <v>3064</v>
      </c>
      <c r="C3024" s="4" t="s">
        <v>3668</v>
      </c>
      <c r="D3024" s="3">
        <v>7999.4</v>
      </c>
      <c r="E3024" s="8">
        <v>44709</v>
      </c>
      <c r="F3024" s="3">
        <v>7999.4</v>
      </c>
      <c r="G3024" s="5">
        <f>Tabla1[[#This Row],[Importe]]-Tabla1[[#This Row],[Pagado]]</f>
        <v>0</v>
      </c>
      <c r="H3024" s="4" t="s">
        <v>3890</v>
      </c>
    </row>
    <row r="3025" spans="1:8" x14ac:dyDescent="0.25">
      <c r="A3025" s="7">
        <v>44708</v>
      </c>
      <c r="B3025" s="4" t="s">
        <v>3065</v>
      </c>
      <c r="C3025" s="4" t="s">
        <v>3609</v>
      </c>
      <c r="D3025" s="3">
        <v>1487.4</v>
      </c>
      <c r="E3025" s="8">
        <v>44708</v>
      </c>
      <c r="F3025" s="3">
        <v>1487.4</v>
      </c>
      <c r="G3025" s="5">
        <f>Tabla1[[#This Row],[Importe]]-Tabla1[[#This Row],[Pagado]]</f>
        <v>0</v>
      </c>
      <c r="H3025" s="4" t="s">
        <v>3890</v>
      </c>
    </row>
    <row r="3026" spans="1:8" x14ac:dyDescent="0.25">
      <c r="A3026" s="7">
        <v>44708</v>
      </c>
      <c r="B3026" s="4" t="s">
        <v>3066</v>
      </c>
      <c r="C3026" s="4" t="s">
        <v>3856</v>
      </c>
      <c r="D3026" s="3">
        <v>2976</v>
      </c>
      <c r="E3026" s="8">
        <v>44708</v>
      </c>
      <c r="F3026" s="3">
        <v>2976</v>
      </c>
      <c r="G3026" s="5">
        <f>Tabla1[[#This Row],[Importe]]-Tabla1[[#This Row],[Pagado]]</f>
        <v>0</v>
      </c>
      <c r="H3026" s="4" t="s">
        <v>3890</v>
      </c>
    </row>
    <row r="3027" spans="1:8" x14ac:dyDescent="0.25">
      <c r="A3027" s="7">
        <v>44708</v>
      </c>
      <c r="B3027" s="4" t="s">
        <v>3067</v>
      </c>
      <c r="C3027" s="4" t="s">
        <v>3795</v>
      </c>
      <c r="D3027" s="3">
        <v>4200.8</v>
      </c>
      <c r="E3027" s="8">
        <v>44708</v>
      </c>
      <c r="F3027" s="3">
        <v>4200.8</v>
      </c>
      <c r="G3027" s="5">
        <f>Tabla1[[#This Row],[Importe]]-Tabla1[[#This Row],[Pagado]]</f>
        <v>0</v>
      </c>
      <c r="H3027" s="4" t="s">
        <v>3890</v>
      </c>
    </row>
    <row r="3028" spans="1:8" x14ac:dyDescent="0.25">
      <c r="A3028" s="7">
        <v>44708</v>
      </c>
      <c r="B3028" s="4" t="s">
        <v>3068</v>
      </c>
      <c r="C3028" s="4" t="s">
        <v>3787</v>
      </c>
      <c r="D3028" s="3">
        <v>2707.4</v>
      </c>
      <c r="E3028" s="8">
        <v>44708</v>
      </c>
      <c r="F3028" s="3">
        <v>2707.4</v>
      </c>
      <c r="G3028" s="5">
        <f>Tabla1[[#This Row],[Importe]]-Tabla1[[#This Row],[Pagado]]</f>
        <v>0</v>
      </c>
      <c r="H3028" s="4" t="s">
        <v>3890</v>
      </c>
    </row>
    <row r="3029" spans="1:8" x14ac:dyDescent="0.25">
      <c r="A3029" s="7">
        <v>44708</v>
      </c>
      <c r="B3029" s="4" t="s">
        <v>3069</v>
      </c>
      <c r="C3029" s="4" t="s">
        <v>3788</v>
      </c>
      <c r="D3029" s="3">
        <v>408</v>
      </c>
      <c r="E3029" s="8">
        <v>44708</v>
      </c>
      <c r="F3029" s="3">
        <v>408</v>
      </c>
      <c r="G3029" s="5">
        <f>Tabla1[[#This Row],[Importe]]-Tabla1[[#This Row],[Pagado]]</f>
        <v>0</v>
      </c>
      <c r="H3029" s="4" t="s">
        <v>3890</v>
      </c>
    </row>
    <row r="3030" spans="1:8" x14ac:dyDescent="0.25">
      <c r="A3030" s="7">
        <v>44708</v>
      </c>
      <c r="B3030" s="4" t="s">
        <v>3070</v>
      </c>
      <c r="C3030" s="4" t="s">
        <v>3657</v>
      </c>
      <c r="D3030" s="3">
        <v>3852.8</v>
      </c>
      <c r="E3030" s="8">
        <v>44708</v>
      </c>
      <c r="F3030" s="3">
        <v>3852.8</v>
      </c>
      <c r="G3030" s="5">
        <f>Tabla1[[#This Row],[Importe]]-Tabla1[[#This Row],[Pagado]]</f>
        <v>0</v>
      </c>
      <c r="H3030" s="4" t="s">
        <v>3890</v>
      </c>
    </row>
    <row r="3031" spans="1:8" x14ac:dyDescent="0.25">
      <c r="A3031" s="7">
        <v>44708</v>
      </c>
      <c r="B3031" s="4" t="s">
        <v>3071</v>
      </c>
      <c r="C3031" s="4" t="s">
        <v>3775</v>
      </c>
      <c r="D3031" s="3">
        <v>2742.2</v>
      </c>
      <c r="E3031" s="8">
        <v>44708</v>
      </c>
      <c r="F3031" s="3">
        <v>2742.2</v>
      </c>
      <c r="G3031" s="5">
        <f>Tabla1[[#This Row],[Importe]]-Tabla1[[#This Row],[Pagado]]</f>
        <v>0</v>
      </c>
      <c r="H3031" s="4" t="s">
        <v>3890</v>
      </c>
    </row>
    <row r="3032" spans="1:8" x14ac:dyDescent="0.25">
      <c r="A3032" s="7">
        <v>44708</v>
      </c>
      <c r="B3032" s="4" t="s">
        <v>3072</v>
      </c>
      <c r="C3032" s="4" t="s">
        <v>3679</v>
      </c>
      <c r="D3032" s="3">
        <v>2482.6999999999998</v>
      </c>
      <c r="E3032" s="8">
        <v>44708</v>
      </c>
      <c r="F3032" s="3">
        <v>2482.6999999999998</v>
      </c>
      <c r="G3032" s="5">
        <f>Tabla1[[#This Row],[Importe]]-Tabla1[[#This Row],[Pagado]]</f>
        <v>0</v>
      </c>
      <c r="H3032" s="4" t="s">
        <v>3890</v>
      </c>
    </row>
    <row r="3033" spans="1:8" x14ac:dyDescent="0.25">
      <c r="A3033" s="7">
        <v>44708</v>
      </c>
      <c r="B3033" s="4" t="s">
        <v>3073</v>
      </c>
      <c r="C3033" s="4" t="s">
        <v>3678</v>
      </c>
      <c r="D3033" s="3">
        <v>313.26</v>
      </c>
      <c r="E3033" s="8">
        <v>44708</v>
      </c>
      <c r="F3033" s="3">
        <v>313.26</v>
      </c>
      <c r="G3033" s="5">
        <f>Tabla1[[#This Row],[Importe]]-Tabla1[[#This Row],[Pagado]]</f>
        <v>0</v>
      </c>
      <c r="H3033" s="4" t="s">
        <v>3890</v>
      </c>
    </row>
    <row r="3034" spans="1:8" x14ac:dyDescent="0.25">
      <c r="A3034" s="7">
        <v>44708</v>
      </c>
      <c r="B3034" s="4" t="s">
        <v>3074</v>
      </c>
      <c r="C3034" s="4" t="s">
        <v>3700</v>
      </c>
      <c r="D3034" s="3">
        <v>70738.720000000001</v>
      </c>
      <c r="E3034" s="8" t="s">
        <v>3880</v>
      </c>
      <c r="F3034" s="3">
        <v>70738.720000000001</v>
      </c>
      <c r="G3034" s="5">
        <f>Tabla1[[#This Row],[Importe]]-Tabla1[[#This Row],[Pagado]]</f>
        <v>0</v>
      </c>
      <c r="H3034" s="4" t="s">
        <v>3890</v>
      </c>
    </row>
    <row r="3035" spans="1:8" x14ac:dyDescent="0.25">
      <c r="A3035" s="7">
        <v>44708</v>
      </c>
      <c r="B3035" s="4" t="s">
        <v>3075</v>
      </c>
      <c r="C3035" s="4" t="s">
        <v>3827</v>
      </c>
      <c r="D3035" s="3">
        <v>563.5</v>
      </c>
      <c r="E3035" s="8">
        <v>44708</v>
      </c>
      <c r="F3035" s="3">
        <v>563.5</v>
      </c>
      <c r="G3035" s="5">
        <f>Tabla1[[#This Row],[Importe]]-Tabla1[[#This Row],[Pagado]]</f>
        <v>0</v>
      </c>
      <c r="H3035" s="4" t="s">
        <v>3890</v>
      </c>
    </row>
    <row r="3036" spans="1:8" x14ac:dyDescent="0.25">
      <c r="A3036" s="7">
        <v>44708</v>
      </c>
      <c r="B3036" s="4" t="s">
        <v>3076</v>
      </c>
      <c r="C3036" s="4" t="s">
        <v>3760</v>
      </c>
      <c r="D3036" s="3">
        <v>2671.8</v>
      </c>
      <c r="E3036" s="8">
        <v>44708</v>
      </c>
      <c r="F3036" s="3">
        <v>2671.8</v>
      </c>
      <c r="G3036" s="5">
        <f>Tabla1[[#This Row],[Importe]]-Tabla1[[#This Row],[Pagado]]</f>
        <v>0</v>
      </c>
      <c r="H3036" s="4" t="s">
        <v>3890</v>
      </c>
    </row>
    <row r="3037" spans="1:8" x14ac:dyDescent="0.25">
      <c r="A3037" s="7">
        <v>44708</v>
      </c>
      <c r="B3037" s="4" t="s">
        <v>3077</v>
      </c>
      <c r="C3037" s="4" t="s">
        <v>3718</v>
      </c>
      <c r="D3037" s="3">
        <v>3876</v>
      </c>
      <c r="E3037" s="8">
        <v>44708</v>
      </c>
      <c r="F3037" s="3">
        <v>3876</v>
      </c>
      <c r="G3037" s="5">
        <f>Tabla1[[#This Row],[Importe]]-Tabla1[[#This Row],[Pagado]]</f>
        <v>0</v>
      </c>
      <c r="H3037" s="4" t="s">
        <v>3890</v>
      </c>
    </row>
    <row r="3038" spans="1:8" x14ac:dyDescent="0.25">
      <c r="A3038" s="7">
        <v>44708</v>
      </c>
      <c r="B3038" s="4" t="s">
        <v>3078</v>
      </c>
      <c r="C3038" s="4" t="s">
        <v>3760</v>
      </c>
      <c r="D3038" s="3">
        <v>1151.5</v>
      </c>
      <c r="E3038" s="8">
        <v>44708</v>
      </c>
      <c r="F3038" s="3">
        <v>1151.5</v>
      </c>
      <c r="G3038" s="5">
        <f>Tabla1[[#This Row],[Importe]]-Tabla1[[#This Row],[Pagado]]</f>
        <v>0</v>
      </c>
      <c r="H3038" s="4" t="s">
        <v>3890</v>
      </c>
    </row>
    <row r="3039" spans="1:8" x14ac:dyDescent="0.25">
      <c r="A3039" s="7">
        <v>44708</v>
      </c>
      <c r="B3039" s="4" t="s">
        <v>3079</v>
      </c>
      <c r="C3039" s="4" t="s">
        <v>3714</v>
      </c>
      <c r="D3039" s="3">
        <v>1311.5</v>
      </c>
      <c r="E3039" s="8">
        <v>44708</v>
      </c>
      <c r="F3039" s="3">
        <v>1311.5</v>
      </c>
      <c r="G3039" s="5">
        <f>Tabla1[[#This Row],[Importe]]-Tabla1[[#This Row],[Pagado]]</f>
        <v>0</v>
      </c>
      <c r="H3039" s="4" t="s">
        <v>3890</v>
      </c>
    </row>
    <row r="3040" spans="1:8" x14ac:dyDescent="0.25">
      <c r="A3040" s="7">
        <v>44708</v>
      </c>
      <c r="B3040" s="4" t="s">
        <v>3080</v>
      </c>
      <c r="C3040" s="4" t="s">
        <v>3791</v>
      </c>
      <c r="D3040" s="3">
        <v>32093.8</v>
      </c>
      <c r="E3040" s="8" t="s">
        <v>3882</v>
      </c>
      <c r="F3040" s="3">
        <v>32093.8</v>
      </c>
      <c r="G3040" s="5">
        <f>Tabla1[[#This Row],[Importe]]-Tabla1[[#This Row],[Pagado]]</f>
        <v>0</v>
      </c>
      <c r="H3040" s="4" t="s">
        <v>3890</v>
      </c>
    </row>
    <row r="3041" spans="1:8" x14ac:dyDescent="0.25">
      <c r="A3041" s="7">
        <v>44708</v>
      </c>
      <c r="B3041" s="4" t="s">
        <v>3081</v>
      </c>
      <c r="C3041" s="4" t="s">
        <v>3624</v>
      </c>
      <c r="D3041" s="3">
        <v>1524.6</v>
      </c>
      <c r="E3041" s="8">
        <v>44708</v>
      </c>
      <c r="F3041" s="3">
        <v>1524.6</v>
      </c>
      <c r="G3041" s="5">
        <f>Tabla1[[#This Row],[Importe]]-Tabla1[[#This Row],[Pagado]]</f>
        <v>0</v>
      </c>
      <c r="H3041" s="4" t="s">
        <v>3890</v>
      </c>
    </row>
    <row r="3042" spans="1:8" x14ac:dyDescent="0.25">
      <c r="A3042" s="7">
        <v>44708</v>
      </c>
      <c r="B3042" s="4" t="s">
        <v>3082</v>
      </c>
      <c r="C3042" s="4" t="s">
        <v>3686</v>
      </c>
      <c r="D3042" s="3">
        <v>8158.8</v>
      </c>
      <c r="E3042" s="8" t="s">
        <v>3879</v>
      </c>
      <c r="F3042" s="3">
        <v>0</v>
      </c>
      <c r="G3042" s="5">
        <f>Tabla1[[#This Row],[Importe]]-Tabla1[[#This Row],[Pagado]]</f>
        <v>8158.8</v>
      </c>
      <c r="H3042" s="4" t="s">
        <v>3892</v>
      </c>
    </row>
    <row r="3043" spans="1:8" x14ac:dyDescent="0.25">
      <c r="A3043" s="7">
        <v>44708</v>
      </c>
      <c r="B3043" s="4" t="s">
        <v>3083</v>
      </c>
      <c r="C3043" s="4" t="s">
        <v>3687</v>
      </c>
      <c r="D3043" s="3">
        <v>3370.1</v>
      </c>
      <c r="E3043" s="8">
        <v>44708</v>
      </c>
      <c r="F3043" s="3">
        <v>3370.1</v>
      </c>
      <c r="G3043" s="5">
        <f>Tabla1[[#This Row],[Importe]]-Tabla1[[#This Row],[Pagado]]</f>
        <v>0</v>
      </c>
      <c r="H3043" s="4" t="s">
        <v>3890</v>
      </c>
    </row>
    <row r="3044" spans="1:8" x14ac:dyDescent="0.25">
      <c r="A3044" s="7">
        <v>44708</v>
      </c>
      <c r="B3044" s="4" t="s">
        <v>3084</v>
      </c>
      <c r="C3044" s="4" t="s">
        <v>3680</v>
      </c>
      <c r="D3044" s="3">
        <v>7154</v>
      </c>
      <c r="E3044" s="8">
        <v>44709</v>
      </c>
      <c r="F3044" s="3">
        <v>7154</v>
      </c>
      <c r="G3044" s="5">
        <f>Tabla1[[#This Row],[Importe]]-Tabla1[[#This Row],[Pagado]]</f>
        <v>0</v>
      </c>
      <c r="H3044" s="4" t="s">
        <v>3890</v>
      </c>
    </row>
    <row r="3045" spans="1:8" x14ac:dyDescent="0.25">
      <c r="A3045" s="7">
        <v>44708</v>
      </c>
      <c r="B3045" s="4" t="s">
        <v>3085</v>
      </c>
      <c r="C3045" s="4" t="s">
        <v>3673</v>
      </c>
      <c r="D3045" s="3">
        <v>15323.2</v>
      </c>
      <c r="E3045" s="8">
        <v>44709</v>
      </c>
      <c r="F3045" s="3">
        <v>15323.2</v>
      </c>
      <c r="G3045" s="5">
        <f>Tabla1[[#This Row],[Importe]]-Tabla1[[#This Row],[Pagado]]</f>
        <v>0</v>
      </c>
      <c r="H3045" s="4" t="s">
        <v>3890</v>
      </c>
    </row>
    <row r="3046" spans="1:8" x14ac:dyDescent="0.25">
      <c r="A3046" s="7">
        <v>44708</v>
      </c>
      <c r="B3046" s="4" t="s">
        <v>3086</v>
      </c>
      <c r="C3046" s="4" t="s">
        <v>3604</v>
      </c>
      <c r="D3046" s="3">
        <v>1615.8</v>
      </c>
      <c r="E3046" s="8">
        <v>44708</v>
      </c>
      <c r="F3046" s="3">
        <v>1615.8</v>
      </c>
      <c r="G3046" s="5">
        <f>Tabla1[[#This Row],[Importe]]-Tabla1[[#This Row],[Pagado]]</f>
        <v>0</v>
      </c>
      <c r="H3046" s="4" t="s">
        <v>3890</v>
      </c>
    </row>
    <row r="3047" spans="1:8" x14ac:dyDescent="0.25">
      <c r="A3047" s="7">
        <v>44708</v>
      </c>
      <c r="B3047" s="4" t="s">
        <v>3087</v>
      </c>
      <c r="C3047" s="4" t="s">
        <v>3692</v>
      </c>
      <c r="D3047" s="3">
        <v>6801.2</v>
      </c>
      <c r="E3047" s="8">
        <v>44708</v>
      </c>
      <c r="F3047" s="3">
        <v>6801.2</v>
      </c>
      <c r="G3047" s="5">
        <f>Tabla1[[#This Row],[Importe]]-Tabla1[[#This Row],[Pagado]]</f>
        <v>0</v>
      </c>
      <c r="H3047" s="4" t="s">
        <v>3890</v>
      </c>
    </row>
    <row r="3048" spans="1:8" x14ac:dyDescent="0.25">
      <c r="A3048" s="7">
        <v>44708</v>
      </c>
      <c r="B3048" s="4" t="s">
        <v>3088</v>
      </c>
      <c r="C3048" s="4" t="s">
        <v>3864</v>
      </c>
      <c r="D3048" s="3">
        <v>5041.3</v>
      </c>
      <c r="E3048" s="8">
        <v>44710</v>
      </c>
      <c r="F3048" s="3">
        <v>5041.3</v>
      </c>
      <c r="G3048" s="5">
        <f>Tabla1[[#This Row],[Importe]]-Tabla1[[#This Row],[Pagado]]</f>
        <v>0</v>
      </c>
      <c r="H3048" s="4" t="s">
        <v>3890</v>
      </c>
    </row>
    <row r="3049" spans="1:8" x14ac:dyDescent="0.25">
      <c r="A3049" s="7">
        <v>44708</v>
      </c>
      <c r="B3049" s="4" t="s">
        <v>3089</v>
      </c>
      <c r="C3049" s="4" t="s">
        <v>3620</v>
      </c>
      <c r="D3049" s="3">
        <v>8339.4</v>
      </c>
      <c r="E3049" s="8">
        <v>44708</v>
      </c>
      <c r="F3049" s="3">
        <v>8339.4</v>
      </c>
      <c r="G3049" s="5">
        <f>Tabla1[[#This Row],[Importe]]-Tabla1[[#This Row],[Pagado]]</f>
        <v>0</v>
      </c>
      <c r="H3049" s="4" t="s">
        <v>3890</v>
      </c>
    </row>
    <row r="3050" spans="1:8" x14ac:dyDescent="0.25">
      <c r="A3050" s="7">
        <v>44708</v>
      </c>
      <c r="B3050" s="4" t="s">
        <v>3090</v>
      </c>
      <c r="C3050" s="4" t="s">
        <v>3765</v>
      </c>
      <c r="D3050" s="3">
        <v>2379</v>
      </c>
      <c r="E3050" s="8">
        <v>44708</v>
      </c>
      <c r="F3050" s="3">
        <v>2379</v>
      </c>
      <c r="G3050" s="5">
        <f>Tabla1[[#This Row],[Importe]]-Tabla1[[#This Row],[Pagado]]</f>
        <v>0</v>
      </c>
      <c r="H3050" s="4" t="s">
        <v>3890</v>
      </c>
    </row>
    <row r="3051" spans="1:8" x14ac:dyDescent="0.25">
      <c r="A3051" s="7">
        <v>44708</v>
      </c>
      <c r="B3051" s="4" t="s">
        <v>3091</v>
      </c>
      <c r="C3051" s="4" t="s">
        <v>3623</v>
      </c>
      <c r="D3051" s="3">
        <v>7899.5</v>
      </c>
      <c r="E3051" s="8">
        <v>44708</v>
      </c>
      <c r="F3051" s="3">
        <v>7899.5</v>
      </c>
      <c r="G3051" s="5">
        <f>Tabla1[[#This Row],[Importe]]-Tabla1[[#This Row],[Pagado]]</f>
        <v>0</v>
      </c>
      <c r="H3051" s="4" t="s">
        <v>3890</v>
      </c>
    </row>
    <row r="3052" spans="1:8" x14ac:dyDescent="0.25">
      <c r="A3052" s="7">
        <v>44708</v>
      </c>
      <c r="B3052" s="4" t="s">
        <v>3092</v>
      </c>
      <c r="C3052" s="4" t="s">
        <v>3864</v>
      </c>
      <c r="D3052" s="3">
        <v>756</v>
      </c>
      <c r="E3052" s="8">
        <v>44710</v>
      </c>
      <c r="F3052" s="3">
        <v>756</v>
      </c>
      <c r="G3052" s="5">
        <f>Tabla1[[#This Row],[Importe]]-Tabla1[[#This Row],[Pagado]]</f>
        <v>0</v>
      </c>
      <c r="H3052" s="4" t="s">
        <v>3890</v>
      </c>
    </row>
    <row r="3053" spans="1:8" x14ac:dyDescent="0.25">
      <c r="A3053" s="7">
        <v>44708</v>
      </c>
      <c r="B3053" s="4" t="s">
        <v>3093</v>
      </c>
      <c r="C3053" s="4" t="s">
        <v>3800</v>
      </c>
      <c r="D3053" s="3">
        <v>4323</v>
      </c>
      <c r="E3053" s="8">
        <v>44708</v>
      </c>
      <c r="F3053" s="3">
        <v>4323</v>
      </c>
      <c r="G3053" s="5">
        <f>Tabla1[[#This Row],[Importe]]-Tabla1[[#This Row],[Pagado]]</f>
        <v>0</v>
      </c>
      <c r="H3053" s="4" t="s">
        <v>3890</v>
      </c>
    </row>
    <row r="3054" spans="1:8" x14ac:dyDescent="0.25">
      <c r="A3054" s="7">
        <v>44708</v>
      </c>
      <c r="B3054" s="4" t="s">
        <v>3094</v>
      </c>
      <c r="C3054" s="4" t="s">
        <v>3614</v>
      </c>
      <c r="D3054" s="3">
        <v>3405.6</v>
      </c>
      <c r="E3054" s="8">
        <v>44708</v>
      </c>
      <c r="F3054" s="3">
        <v>3405.6</v>
      </c>
      <c r="G3054" s="5">
        <f>Tabla1[[#This Row],[Importe]]-Tabla1[[#This Row],[Pagado]]</f>
        <v>0</v>
      </c>
      <c r="H3054" s="4" t="s">
        <v>3890</v>
      </c>
    </row>
    <row r="3055" spans="1:8" x14ac:dyDescent="0.25">
      <c r="A3055" s="7">
        <v>44708</v>
      </c>
      <c r="B3055" s="4" t="s">
        <v>3095</v>
      </c>
      <c r="C3055" s="4" t="s">
        <v>3616</v>
      </c>
      <c r="D3055" s="3">
        <v>11466</v>
      </c>
      <c r="E3055" s="8">
        <v>44708</v>
      </c>
      <c r="F3055" s="3">
        <v>11466</v>
      </c>
      <c r="G3055" s="5">
        <f>Tabla1[[#This Row],[Importe]]-Tabla1[[#This Row],[Pagado]]</f>
        <v>0</v>
      </c>
      <c r="H3055" s="4" t="s">
        <v>3890</v>
      </c>
    </row>
    <row r="3056" spans="1:8" x14ac:dyDescent="0.25">
      <c r="A3056" s="7">
        <v>44708</v>
      </c>
      <c r="B3056" s="4" t="s">
        <v>3096</v>
      </c>
      <c r="C3056" s="4" t="s">
        <v>3666</v>
      </c>
      <c r="D3056" s="3">
        <v>25409.9</v>
      </c>
      <c r="E3056" s="8" t="s">
        <v>3884</v>
      </c>
      <c r="F3056" s="3">
        <v>25409.9</v>
      </c>
      <c r="G3056" s="5">
        <f>Tabla1[[#This Row],[Importe]]-Tabla1[[#This Row],[Pagado]]</f>
        <v>0</v>
      </c>
      <c r="H3056" s="4" t="s">
        <v>3890</v>
      </c>
    </row>
    <row r="3057" spans="1:8" x14ac:dyDescent="0.25">
      <c r="A3057" s="7">
        <v>44708</v>
      </c>
      <c r="B3057" s="4" t="s">
        <v>3097</v>
      </c>
      <c r="C3057" s="4" t="s">
        <v>3677</v>
      </c>
      <c r="D3057" s="3">
        <v>32012.799999999999</v>
      </c>
      <c r="E3057" s="8" t="s">
        <v>4043</v>
      </c>
      <c r="F3057" s="3">
        <f>1800</f>
        <v>1800</v>
      </c>
      <c r="G3057" s="5">
        <f>Tabla1[[#This Row],[Importe]]-Tabla1[[#This Row],[Pagado]]</f>
        <v>30212.799999999999</v>
      </c>
      <c r="H3057" s="4" t="s">
        <v>3893</v>
      </c>
    </row>
    <row r="3058" spans="1:8" x14ac:dyDescent="0.25">
      <c r="A3058" s="7">
        <v>44708</v>
      </c>
      <c r="B3058" s="4" t="s">
        <v>3098</v>
      </c>
      <c r="C3058" s="4" t="s">
        <v>3600</v>
      </c>
      <c r="D3058" s="3">
        <v>13529.3</v>
      </c>
      <c r="E3058" s="8" t="s">
        <v>3881</v>
      </c>
      <c r="F3058" s="3">
        <v>13529.3</v>
      </c>
      <c r="G3058" s="5">
        <f>Tabla1[[#This Row],[Importe]]-Tabla1[[#This Row],[Pagado]]</f>
        <v>0</v>
      </c>
      <c r="H3058" s="4" t="s">
        <v>3890</v>
      </c>
    </row>
    <row r="3059" spans="1:8" x14ac:dyDescent="0.25">
      <c r="A3059" s="7">
        <v>44708</v>
      </c>
      <c r="B3059" s="4" t="s">
        <v>3099</v>
      </c>
      <c r="C3059" s="4" t="s">
        <v>3753</v>
      </c>
      <c r="D3059" s="3">
        <v>5115</v>
      </c>
      <c r="E3059" s="8">
        <v>44708</v>
      </c>
      <c r="F3059" s="3">
        <v>5115</v>
      </c>
      <c r="G3059" s="5">
        <f>Tabla1[[#This Row],[Importe]]-Tabla1[[#This Row],[Pagado]]</f>
        <v>0</v>
      </c>
      <c r="H3059" s="4" t="s">
        <v>3890</v>
      </c>
    </row>
    <row r="3060" spans="1:8" x14ac:dyDescent="0.25">
      <c r="A3060" s="7">
        <v>44708</v>
      </c>
      <c r="B3060" s="4" t="s">
        <v>3100</v>
      </c>
      <c r="C3060" s="4" t="s">
        <v>3747</v>
      </c>
      <c r="D3060" s="3">
        <v>2508.6</v>
      </c>
      <c r="E3060" s="8">
        <v>44708</v>
      </c>
      <c r="F3060" s="3">
        <v>2508.6</v>
      </c>
      <c r="G3060" s="5">
        <f>Tabla1[[#This Row],[Importe]]-Tabla1[[#This Row],[Pagado]]</f>
        <v>0</v>
      </c>
      <c r="H3060" s="4" t="s">
        <v>3890</v>
      </c>
    </row>
    <row r="3061" spans="1:8" x14ac:dyDescent="0.25">
      <c r="A3061" s="7">
        <v>44708</v>
      </c>
      <c r="B3061" s="4" t="s">
        <v>3101</v>
      </c>
      <c r="C3061" s="4" t="s">
        <v>3614</v>
      </c>
      <c r="D3061" s="3">
        <v>640.5</v>
      </c>
      <c r="E3061" s="8">
        <v>44708</v>
      </c>
      <c r="F3061" s="3">
        <v>640.5</v>
      </c>
      <c r="G3061" s="5">
        <f>Tabla1[[#This Row],[Importe]]-Tabla1[[#This Row],[Pagado]]</f>
        <v>0</v>
      </c>
      <c r="H3061" s="4" t="s">
        <v>3890</v>
      </c>
    </row>
    <row r="3062" spans="1:8" x14ac:dyDescent="0.25">
      <c r="A3062" s="7">
        <v>44708</v>
      </c>
      <c r="B3062" s="4" t="s">
        <v>3102</v>
      </c>
      <c r="C3062" s="4" t="s">
        <v>3614</v>
      </c>
      <c r="D3062" s="3">
        <v>932.7</v>
      </c>
      <c r="E3062" s="8">
        <v>44708</v>
      </c>
      <c r="F3062" s="3">
        <v>932.7</v>
      </c>
      <c r="G3062" s="5">
        <f>Tabla1[[#This Row],[Importe]]-Tabla1[[#This Row],[Pagado]]</f>
        <v>0</v>
      </c>
      <c r="H3062" s="4" t="s">
        <v>3890</v>
      </c>
    </row>
    <row r="3063" spans="1:8" x14ac:dyDescent="0.25">
      <c r="A3063" s="7">
        <v>44708</v>
      </c>
      <c r="B3063" s="4" t="s">
        <v>3103</v>
      </c>
      <c r="C3063" s="4" t="s">
        <v>3683</v>
      </c>
      <c r="D3063" s="3">
        <v>28722.6</v>
      </c>
      <c r="E3063" s="8">
        <v>44708</v>
      </c>
      <c r="F3063" s="3">
        <v>28722.6</v>
      </c>
      <c r="G3063" s="5">
        <f>Tabla1[[#This Row],[Importe]]-Tabla1[[#This Row],[Pagado]]</f>
        <v>0</v>
      </c>
      <c r="H3063" s="4" t="s">
        <v>3890</v>
      </c>
    </row>
    <row r="3064" spans="1:8" x14ac:dyDescent="0.25">
      <c r="A3064" s="7">
        <v>44708</v>
      </c>
      <c r="B3064" s="4" t="s">
        <v>3104</v>
      </c>
      <c r="C3064" s="4" t="s">
        <v>3792</v>
      </c>
      <c r="D3064" s="3">
        <v>3446</v>
      </c>
      <c r="E3064" s="8">
        <v>44708</v>
      </c>
      <c r="F3064" s="3">
        <v>3446</v>
      </c>
      <c r="G3064" s="5">
        <f>Tabla1[[#This Row],[Importe]]-Tabla1[[#This Row],[Pagado]]</f>
        <v>0</v>
      </c>
      <c r="H3064" s="4" t="s">
        <v>3890</v>
      </c>
    </row>
    <row r="3065" spans="1:8" x14ac:dyDescent="0.25">
      <c r="A3065" s="7">
        <v>44708</v>
      </c>
      <c r="B3065" s="4" t="s">
        <v>3105</v>
      </c>
      <c r="C3065" s="4" t="s">
        <v>3765</v>
      </c>
      <c r="D3065" s="3">
        <v>3178.1</v>
      </c>
      <c r="E3065" s="8">
        <v>44708</v>
      </c>
      <c r="F3065" s="3">
        <v>3178.1</v>
      </c>
      <c r="G3065" s="5">
        <f>Tabla1[[#This Row],[Importe]]-Tabla1[[#This Row],[Pagado]]</f>
        <v>0</v>
      </c>
      <c r="H3065" s="4" t="s">
        <v>3890</v>
      </c>
    </row>
    <row r="3066" spans="1:8" x14ac:dyDescent="0.25">
      <c r="A3066" s="7">
        <v>44708</v>
      </c>
      <c r="B3066" s="4" t="s">
        <v>3106</v>
      </c>
      <c r="C3066" s="4" t="s">
        <v>3764</v>
      </c>
      <c r="D3066" s="3">
        <v>25272.5</v>
      </c>
      <c r="E3066" s="8">
        <v>44708</v>
      </c>
      <c r="F3066" s="3">
        <v>25272.5</v>
      </c>
      <c r="G3066" s="5">
        <f>Tabla1[[#This Row],[Importe]]-Tabla1[[#This Row],[Pagado]]</f>
        <v>0</v>
      </c>
      <c r="H3066" s="4" t="s">
        <v>3890</v>
      </c>
    </row>
    <row r="3067" spans="1:8" x14ac:dyDescent="0.25">
      <c r="A3067" s="7">
        <v>44708</v>
      </c>
      <c r="B3067" s="4" t="s">
        <v>3107</v>
      </c>
      <c r="C3067" s="4" t="s">
        <v>3649</v>
      </c>
      <c r="D3067" s="3">
        <v>2356.8000000000002</v>
      </c>
      <c r="E3067" s="8">
        <v>44708</v>
      </c>
      <c r="F3067" s="3">
        <v>2356.8000000000002</v>
      </c>
      <c r="G3067" s="5">
        <f>Tabla1[[#This Row],[Importe]]-Tabla1[[#This Row],[Pagado]]</f>
        <v>0</v>
      </c>
      <c r="H3067" s="4" t="s">
        <v>3890</v>
      </c>
    </row>
    <row r="3068" spans="1:8" x14ac:dyDescent="0.25">
      <c r="A3068" s="7">
        <v>44708</v>
      </c>
      <c r="B3068" s="4" t="s">
        <v>3108</v>
      </c>
      <c r="C3068" s="4" t="s">
        <v>3794</v>
      </c>
      <c r="D3068" s="3">
        <v>4247.6000000000004</v>
      </c>
      <c r="E3068" s="8">
        <v>44708</v>
      </c>
      <c r="F3068" s="3">
        <v>4247.6000000000004</v>
      </c>
      <c r="G3068" s="5">
        <f>Tabla1[[#This Row],[Importe]]-Tabla1[[#This Row],[Pagado]]</f>
        <v>0</v>
      </c>
      <c r="H3068" s="4" t="s">
        <v>3890</v>
      </c>
    </row>
    <row r="3069" spans="1:8" x14ac:dyDescent="0.25">
      <c r="A3069" s="7">
        <v>44708</v>
      </c>
      <c r="B3069" s="4" t="s">
        <v>3109</v>
      </c>
      <c r="C3069" s="4" t="s">
        <v>3618</v>
      </c>
      <c r="D3069" s="3">
        <v>12331.4</v>
      </c>
      <c r="E3069" s="8">
        <v>44708</v>
      </c>
      <c r="F3069" s="3">
        <v>12331.4</v>
      </c>
      <c r="G3069" s="5">
        <f>Tabla1[[#This Row],[Importe]]-Tabla1[[#This Row],[Pagado]]</f>
        <v>0</v>
      </c>
      <c r="H3069" s="4" t="s">
        <v>3890</v>
      </c>
    </row>
    <row r="3070" spans="1:8" x14ac:dyDescent="0.25">
      <c r="A3070" s="7">
        <v>44708</v>
      </c>
      <c r="B3070" s="4" t="s">
        <v>3110</v>
      </c>
      <c r="C3070" s="4" t="s">
        <v>3694</v>
      </c>
      <c r="D3070" s="3">
        <v>5083.8999999999996</v>
      </c>
      <c r="E3070" s="8">
        <v>44708</v>
      </c>
      <c r="F3070" s="3">
        <v>5083.8999999999996</v>
      </c>
      <c r="G3070" s="5">
        <f>Tabla1[[#This Row],[Importe]]-Tabla1[[#This Row],[Pagado]]</f>
        <v>0</v>
      </c>
      <c r="H3070" s="4" t="s">
        <v>3890</v>
      </c>
    </row>
    <row r="3071" spans="1:8" x14ac:dyDescent="0.25">
      <c r="A3071" s="7">
        <v>44708</v>
      </c>
      <c r="B3071" s="4" t="s">
        <v>3111</v>
      </c>
      <c r="C3071" s="4" t="s">
        <v>3703</v>
      </c>
      <c r="D3071" s="3">
        <v>5775</v>
      </c>
      <c r="E3071" s="8">
        <v>44708</v>
      </c>
      <c r="F3071" s="3">
        <v>5775</v>
      </c>
      <c r="G3071" s="5">
        <f>Tabla1[[#This Row],[Importe]]-Tabla1[[#This Row],[Pagado]]</f>
        <v>0</v>
      </c>
      <c r="H3071" s="4" t="s">
        <v>3890</v>
      </c>
    </row>
    <row r="3072" spans="1:8" x14ac:dyDescent="0.25">
      <c r="A3072" s="7">
        <v>44708</v>
      </c>
      <c r="B3072" s="4" t="s">
        <v>3112</v>
      </c>
      <c r="C3072" s="4" t="s">
        <v>3614</v>
      </c>
      <c r="D3072" s="3">
        <v>4990.5</v>
      </c>
      <c r="E3072" s="8">
        <v>44708</v>
      </c>
      <c r="F3072" s="3">
        <v>4990.5</v>
      </c>
      <c r="G3072" s="5">
        <f>Tabla1[[#This Row],[Importe]]-Tabla1[[#This Row],[Pagado]]</f>
        <v>0</v>
      </c>
      <c r="H3072" s="4" t="s">
        <v>3890</v>
      </c>
    </row>
    <row r="3073" spans="1:8" x14ac:dyDescent="0.25">
      <c r="A3073" s="7">
        <v>44708</v>
      </c>
      <c r="B3073" s="4" t="s">
        <v>3113</v>
      </c>
      <c r="C3073" s="4" t="s">
        <v>3622</v>
      </c>
      <c r="D3073" s="3">
        <v>4385.6000000000004</v>
      </c>
      <c r="E3073" s="8">
        <v>44708</v>
      </c>
      <c r="F3073" s="3">
        <v>4385.6000000000004</v>
      </c>
      <c r="G3073" s="5">
        <f>Tabla1[[#This Row],[Importe]]-Tabla1[[#This Row],[Pagado]]</f>
        <v>0</v>
      </c>
      <c r="H3073" s="4" t="s">
        <v>3890</v>
      </c>
    </row>
    <row r="3074" spans="1:8" x14ac:dyDescent="0.25">
      <c r="A3074" s="7">
        <v>44708</v>
      </c>
      <c r="B3074" s="4" t="s">
        <v>3114</v>
      </c>
      <c r="C3074" s="4" t="s">
        <v>3614</v>
      </c>
      <c r="D3074" s="3">
        <v>294</v>
      </c>
      <c r="E3074" s="8">
        <v>44708</v>
      </c>
      <c r="F3074" s="3">
        <v>294</v>
      </c>
      <c r="G3074" s="5">
        <f>Tabla1[[#This Row],[Importe]]-Tabla1[[#This Row],[Pagado]]</f>
        <v>0</v>
      </c>
      <c r="H3074" s="4" t="s">
        <v>3890</v>
      </c>
    </row>
    <row r="3075" spans="1:8" x14ac:dyDescent="0.25">
      <c r="A3075" s="7">
        <v>44708</v>
      </c>
      <c r="B3075" s="4" t="s">
        <v>3115</v>
      </c>
      <c r="C3075" s="4" t="s">
        <v>3637</v>
      </c>
      <c r="D3075" s="3">
        <v>10513.2</v>
      </c>
      <c r="E3075" s="8">
        <v>44708</v>
      </c>
      <c r="F3075" s="3">
        <v>10513.2</v>
      </c>
      <c r="G3075" s="5">
        <f>Tabla1[[#This Row],[Importe]]-Tabla1[[#This Row],[Pagado]]</f>
        <v>0</v>
      </c>
      <c r="H3075" s="4" t="s">
        <v>3890</v>
      </c>
    </row>
    <row r="3076" spans="1:8" x14ac:dyDescent="0.25">
      <c r="A3076" s="7">
        <v>44708</v>
      </c>
      <c r="B3076" s="4" t="s">
        <v>3116</v>
      </c>
      <c r="C3076" s="4" t="s">
        <v>3709</v>
      </c>
      <c r="D3076" s="3">
        <v>8371.9</v>
      </c>
      <c r="E3076" s="8">
        <v>44709</v>
      </c>
      <c r="F3076" s="3">
        <v>8371.9</v>
      </c>
      <c r="G3076" s="5">
        <f>Tabla1[[#This Row],[Importe]]-Tabla1[[#This Row],[Pagado]]</f>
        <v>0</v>
      </c>
      <c r="H3076" s="4" t="s">
        <v>3890</v>
      </c>
    </row>
    <row r="3077" spans="1:8" x14ac:dyDescent="0.25">
      <c r="A3077" s="7">
        <v>44708</v>
      </c>
      <c r="B3077" s="4" t="s">
        <v>3117</v>
      </c>
      <c r="C3077" s="4" t="s">
        <v>3710</v>
      </c>
      <c r="D3077" s="3">
        <v>5111.8</v>
      </c>
      <c r="E3077" s="8">
        <v>44709</v>
      </c>
      <c r="F3077" s="3">
        <v>5111.8</v>
      </c>
      <c r="G3077" s="5">
        <f>Tabla1[[#This Row],[Importe]]-Tabla1[[#This Row],[Pagado]]</f>
        <v>0</v>
      </c>
      <c r="H3077" s="4" t="s">
        <v>3890</v>
      </c>
    </row>
    <row r="3078" spans="1:8" x14ac:dyDescent="0.25">
      <c r="A3078" s="7">
        <v>44708</v>
      </c>
      <c r="B3078" s="4" t="s">
        <v>3118</v>
      </c>
      <c r="C3078" s="4" t="s">
        <v>3844</v>
      </c>
      <c r="D3078" s="3">
        <v>603.9</v>
      </c>
      <c r="E3078" s="8">
        <v>44709</v>
      </c>
      <c r="F3078" s="3">
        <v>603.9</v>
      </c>
      <c r="G3078" s="5">
        <f>Tabla1[[#This Row],[Importe]]-Tabla1[[#This Row],[Pagado]]</f>
        <v>0</v>
      </c>
      <c r="H3078" s="4" t="s">
        <v>3890</v>
      </c>
    </row>
    <row r="3079" spans="1:8" x14ac:dyDescent="0.25">
      <c r="A3079" s="7">
        <v>44708</v>
      </c>
      <c r="B3079" s="4" t="s">
        <v>3119</v>
      </c>
      <c r="C3079" s="4" t="s">
        <v>3713</v>
      </c>
      <c r="D3079" s="3">
        <v>994.3</v>
      </c>
      <c r="E3079" s="8">
        <v>44709</v>
      </c>
      <c r="F3079" s="3">
        <v>994.3</v>
      </c>
      <c r="G3079" s="5">
        <f>Tabla1[[#This Row],[Importe]]-Tabla1[[#This Row],[Pagado]]</f>
        <v>0</v>
      </c>
      <c r="H3079" s="4" t="s">
        <v>3890</v>
      </c>
    </row>
    <row r="3080" spans="1:8" x14ac:dyDescent="0.25">
      <c r="A3080" s="7">
        <v>44708</v>
      </c>
      <c r="B3080" s="4" t="s">
        <v>3120</v>
      </c>
      <c r="C3080" s="4" t="s">
        <v>3661</v>
      </c>
      <c r="D3080" s="3">
        <v>32382.400000000001</v>
      </c>
      <c r="E3080" s="8">
        <v>44709</v>
      </c>
      <c r="F3080" s="3">
        <v>32382.400000000001</v>
      </c>
      <c r="G3080" s="5">
        <f>Tabla1[[#This Row],[Importe]]-Tabla1[[#This Row],[Pagado]]</f>
        <v>0</v>
      </c>
      <c r="H3080" s="4" t="s">
        <v>3890</v>
      </c>
    </row>
    <row r="3081" spans="1:8" x14ac:dyDescent="0.25">
      <c r="A3081" s="7">
        <v>44708</v>
      </c>
      <c r="B3081" s="4" t="s">
        <v>3121</v>
      </c>
      <c r="C3081" s="4" t="s">
        <v>3686</v>
      </c>
      <c r="D3081" s="3">
        <v>9299</v>
      </c>
      <c r="E3081" s="8" t="s">
        <v>3879</v>
      </c>
      <c r="F3081" s="3">
        <v>0</v>
      </c>
      <c r="G3081" s="5">
        <f>Tabla1[[#This Row],[Importe]]-Tabla1[[#This Row],[Pagado]]</f>
        <v>9299</v>
      </c>
      <c r="H3081" s="4" t="s">
        <v>3892</v>
      </c>
    </row>
    <row r="3082" spans="1:8" x14ac:dyDescent="0.25">
      <c r="A3082" s="7">
        <v>44708</v>
      </c>
      <c r="B3082" s="4" t="s">
        <v>3122</v>
      </c>
      <c r="C3082" s="4" t="s">
        <v>3607</v>
      </c>
      <c r="D3082" s="3">
        <v>62842.7</v>
      </c>
      <c r="E3082" s="8">
        <v>44708</v>
      </c>
      <c r="F3082" s="3">
        <v>62842.7</v>
      </c>
      <c r="G3082" s="5">
        <f>Tabla1[[#This Row],[Importe]]-Tabla1[[#This Row],[Pagado]]</f>
        <v>0</v>
      </c>
      <c r="H3082" s="4" t="s">
        <v>3890</v>
      </c>
    </row>
    <row r="3083" spans="1:8" x14ac:dyDescent="0.25">
      <c r="A3083" s="7">
        <v>44708</v>
      </c>
      <c r="B3083" s="4" t="s">
        <v>3123</v>
      </c>
      <c r="C3083" s="4" t="s">
        <v>3614</v>
      </c>
      <c r="D3083" s="3">
        <v>2070</v>
      </c>
      <c r="E3083" s="8">
        <v>44708</v>
      </c>
      <c r="F3083" s="3">
        <v>2070</v>
      </c>
      <c r="G3083" s="5">
        <f>Tabla1[[#This Row],[Importe]]-Tabla1[[#This Row],[Pagado]]</f>
        <v>0</v>
      </c>
      <c r="H3083" s="4" t="s">
        <v>3890</v>
      </c>
    </row>
    <row r="3084" spans="1:8" x14ac:dyDescent="0.25">
      <c r="A3084" s="7">
        <v>44708</v>
      </c>
      <c r="B3084" s="4" t="s">
        <v>3124</v>
      </c>
      <c r="C3084" s="4" t="s">
        <v>3768</v>
      </c>
      <c r="D3084" s="3">
        <v>2368</v>
      </c>
      <c r="E3084" s="8">
        <v>44708</v>
      </c>
      <c r="F3084" s="3">
        <v>2368</v>
      </c>
      <c r="G3084" s="5">
        <f>Tabla1[[#This Row],[Importe]]-Tabla1[[#This Row],[Pagado]]</f>
        <v>0</v>
      </c>
      <c r="H3084" s="4" t="s">
        <v>3890</v>
      </c>
    </row>
    <row r="3085" spans="1:8" x14ac:dyDescent="0.25">
      <c r="A3085" s="7">
        <v>44708</v>
      </c>
      <c r="B3085" s="4" t="s">
        <v>3125</v>
      </c>
      <c r="C3085" s="4" t="s">
        <v>3637</v>
      </c>
      <c r="D3085" s="3">
        <v>396</v>
      </c>
      <c r="E3085" s="8">
        <v>44708</v>
      </c>
      <c r="F3085" s="3">
        <v>396</v>
      </c>
      <c r="G3085" s="5">
        <f>Tabla1[[#This Row],[Importe]]-Tabla1[[#This Row],[Pagado]]</f>
        <v>0</v>
      </c>
      <c r="H3085" s="4" t="s">
        <v>3890</v>
      </c>
    </row>
    <row r="3086" spans="1:8" x14ac:dyDescent="0.25">
      <c r="A3086" s="7">
        <v>44708</v>
      </c>
      <c r="B3086" s="4" t="s">
        <v>3126</v>
      </c>
      <c r="C3086" s="4" t="s">
        <v>3820</v>
      </c>
      <c r="D3086" s="3">
        <v>1033.5999999999999</v>
      </c>
      <c r="E3086" s="8">
        <v>44708</v>
      </c>
      <c r="F3086" s="3">
        <v>1033.5999999999999</v>
      </c>
      <c r="G3086" s="5">
        <f>Tabla1[[#This Row],[Importe]]-Tabla1[[#This Row],[Pagado]]</f>
        <v>0</v>
      </c>
      <c r="H3086" s="4" t="s">
        <v>3890</v>
      </c>
    </row>
    <row r="3087" spans="1:8" x14ac:dyDescent="0.25">
      <c r="A3087" s="7">
        <v>44708</v>
      </c>
      <c r="B3087" s="4" t="s">
        <v>3127</v>
      </c>
      <c r="C3087" s="4" t="s">
        <v>3783</v>
      </c>
      <c r="D3087" s="3">
        <v>7656</v>
      </c>
      <c r="E3087" s="8">
        <v>44708</v>
      </c>
      <c r="F3087" s="3">
        <v>7656</v>
      </c>
      <c r="G3087" s="5">
        <f>Tabla1[[#This Row],[Importe]]-Tabla1[[#This Row],[Pagado]]</f>
        <v>0</v>
      </c>
      <c r="H3087" s="4" t="s">
        <v>3890</v>
      </c>
    </row>
    <row r="3088" spans="1:8" x14ac:dyDescent="0.25">
      <c r="A3088" s="7">
        <v>44708</v>
      </c>
      <c r="B3088" s="4" t="s">
        <v>3128</v>
      </c>
      <c r="C3088" s="4" t="s">
        <v>3629</v>
      </c>
      <c r="D3088" s="3">
        <v>2713.3</v>
      </c>
      <c r="E3088" s="8">
        <v>44708</v>
      </c>
      <c r="F3088" s="3">
        <v>2713.3</v>
      </c>
      <c r="G3088" s="5">
        <f>Tabla1[[#This Row],[Importe]]-Tabla1[[#This Row],[Pagado]]</f>
        <v>0</v>
      </c>
      <c r="H3088" s="4" t="s">
        <v>3890</v>
      </c>
    </row>
    <row r="3089" spans="1:8" x14ac:dyDescent="0.25">
      <c r="A3089" s="7">
        <v>44708</v>
      </c>
      <c r="B3089" s="4" t="s">
        <v>3129</v>
      </c>
      <c r="C3089" s="4" t="s">
        <v>3664</v>
      </c>
      <c r="D3089" s="3">
        <v>823.4</v>
      </c>
      <c r="E3089" s="8">
        <v>44708</v>
      </c>
      <c r="F3089" s="3">
        <v>823.4</v>
      </c>
      <c r="G3089" s="5">
        <f>Tabla1[[#This Row],[Importe]]-Tabla1[[#This Row],[Pagado]]</f>
        <v>0</v>
      </c>
      <c r="H3089" s="4" t="s">
        <v>3890</v>
      </c>
    </row>
    <row r="3090" spans="1:8" x14ac:dyDescent="0.25">
      <c r="A3090" s="7">
        <v>44708</v>
      </c>
      <c r="B3090" s="4" t="s">
        <v>3130</v>
      </c>
      <c r="C3090" s="4" t="s">
        <v>3687</v>
      </c>
      <c r="D3090" s="3">
        <v>480</v>
      </c>
      <c r="E3090" s="8">
        <v>44708</v>
      </c>
      <c r="F3090" s="3">
        <v>480</v>
      </c>
      <c r="G3090" s="5">
        <f>Tabla1[[#This Row],[Importe]]-Tabla1[[#This Row],[Pagado]]</f>
        <v>0</v>
      </c>
      <c r="H3090" s="4" t="s">
        <v>3890</v>
      </c>
    </row>
    <row r="3091" spans="1:8" x14ac:dyDescent="0.25">
      <c r="A3091" s="7">
        <v>44708</v>
      </c>
      <c r="B3091" s="4" t="s">
        <v>3131</v>
      </c>
      <c r="C3091" s="4" t="s">
        <v>3722</v>
      </c>
      <c r="D3091" s="3">
        <v>1773</v>
      </c>
      <c r="E3091" s="8">
        <v>44708</v>
      </c>
      <c r="F3091" s="3">
        <v>1773</v>
      </c>
      <c r="G3091" s="5">
        <f>Tabla1[[#This Row],[Importe]]-Tabla1[[#This Row],[Pagado]]</f>
        <v>0</v>
      </c>
      <c r="H3091" s="4" t="s">
        <v>3890</v>
      </c>
    </row>
    <row r="3092" spans="1:8" x14ac:dyDescent="0.25">
      <c r="A3092" s="7">
        <v>44708</v>
      </c>
      <c r="B3092" s="4" t="s">
        <v>3132</v>
      </c>
      <c r="C3092" s="4" t="s">
        <v>3865</v>
      </c>
      <c r="D3092" s="3">
        <v>47964.05</v>
      </c>
      <c r="E3092" s="8">
        <v>44708</v>
      </c>
      <c r="F3092" s="3">
        <v>47964.05</v>
      </c>
      <c r="G3092" s="5">
        <f>Tabla1[[#This Row],[Importe]]-Tabla1[[#This Row],[Pagado]]</f>
        <v>0</v>
      </c>
      <c r="H3092" s="4" t="s">
        <v>3890</v>
      </c>
    </row>
    <row r="3093" spans="1:8" x14ac:dyDescent="0.25">
      <c r="A3093" s="7">
        <v>44708</v>
      </c>
      <c r="B3093" s="4" t="s">
        <v>3133</v>
      </c>
      <c r="C3093" s="4" t="s">
        <v>3728</v>
      </c>
      <c r="D3093" s="3">
        <v>24795</v>
      </c>
      <c r="E3093" s="8">
        <v>44708</v>
      </c>
      <c r="F3093" s="3">
        <v>24795</v>
      </c>
      <c r="G3093" s="5">
        <f>Tabla1[[#This Row],[Importe]]-Tabla1[[#This Row],[Pagado]]</f>
        <v>0</v>
      </c>
      <c r="H3093" s="4" t="s">
        <v>3890</v>
      </c>
    </row>
    <row r="3094" spans="1:8" x14ac:dyDescent="0.25">
      <c r="A3094" s="7">
        <v>44708</v>
      </c>
      <c r="B3094" s="4" t="s">
        <v>3134</v>
      </c>
      <c r="C3094" s="4" t="s">
        <v>3870</v>
      </c>
      <c r="D3094" s="3">
        <v>1664.4</v>
      </c>
      <c r="E3094" s="8">
        <v>44708</v>
      </c>
      <c r="F3094" s="3">
        <v>1664.4</v>
      </c>
      <c r="G3094" s="5">
        <f>Tabla1[[#This Row],[Importe]]-Tabla1[[#This Row],[Pagado]]</f>
        <v>0</v>
      </c>
      <c r="H3094" s="4" t="s">
        <v>3890</v>
      </c>
    </row>
    <row r="3095" spans="1:8" x14ac:dyDescent="0.25">
      <c r="A3095" s="7">
        <v>44708</v>
      </c>
      <c r="B3095" s="4" t="s">
        <v>3135</v>
      </c>
      <c r="C3095" s="4" t="s">
        <v>3775</v>
      </c>
      <c r="D3095" s="3">
        <v>612.5</v>
      </c>
      <c r="E3095" s="8">
        <v>44708</v>
      </c>
      <c r="F3095" s="3">
        <v>612.5</v>
      </c>
      <c r="G3095" s="5">
        <f>Tabla1[[#This Row],[Importe]]-Tabla1[[#This Row],[Pagado]]</f>
        <v>0</v>
      </c>
      <c r="H3095" s="4" t="s">
        <v>3890</v>
      </c>
    </row>
    <row r="3096" spans="1:8" x14ac:dyDescent="0.25">
      <c r="A3096" s="7">
        <v>44708</v>
      </c>
      <c r="B3096" s="4" t="s">
        <v>3136</v>
      </c>
      <c r="C3096" s="4" t="s">
        <v>3627</v>
      </c>
      <c r="D3096" s="3">
        <v>2340.1999999999998</v>
      </c>
      <c r="E3096" s="8">
        <v>44708</v>
      </c>
      <c r="F3096" s="3">
        <v>2340.1999999999998</v>
      </c>
      <c r="G3096" s="5">
        <f>Tabla1[[#This Row],[Importe]]-Tabla1[[#This Row],[Pagado]]</f>
        <v>0</v>
      </c>
      <c r="H3096" s="4" t="s">
        <v>3890</v>
      </c>
    </row>
    <row r="3097" spans="1:8" x14ac:dyDescent="0.25">
      <c r="A3097" s="7">
        <v>44708</v>
      </c>
      <c r="B3097" s="4" t="s">
        <v>3137</v>
      </c>
      <c r="C3097" s="4" t="s">
        <v>3611</v>
      </c>
      <c r="D3097" s="3">
        <v>545.6</v>
      </c>
      <c r="E3097" s="8">
        <v>44708</v>
      </c>
      <c r="F3097" s="3">
        <v>545.6</v>
      </c>
      <c r="G3097" s="5">
        <f>Tabla1[[#This Row],[Importe]]-Tabla1[[#This Row],[Pagado]]</f>
        <v>0</v>
      </c>
      <c r="H3097" s="4" t="s">
        <v>3890</v>
      </c>
    </row>
    <row r="3098" spans="1:8" x14ac:dyDescent="0.25">
      <c r="A3098" s="7">
        <v>44708</v>
      </c>
      <c r="B3098" s="4" t="s">
        <v>3138</v>
      </c>
      <c r="C3098" s="4" t="s">
        <v>3706</v>
      </c>
      <c r="D3098" s="3">
        <v>1045.8</v>
      </c>
      <c r="E3098" s="8">
        <v>44708</v>
      </c>
      <c r="F3098" s="3">
        <v>1045.8</v>
      </c>
      <c r="G3098" s="5">
        <f>Tabla1[[#This Row],[Importe]]-Tabla1[[#This Row],[Pagado]]</f>
        <v>0</v>
      </c>
      <c r="H3098" s="4" t="s">
        <v>3890</v>
      </c>
    </row>
    <row r="3099" spans="1:8" x14ac:dyDescent="0.25">
      <c r="A3099" s="7">
        <v>44708</v>
      </c>
      <c r="B3099" s="4" t="s">
        <v>3139</v>
      </c>
      <c r="C3099" s="4" t="s">
        <v>3731</v>
      </c>
      <c r="D3099" s="3">
        <v>13292.8</v>
      </c>
      <c r="E3099" s="8" t="s">
        <v>3888</v>
      </c>
      <c r="F3099" s="3">
        <v>13292.8</v>
      </c>
      <c r="G3099" s="5">
        <f>Tabla1[[#This Row],[Importe]]-Tabla1[[#This Row],[Pagado]]</f>
        <v>0</v>
      </c>
      <c r="H3099" s="4" t="s">
        <v>3890</v>
      </c>
    </row>
    <row r="3100" spans="1:8" x14ac:dyDescent="0.25">
      <c r="A3100" s="7">
        <v>44708</v>
      </c>
      <c r="B3100" s="4" t="s">
        <v>3140</v>
      </c>
      <c r="C3100" s="4" t="s">
        <v>3681</v>
      </c>
      <c r="D3100" s="3">
        <v>12749.9</v>
      </c>
      <c r="E3100" s="8">
        <v>44708</v>
      </c>
      <c r="F3100" s="3">
        <v>12749.9</v>
      </c>
      <c r="G3100" s="5">
        <f>Tabla1[[#This Row],[Importe]]-Tabla1[[#This Row],[Pagado]]</f>
        <v>0</v>
      </c>
      <c r="H3100" s="4" t="s">
        <v>3890</v>
      </c>
    </row>
    <row r="3101" spans="1:8" x14ac:dyDescent="0.25">
      <c r="A3101" s="7">
        <v>44708</v>
      </c>
      <c r="B3101" s="4" t="s">
        <v>3141</v>
      </c>
      <c r="C3101" s="4" t="s">
        <v>3700</v>
      </c>
      <c r="D3101" s="3">
        <v>85296.42</v>
      </c>
      <c r="E3101" s="8" t="s">
        <v>3880</v>
      </c>
      <c r="F3101" s="3">
        <v>85296.42</v>
      </c>
      <c r="G3101" s="5">
        <f>Tabla1[[#This Row],[Importe]]-Tabla1[[#This Row],[Pagado]]</f>
        <v>0</v>
      </c>
      <c r="H3101" s="4" t="s">
        <v>3890</v>
      </c>
    </row>
    <row r="3102" spans="1:8" x14ac:dyDescent="0.25">
      <c r="A3102" s="7">
        <v>44708</v>
      </c>
      <c r="B3102" s="4" t="s">
        <v>3142</v>
      </c>
      <c r="C3102" s="4" t="s">
        <v>3726</v>
      </c>
      <c r="D3102" s="3">
        <v>52594</v>
      </c>
      <c r="E3102" s="8">
        <v>44708</v>
      </c>
      <c r="F3102" s="3">
        <v>52594</v>
      </c>
      <c r="G3102" s="5">
        <f>Tabla1[[#This Row],[Importe]]-Tabla1[[#This Row],[Pagado]]</f>
        <v>0</v>
      </c>
      <c r="H3102" s="4" t="s">
        <v>3890</v>
      </c>
    </row>
    <row r="3103" spans="1:8" x14ac:dyDescent="0.25">
      <c r="A3103" s="7">
        <v>44708</v>
      </c>
      <c r="B3103" s="4" t="s">
        <v>3143</v>
      </c>
      <c r="C3103" s="4" t="s">
        <v>3614</v>
      </c>
      <c r="D3103" s="3">
        <v>105</v>
      </c>
      <c r="E3103" s="8">
        <v>44710</v>
      </c>
      <c r="F3103" s="3">
        <v>105</v>
      </c>
      <c r="G3103" s="5">
        <f>Tabla1[[#This Row],[Importe]]-Tabla1[[#This Row],[Pagado]]</f>
        <v>0</v>
      </c>
      <c r="H3103" s="4" t="s">
        <v>3890</v>
      </c>
    </row>
    <row r="3104" spans="1:8" x14ac:dyDescent="0.25">
      <c r="A3104" s="7">
        <v>44708</v>
      </c>
      <c r="B3104" s="4" t="s">
        <v>3144</v>
      </c>
      <c r="C3104" s="4" t="s">
        <v>3606</v>
      </c>
      <c r="D3104" s="3">
        <v>539</v>
      </c>
      <c r="E3104" s="8">
        <v>44708</v>
      </c>
      <c r="F3104" s="3">
        <v>539</v>
      </c>
      <c r="G3104" s="5">
        <f>Tabla1[[#This Row],[Importe]]-Tabla1[[#This Row],[Pagado]]</f>
        <v>0</v>
      </c>
      <c r="H3104" s="4" t="s">
        <v>3890</v>
      </c>
    </row>
    <row r="3105" spans="1:8" x14ac:dyDescent="0.25">
      <c r="A3105" s="7">
        <v>44708</v>
      </c>
      <c r="B3105" s="4" t="s">
        <v>3145</v>
      </c>
      <c r="C3105" s="4" t="s">
        <v>3624</v>
      </c>
      <c r="D3105" s="3">
        <v>238</v>
      </c>
      <c r="E3105" s="8">
        <v>44708</v>
      </c>
      <c r="F3105" s="3">
        <v>238</v>
      </c>
      <c r="G3105" s="5">
        <f>Tabla1[[#This Row],[Importe]]-Tabla1[[#This Row],[Pagado]]</f>
        <v>0</v>
      </c>
      <c r="H3105" s="4" t="s">
        <v>3890</v>
      </c>
    </row>
    <row r="3106" spans="1:8" x14ac:dyDescent="0.25">
      <c r="A3106" s="7">
        <v>44708</v>
      </c>
      <c r="B3106" s="4" t="s">
        <v>3146</v>
      </c>
      <c r="C3106" s="4" t="s">
        <v>3762</v>
      </c>
      <c r="D3106" s="3">
        <v>31563</v>
      </c>
      <c r="E3106" s="8">
        <v>44708</v>
      </c>
      <c r="F3106" s="3">
        <v>31563</v>
      </c>
      <c r="G3106" s="5">
        <f>Tabla1[[#This Row],[Importe]]-Tabla1[[#This Row],[Pagado]]</f>
        <v>0</v>
      </c>
      <c r="H3106" s="4" t="s">
        <v>3890</v>
      </c>
    </row>
    <row r="3107" spans="1:8" x14ac:dyDescent="0.25">
      <c r="A3107" s="7">
        <v>44708</v>
      </c>
      <c r="B3107" s="4" t="s">
        <v>3147</v>
      </c>
      <c r="C3107" s="4" t="s">
        <v>3717</v>
      </c>
      <c r="D3107" s="3">
        <v>3181</v>
      </c>
      <c r="E3107" s="8">
        <v>44708</v>
      </c>
      <c r="F3107" s="3">
        <v>3181</v>
      </c>
      <c r="G3107" s="5">
        <f>Tabla1[[#This Row],[Importe]]-Tabla1[[#This Row],[Pagado]]</f>
        <v>0</v>
      </c>
      <c r="H3107" s="4" t="s">
        <v>3890</v>
      </c>
    </row>
    <row r="3108" spans="1:8" x14ac:dyDescent="0.25">
      <c r="A3108" s="7">
        <v>44708</v>
      </c>
      <c r="B3108" s="4" t="s">
        <v>3148</v>
      </c>
      <c r="C3108" s="4" t="s">
        <v>3762</v>
      </c>
      <c r="D3108" s="3">
        <v>2629.2</v>
      </c>
      <c r="E3108" s="8">
        <v>44708</v>
      </c>
      <c r="F3108" s="3">
        <v>2629.2</v>
      </c>
      <c r="G3108" s="5">
        <f>Tabla1[[#This Row],[Importe]]-Tabla1[[#This Row],[Pagado]]</f>
        <v>0</v>
      </c>
      <c r="H3108" s="4" t="s">
        <v>3890</v>
      </c>
    </row>
    <row r="3109" spans="1:8" x14ac:dyDescent="0.25">
      <c r="A3109" s="7">
        <v>44708</v>
      </c>
      <c r="B3109" s="4" t="s">
        <v>3149</v>
      </c>
      <c r="C3109" s="4" t="s">
        <v>3614</v>
      </c>
      <c r="D3109" s="3">
        <v>5429.6</v>
      </c>
      <c r="E3109" s="8">
        <v>44708</v>
      </c>
      <c r="F3109" s="3">
        <v>5429.6</v>
      </c>
      <c r="G3109" s="5">
        <f>Tabla1[[#This Row],[Importe]]-Tabla1[[#This Row],[Pagado]]</f>
        <v>0</v>
      </c>
      <c r="H3109" s="4" t="s">
        <v>3890</v>
      </c>
    </row>
    <row r="3110" spans="1:8" x14ac:dyDescent="0.25">
      <c r="A3110" s="7">
        <v>44708</v>
      </c>
      <c r="B3110" s="4" t="s">
        <v>3150</v>
      </c>
      <c r="C3110" s="4" t="s">
        <v>3702</v>
      </c>
      <c r="D3110" s="3">
        <v>3797.8</v>
      </c>
      <c r="E3110" s="8">
        <v>44708</v>
      </c>
      <c r="F3110" s="3">
        <v>3797.8</v>
      </c>
      <c r="G3110" s="5">
        <f>Tabla1[[#This Row],[Importe]]-Tabla1[[#This Row],[Pagado]]</f>
        <v>0</v>
      </c>
      <c r="H3110" s="4" t="s">
        <v>3890</v>
      </c>
    </row>
    <row r="3111" spans="1:8" x14ac:dyDescent="0.25">
      <c r="A3111" s="7">
        <v>44708</v>
      </c>
      <c r="B3111" s="4" t="s">
        <v>3151</v>
      </c>
      <c r="C3111" s="4" t="s">
        <v>3614</v>
      </c>
      <c r="D3111" s="3">
        <v>390.4</v>
      </c>
      <c r="E3111" s="8">
        <v>44708</v>
      </c>
      <c r="F3111" s="3">
        <v>390.4</v>
      </c>
      <c r="G3111" s="5">
        <f>Tabla1[[#This Row],[Importe]]-Tabla1[[#This Row],[Pagado]]</f>
        <v>0</v>
      </c>
      <c r="H3111" s="4" t="s">
        <v>3890</v>
      </c>
    </row>
    <row r="3112" spans="1:8" x14ac:dyDescent="0.25">
      <c r="A3112" s="7">
        <v>44708</v>
      </c>
      <c r="B3112" s="4" t="s">
        <v>3152</v>
      </c>
      <c r="C3112" s="4" t="s">
        <v>3614</v>
      </c>
      <c r="D3112" s="3">
        <v>8060</v>
      </c>
      <c r="E3112" s="8">
        <v>44708</v>
      </c>
      <c r="F3112" s="3">
        <v>8060</v>
      </c>
      <c r="G3112" s="5">
        <f>Tabla1[[#This Row],[Importe]]-Tabla1[[#This Row],[Pagado]]</f>
        <v>0</v>
      </c>
      <c r="H3112" s="4" t="s">
        <v>3890</v>
      </c>
    </row>
    <row r="3113" spans="1:8" x14ac:dyDescent="0.25">
      <c r="A3113" s="7">
        <v>44708</v>
      </c>
      <c r="B3113" s="4" t="s">
        <v>3153</v>
      </c>
      <c r="C3113" s="4" t="s">
        <v>3614</v>
      </c>
      <c r="D3113" s="3">
        <v>296</v>
      </c>
      <c r="E3113" s="8">
        <v>44708</v>
      </c>
      <c r="F3113" s="3">
        <v>296</v>
      </c>
      <c r="G3113" s="5">
        <f>Tabla1[[#This Row],[Importe]]-Tabla1[[#This Row],[Pagado]]</f>
        <v>0</v>
      </c>
      <c r="H3113" s="4" t="s">
        <v>3890</v>
      </c>
    </row>
    <row r="3114" spans="1:8" x14ac:dyDescent="0.25">
      <c r="A3114" s="7">
        <v>44708</v>
      </c>
      <c r="B3114" s="4" t="s">
        <v>3154</v>
      </c>
      <c r="C3114" s="4" t="s">
        <v>3871</v>
      </c>
      <c r="D3114" s="3">
        <v>817.5</v>
      </c>
      <c r="E3114" s="8">
        <v>44709</v>
      </c>
      <c r="F3114" s="3">
        <v>817.5</v>
      </c>
      <c r="G3114" s="5">
        <f>Tabla1[[#This Row],[Importe]]-Tabla1[[#This Row],[Pagado]]</f>
        <v>0</v>
      </c>
      <c r="H3114" s="4" t="s">
        <v>3890</v>
      </c>
    </row>
    <row r="3115" spans="1:8" x14ac:dyDescent="0.25">
      <c r="A3115" s="7">
        <v>44708</v>
      </c>
      <c r="B3115" s="4" t="s">
        <v>3155</v>
      </c>
      <c r="C3115" s="4" t="s">
        <v>3621</v>
      </c>
      <c r="D3115" s="3">
        <v>2087.6</v>
      </c>
      <c r="E3115" s="8">
        <v>44708</v>
      </c>
      <c r="F3115" s="3">
        <v>2087.6</v>
      </c>
      <c r="G3115" s="5">
        <f>Tabla1[[#This Row],[Importe]]-Tabla1[[#This Row],[Pagado]]</f>
        <v>0</v>
      </c>
      <c r="H3115" s="4" t="s">
        <v>3890</v>
      </c>
    </row>
    <row r="3116" spans="1:8" x14ac:dyDescent="0.25">
      <c r="A3116" s="7">
        <v>44708</v>
      </c>
      <c r="B3116" s="4" t="s">
        <v>3156</v>
      </c>
      <c r="C3116" s="4" t="s">
        <v>3704</v>
      </c>
      <c r="D3116" s="3">
        <v>6280</v>
      </c>
      <c r="E3116" s="8">
        <v>44708</v>
      </c>
      <c r="F3116" s="3">
        <v>6280</v>
      </c>
      <c r="G3116" s="5">
        <f>Tabla1[[#This Row],[Importe]]-Tabla1[[#This Row],[Pagado]]</f>
        <v>0</v>
      </c>
      <c r="H3116" s="4" t="s">
        <v>3890</v>
      </c>
    </row>
    <row r="3117" spans="1:8" x14ac:dyDescent="0.25">
      <c r="A3117" s="7">
        <v>44708</v>
      </c>
      <c r="B3117" s="4" t="s">
        <v>3157</v>
      </c>
      <c r="C3117" s="4" t="s">
        <v>3801</v>
      </c>
      <c r="D3117" s="3">
        <v>2763.3</v>
      </c>
      <c r="E3117" s="8">
        <v>44708</v>
      </c>
      <c r="F3117" s="3">
        <v>2763.3</v>
      </c>
      <c r="G3117" s="5">
        <f>Tabla1[[#This Row],[Importe]]-Tabla1[[#This Row],[Pagado]]</f>
        <v>0</v>
      </c>
      <c r="H3117" s="4" t="s">
        <v>3890</v>
      </c>
    </row>
    <row r="3118" spans="1:8" x14ac:dyDescent="0.25">
      <c r="A3118" s="7">
        <v>44708</v>
      </c>
      <c r="B3118" s="4" t="s">
        <v>3158</v>
      </c>
      <c r="C3118" s="4" t="s">
        <v>3719</v>
      </c>
      <c r="D3118" s="3">
        <v>16088.8</v>
      </c>
      <c r="E3118" s="8" t="s">
        <v>3884</v>
      </c>
      <c r="F3118" s="3">
        <v>16088.8</v>
      </c>
      <c r="G3118" s="5">
        <f>Tabla1[[#This Row],[Importe]]-Tabla1[[#This Row],[Pagado]]</f>
        <v>0</v>
      </c>
      <c r="H3118" s="4" t="s">
        <v>3890</v>
      </c>
    </row>
    <row r="3119" spans="1:8" x14ac:dyDescent="0.25">
      <c r="A3119" s="7">
        <v>44708</v>
      </c>
      <c r="B3119" s="4" t="s">
        <v>3159</v>
      </c>
      <c r="C3119" s="4" t="s">
        <v>3620</v>
      </c>
      <c r="D3119" s="3">
        <v>4025.6</v>
      </c>
      <c r="E3119" s="8">
        <v>44708</v>
      </c>
      <c r="F3119" s="3">
        <v>4025.6</v>
      </c>
      <c r="G3119" s="5">
        <f>Tabla1[[#This Row],[Importe]]-Tabla1[[#This Row],[Pagado]]</f>
        <v>0</v>
      </c>
      <c r="H3119" s="4" t="s">
        <v>3890</v>
      </c>
    </row>
    <row r="3120" spans="1:8" x14ac:dyDescent="0.25">
      <c r="A3120" s="7">
        <v>44708</v>
      </c>
      <c r="B3120" s="4" t="s">
        <v>3160</v>
      </c>
      <c r="C3120" s="4" t="s">
        <v>3872</v>
      </c>
      <c r="D3120" s="3">
        <v>854.4</v>
      </c>
      <c r="E3120" s="8">
        <v>44708</v>
      </c>
      <c r="F3120" s="3">
        <v>854.4</v>
      </c>
      <c r="G3120" s="5">
        <f>Tabla1[[#This Row],[Importe]]-Tabla1[[#This Row],[Pagado]]</f>
        <v>0</v>
      </c>
      <c r="H3120" s="4" t="s">
        <v>3890</v>
      </c>
    </row>
    <row r="3121" spans="1:8" x14ac:dyDescent="0.25">
      <c r="A3121" s="7">
        <v>44708</v>
      </c>
      <c r="B3121" s="4" t="s">
        <v>3161</v>
      </c>
      <c r="C3121" s="4" t="s">
        <v>3614</v>
      </c>
      <c r="D3121" s="3">
        <v>589.6</v>
      </c>
      <c r="E3121" s="8">
        <v>44708</v>
      </c>
      <c r="F3121" s="3">
        <v>589.6</v>
      </c>
      <c r="G3121" s="5">
        <f>Tabla1[[#This Row],[Importe]]-Tabla1[[#This Row],[Pagado]]</f>
        <v>0</v>
      </c>
      <c r="H3121" s="4" t="s">
        <v>3890</v>
      </c>
    </row>
    <row r="3122" spans="1:8" x14ac:dyDescent="0.25">
      <c r="A3122" s="7">
        <v>44708</v>
      </c>
      <c r="B3122" s="4" t="s">
        <v>3162</v>
      </c>
      <c r="C3122" s="4" t="s">
        <v>3614</v>
      </c>
      <c r="D3122" s="3">
        <v>414</v>
      </c>
      <c r="E3122" s="8">
        <v>44708</v>
      </c>
      <c r="F3122" s="3">
        <v>414</v>
      </c>
      <c r="G3122" s="5">
        <f>Tabla1[[#This Row],[Importe]]-Tabla1[[#This Row],[Pagado]]</f>
        <v>0</v>
      </c>
      <c r="H3122" s="4" t="s">
        <v>3890</v>
      </c>
    </row>
    <row r="3123" spans="1:8" x14ac:dyDescent="0.25">
      <c r="A3123" s="7">
        <v>44708</v>
      </c>
      <c r="B3123" s="4" t="s">
        <v>3163</v>
      </c>
      <c r="C3123" s="4" t="s">
        <v>3614</v>
      </c>
      <c r="D3123" s="3">
        <v>174</v>
      </c>
      <c r="E3123" s="8">
        <v>44708</v>
      </c>
      <c r="F3123" s="3">
        <v>174</v>
      </c>
      <c r="G3123" s="5">
        <f>Tabla1[[#This Row],[Importe]]-Tabla1[[#This Row],[Pagado]]</f>
        <v>0</v>
      </c>
      <c r="H3123" s="4" t="s">
        <v>3890</v>
      </c>
    </row>
    <row r="3124" spans="1:8" x14ac:dyDescent="0.25">
      <c r="A3124" s="7">
        <v>44708</v>
      </c>
      <c r="B3124" s="4" t="s">
        <v>3164</v>
      </c>
      <c r="C3124" s="4" t="s">
        <v>3614</v>
      </c>
      <c r="D3124" s="3">
        <v>74</v>
      </c>
      <c r="E3124" s="8">
        <v>44708</v>
      </c>
      <c r="F3124" s="3">
        <v>74</v>
      </c>
      <c r="G3124" s="5">
        <f>Tabla1[[#This Row],[Importe]]-Tabla1[[#This Row],[Pagado]]</f>
        <v>0</v>
      </c>
      <c r="H3124" s="4" t="s">
        <v>3890</v>
      </c>
    </row>
    <row r="3125" spans="1:8" x14ac:dyDescent="0.25">
      <c r="A3125" s="7">
        <v>44708</v>
      </c>
      <c r="B3125" s="4" t="s">
        <v>3165</v>
      </c>
      <c r="C3125" s="4" t="s">
        <v>3614</v>
      </c>
      <c r="D3125" s="3">
        <v>788</v>
      </c>
      <c r="E3125" s="8">
        <v>44708</v>
      </c>
      <c r="F3125" s="3">
        <v>788</v>
      </c>
      <c r="G3125" s="5">
        <f>Tabla1[[#This Row],[Importe]]-Tabla1[[#This Row],[Pagado]]</f>
        <v>0</v>
      </c>
      <c r="H3125" s="4" t="s">
        <v>3890</v>
      </c>
    </row>
    <row r="3126" spans="1:8" x14ac:dyDescent="0.25">
      <c r="A3126" s="7">
        <v>44708</v>
      </c>
      <c r="B3126" s="4" t="s">
        <v>3166</v>
      </c>
      <c r="C3126" s="4" t="s">
        <v>3686</v>
      </c>
      <c r="D3126" s="3">
        <v>10924.4</v>
      </c>
      <c r="E3126" s="8" t="s">
        <v>3879</v>
      </c>
      <c r="F3126" s="3">
        <v>0</v>
      </c>
      <c r="G3126" s="5">
        <f>Tabla1[[#This Row],[Importe]]-Tabla1[[#This Row],[Pagado]]</f>
        <v>10924.4</v>
      </c>
      <c r="H3126" s="4" t="s">
        <v>3892</v>
      </c>
    </row>
    <row r="3127" spans="1:8" x14ac:dyDescent="0.25">
      <c r="A3127" s="7">
        <v>44709</v>
      </c>
      <c r="B3127" s="4" t="s">
        <v>3167</v>
      </c>
      <c r="C3127" s="4" t="s">
        <v>3614</v>
      </c>
      <c r="D3127" s="3">
        <v>5443.2</v>
      </c>
      <c r="E3127" s="8">
        <v>44709</v>
      </c>
      <c r="F3127" s="3">
        <v>5443.2</v>
      </c>
      <c r="G3127" s="5">
        <f>Tabla1[[#This Row],[Importe]]-Tabla1[[#This Row],[Pagado]]</f>
        <v>0</v>
      </c>
      <c r="H3127" s="4" t="s">
        <v>3890</v>
      </c>
    </row>
    <row r="3128" spans="1:8" x14ac:dyDescent="0.25">
      <c r="A3128" s="7">
        <v>44709</v>
      </c>
      <c r="B3128" s="4" t="s">
        <v>3168</v>
      </c>
      <c r="C3128" s="4" t="s">
        <v>3614</v>
      </c>
      <c r="D3128" s="3">
        <v>5068.8</v>
      </c>
      <c r="E3128" s="8">
        <v>44709</v>
      </c>
      <c r="F3128" s="3">
        <v>5068.8</v>
      </c>
      <c r="G3128" s="5">
        <f>Tabla1[[#This Row],[Importe]]-Tabla1[[#This Row],[Pagado]]</f>
        <v>0</v>
      </c>
      <c r="H3128" s="4" t="s">
        <v>3890</v>
      </c>
    </row>
    <row r="3129" spans="1:8" ht="31.5" x14ac:dyDescent="0.25">
      <c r="A3129" s="7">
        <v>44709</v>
      </c>
      <c r="B3129" s="4" t="s">
        <v>3169</v>
      </c>
      <c r="C3129" s="4" t="s">
        <v>3598</v>
      </c>
      <c r="D3129" s="3">
        <v>101308.5</v>
      </c>
      <c r="E3129" s="8" t="s">
        <v>4051</v>
      </c>
      <c r="F3129" s="3">
        <f>85500+15808.5</f>
        <v>101308.5</v>
      </c>
      <c r="G3129" s="5">
        <f>Tabla1[[#This Row],[Importe]]-Tabla1[[#This Row],[Pagado]]</f>
        <v>0</v>
      </c>
      <c r="H3129" s="4" t="s">
        <v>3890</v>
      </c>
    </row>
    <row r="3130" spans="1:8" x14ac:dyDescent="0.25">
      <c r="A3130" s="7">
        <v>44709</v>
      </c>
      <c r="B3130" s="4" t="s">
        <v>3170</v>
      </c>
      <c r="C3130" s="4" t="s">
        <v>3595</v>
      </c>
      <c r="D3130" s="3">
        <v>13140.8</v>
      </c>
      <c r="E3130" s="8">
        <v>44709</v>
      </c>
      <c r="F3130" s="3">
        <v>13140.8</v>
      </c>
      <c r="G3130" s="5">
        <f>Tabla1[[#This Row],[Importe]]-Tabla1[[#This Row],[Pagado]]</f>
        <v>0</v>
      </c>
      <c r="H3130" s="4" t="s">
        <v>3890</v>
      </c>
    </row>
    <row r="3131" spans="1:8" x14ac:dyDescent="0.25">
      <c r="A3131" s="7">
        <v>44709</v>
      </c>
      <c r="B3131" s="4" t="s">
        <v>3171</v>
      </c>
      <c r="C3131" s="4" t="s">
        <v>3595</v>
      </c>
      <c r="D3131" s="3">
        <v>1392</v>
      </c>
      <c r="E3131" s="8">
        <v>44709</v>
      </c>
      <c r="F3131" s="3">
        <v>1392</v>
      </c>
      <c r="G3131" s="5">
        <f>Tabla1[[#This Row],[Importe]]-Tabla1[[#This Row],[Pagado]]</f>
        <v>0</v>
      </c>
      <c r="H3131" s="4" t="s">
        <v>3890</v>
      </c>
    </row>
    <row r="3132" spans="1:8" x14ac:dyDescent="0.25">
      <c r="A3132" s="7">
        <v>44709</v>
      </c>
      <c r="B3132" s="4" t="s">
        <v>3172</v>
      </c>
      <c r="C3132" s="4" t="s">
        <v>3614</v>
      </c>
      <c r="D3132" s="3">
        <v>4053.5</v>
      </c>
      <c r="E3132" s="8">
        <v>44709</v>
      </c>
      <c r="F3132" s="3">
        <v>4053.5</v>
      </c>
      <c r="G3132" s="5">
        <f>Tabla1[[#This Row],[Importe]]-Tabla1[[#This Row],[Pagado]]</f>
        <v>0</v>
      </c>
      <c r="H3132" s="4" t="s">
        <v>3890</v>
      </c>
    </row>
    <row r="3133" spans="1:8" x14ac:dyDescent="0.25">
      <c r="A3133" s="7">
        <v>44709</v>
      </c>
      <c r="B3133" s="4" t="s">
        <v>3173</v>
      </c>
      <c r="C3133" s="4" t="s">
        <v>3611</v>
      </c>
      <c r="D3133" s="3">
        <v>1883.2</v>
      </c>
      <c r="E3133" s="8">
        <v>44709</v>
      </c>
      <c r="F3133" s="3">
        <v>1883.2</v>
      </c>
      <c r="G3133" s="5">
        <f>Tabla1[[#This Row],[Importe]]-Tabla1[[#This Row],[Pagado]]</f>
        <v>0</v>
      </c>
      <c r="H3133" s="4" t="s">
        <v>3890</v>
      </c>
    </row>
    <row r="3134" spans="1:8" ht="31.5" x14ac:dyDescent="0.25">
      <c r="A3134" s="7">
        <v>44709</v>
      </c>
      <c r="B3134" s="4" t="s">
        <v>3174</v>
      </c>
      <c r="C3134" s="4" t="s">
        <v>3599</v>
      </c>
      <c r="D3134" s="3">
        <v>71810</v>
      </c>
      <c r="E3134" s="8" t="s">
        <v>4051</v>
      </c>
      <c r="F3134" s="3">
        <f>50000+21810</f>
        <v>71810</v>
      </c>
      <c r="G3134" s="5">
        <f>Tabla1[[#This Row],[Importe]]-Tabla1[[#This Row],[Pagado]]</f>
        <v>0</v>
      </c>
      <c r="H3134" s="4" t="s">
        <v>3890</v>
      </c>
    </row>
    <row r="3135" spans="1:8" ht="31.5" x14ac:dyDescent="0.25">
      <c r="A3135" s="7">
        <v>44709</v>
      </c>
      <c r="B3135" s="4" t="s">
        <v>3175</v>
      </c>
      <c r="C3135" s="4" t="s">
        <v>3641</v>
      </c>
      <c r="D3135" s="3">
        <v>18694.900000000001</v>
      </c>
      <c r="E3135" s="8" t="s">
        <v>4057</v>
      </c>
      <c r="F3135" s="3">
        <f>15000+3694.9</f>
        <v>18694.900000000001</v>
      </c>
      <c r="G3135" s="5">
        <f>Tabla1[[#This Row],[Importe]]-Tabla1[[#This Row],[Pagado]]</f>
        <v>0</v>
      </c>
      <c r="H3135" s="4" t="s">
        <v>3890</v>
      </c>
    </row>
    <row r="3136" spans="1:8" ht="31.5" x14ac:dyDescent="0.25">
      <c r="A3136" s="7">
        <v>44709</v>
      </c>
      <c r="B3136" s="4" t="s">
        <v>3176</v>
      </c>
      <c r="C3136" s="4" t="s">
        <v>3735</v>
      </c>
      <c r="D3136" s="3">
        <v>12788.2</v>
      </c>
      <c r="E3136" s="8" t="s">
        <v>4057</v>
      </c>
      <c r="F3136" s="3">
        <f>11000+1788.2</f>
        <v>12788.2</v>
      </c>
      <c r="G3136" s="5">
        <f>Tabla1[[#This Row],[Importe]]-Tabla1[[#This Row],[Pagado]]</f>
        <v>0</v>
      </c>
      <c r="H3136" s="4" t="s">
        <v>3890</v>
      </c>
    </row>
    <row r="3137" spans="1:8" x14ac:dyDescent="0.25">
      <c r="A3137" s="7">
        <v>44709</v>
      </c>
      <c r="B3137" s="4" t="s">
        <v>3177</v>
      </c>
      <c r="C3137" s="4" t="s">
        <v>3835</v>
      </c>
      <c r="D3137" s="3">
        <v>2332.4</v>
      </c>
      <c r="E3137" s="8">
        <v>44709</v>
      </c>
      <c r="F3137" s="3">
        <v>2332.4</v>
      </c>
      <c r="G3137" s="5">
        <f>Tabla1[[#This Row],[Importe]]-Tabla1[[#This Row],[Pagado]]</f>
        <v>0</v>
      </c>
      <c r="H3137" s="4" t="s">
        <v>3890</v>
      </c>
    </row>
    <row r="3138" spans="1:8" x14ac:dyDescent="0.25">
      <c r="A3138" s="7">
        <v>44709</v>
      </c>
      <c r="B3138" s="4" t="s">
        <v>3178</v>
      </c>
      <c r="C3138" s="4" t="s">
        <v>3614</v>
      </c>
      <c r="D3138" s="3">
        <v>2454</v>
      </c>
      <c r="E3138" s="8">
        <v>44709</v>
      </c>
      <c r="F3138" s="3">
        <v>2454</v>
      </c>
      <c r="G3138" s="5">
        <f>Tabla1[[#This Row],[Importe]]-Tabla1[[#This Row],[Pagado]]</f>
        <v>0</v>
      </c>
      <c r="H3138" s="4" t="s">
        <v>3890</v>
      </c>
    </row>
    <row r="3139" spans="1:8" x14ac:dyDescent="0.25">
      <c r="A3139" s="7">
        <v>44709</v>
      </c>
      <c r="B3139" s="4" t="s">
        <v>3179</v>
      </c>
      <c r="C3139" s="4" t="s">
        <v>3643</v>
      </c>
      <c r="D3139" s="3">
        <v>9009.2999999999993</v>
      </c>
      <c r="E3139" s="8" t="s">
        <v>3884</v>
      </c>
      <c r="F3139" s="3">
        <v>9009.2999999999993</v>
      </c>
      <c r="G3139" s="5">
        <f>Tabla1[[#This Row],[Importe]]-Tabla1[[#This Row],[Pagado]]</f>
        <v>0</v>
      </c>
      <c r="H3139" s="4" t="s">
        <v>3890</v>
      </c>
    </row>
    <row r="3140" spans="1:8" x14ac:dyDescent="0.25">
      <c r="A3140" s="7">
        <v>44709</v>
      </c>
      <c r="B3140" s="4" t="s">
        <v>3180</v>
      </c>
      <c r="C3140" s="4" t="s">
        <v>3667</v>
      </c>
      <c r="D3140" s="3">
        <v>19779.2</v>
      </c>
      <c r="E3140" s="8">
        <v>44711</v>
      </c>
      <c r="F3140" s="3">
        <v>19779.2</v>
      </c>
      <c r="G3140" s="5">
        <f>Tabla1[[#This Row],[Importe]]-Tabla1[[#This Row],[Pagado]]</f>
        <v>0</v>
      </c>
      <c r="H3140" s="4" t="s">
        <v>3890</v>
      </c>
    </row>
    <row r="3141" spans="1:8" x14ac:dyDescent="0.25">
      <c r="A3141" s="7">
        <v>44709</v>
      </c>
      <c r="B3141" s="4" t="s">
        <v>3181</v>
      </c>
      <c r="C3141" s="4" t="s">
        <v>3774</v>
      </c>
      <c r="D3141" s="3">
        <v>8857.2000000000007</v>
      </c>
      <c r="E3141" s="8">
        <v>44709</v>
      </c>
      <c r="F3141" s="3">
        <v>8857.2000000000007</v>
      </c>
      <c r="G3141" s="5">
        <f>Tabla1[[#This Row],[Importe]]-Tabla1[[#This Row],[Pagado]]</f>
        <v>0</v>
      </c>
      <c r="H3141" s="4" t="s">
        <v>3890</v>
      </c>
    </row>
    <row r="3142" spans="1:8" x14ac:dyDescent="0.25">
      <c r="A3142" s="7">
        <v>44709</v>
      </c>
      <c r="B3142" s="4" t="s">
        <v>3182</v>
      </c>
      <c r="C3142" s="4" t="s">
        <v>3737</v>
      </c>
      <c r="D3142" s="3">
        <v>15086.6</v>
      </c>
      <c r="E3142" s="8">
        <v>44711</v>
      </c>
      <c r="F3142" s="3">
        <v>15086.6</v>
      </c>
      <c r="G3142" s="5">
        <f>Tabla1[[#This Row],[Importe]]-Tabla1[[#This Row],[Pagado]]</f>
        <v>0</v>
      </c>
      <c r="H3142" s="4" t="s">
        <v>3890</v>
      </c>
    </row>
    <row r="3143" spans="1:8" x14ac:dyDescent="0.25">
      <c r="A3143" s="7">
        <v>44709</v>
      </c>
      <c r="B3143" s="4" t="s">
        <v>3183</v>
      </c>
      <c r="C3143" s="4" t="s">
        <v>3639</v>
      </c>
      <c r="D3143" s="3">
        <v>12038.4</v>
      </c>
      <c r="E3143" s="8">
        <v>44711</v>
      </c>
      <c r="F3143" s="3">
        <v>12038.4</v>
      </c>
      <c r="G3143" s="5">
        <f>Tabla1[[#This Row],[Importe]]-Tabla1[[#This Row],[Pagado]]</f>
        <v>0</v>
      </c>
      <c r="H3143" s="4" t="s">
        <v>3890</v>
      </c>
    </row>
    <row r="3144" spans="1:8" x14ac:dyDescent="0.25">
      <c r="A3144" s="7">
        <v>44709</v>
      </c>
      <c r="B3144" s="4" t="s">
        <v>3184</v>
      </c>
      <c r="C3144" s="4" t="s">
        <v>3774</v>
      </c>
      <c r="D3144" s="3">
        <v>728.2</v>
      </c>
      <c r="E3144" s="8">
        <v>44709</v>
      </c>
      <c r="F3144" s="3">
        <v>728.2</v>
      </c>
      <c r="G3144" s="5">
        <f>Tabla1[[#This Row],[Importe]]-Tabla1[[#This Row],[Pagado]]</f>
        <v>0</v>
      </c>
      <c r="H3144" s="4" t="s">
        <v>3890</v>
      </c>
    </row>
    <row r="3145" spans="1:8" x14ac:dyDescent="0.25">
      <c r="A3145" s="7">
        <v>44709</v>
      </c>
      <c r="B3145" s="4" t="s">
        <v>3185</v>
      </c>
      <c r="C3145" s="4" t="s">
        <v>3653</v>
      </c>
      <c r="D3145" s="3">
        <v>15416.5</v>
      </c>
      <c r="E3145" s="8">
        <v>44711</v>
      </c>
      <c r="F3145" s="3">
        <v>15416.5</v>
      </c>
      <c r="G3145" s="5">
        <f>Tabla1[[#This Row],[Importe]]-Tabla1[[#This Row],[Pagado]]</f>
        <v>0</v>
      </c>
      <c r="H3145" s="4" t="s">
        <v>3890</v>
      </c>
    </row>
    <row r="3146" spans="1:8" x14ac:dyDescent="0.25">
      <c r="A3146" s="7">
        <v>44709</v>
      </c>
      <c r="B3146" s="4" t="s">
        <v>3186</v>
      </c>
      <c r="C3146" s="4" t="s">
        <v>3653</v>
      </c>
      <c r="D3146" s="3">
        <v>1811.6</v>
      </c>
      <c r="E3146" s="8">
        <v>44711</v>
      </c>
      <c r="F3146" s="3">
        <v>1811.6</v>
      </c>
      <c r="G3146" s="5">
        <f>Tabla1[[#This Row],[Importe]]-Tabla1[[#This Row],[Pagado]]</f>
        <v>0</v>
      </c>
      <c r="H3146" s="4" t="s">
        <v>3890</v>
      </c>
    </row>
    <row r="3147" spans="1:8" x14ac:dyDescent="0.25">
      <c r="A3147" s="7">
        <v>44709</v>
      </c>
      <c r="B3147" s="4" t="s">
        <v>3187</v>
      </c>
      <c r="C3147" s="4" t="s">
        <v>3804</v>
      </c>
      <c r="D3147" s="3">
        <v>4428.8999999999996</v>
      </c>
      <c r="E3147" s="8">
        <v>44711</v>
      </c>
      <c r="F3147" s="3">
        <v>4428.8999999999996</v>
      </c>
      <c r="G3147" s="5">
        <f>Tabla1[[#This Row],[Importe]]-Tabla1[[#This Row],[Pagado]]</f>
        <v>0</v>
      </c>
      <c r="H3147" s="4" t="s">
        <v>3890</v>
      </c>
    </row>
    <row r="3148" spans="1:8" x14ac:dyDescent="0.25">
      <c r="A3148" s="7">
        <v>44709</v>
      </c>
      <c r="B3148" s="4" t="s">
        <v>3188</v>
      </c>
      <c r="C3148" s="4" t="s">
        <v>3863</v>
      </c>
      <c r="D3148" s="3">
        <v>5196.8</v>
      </c>
      <c r="E3148" s="8">
        <v>44709</v>
      </c>
      <c r="F3148" s="3">
        <v>5196.8</v>
      </c>
      <c r="G3148" s="5">
        <f>Tabla1[[#This Row],[Importe]]-Tabla1[[#This Row],[Pagado]]</f>
        <v>0</v>
      </c>
      <c r="H3148" s="4" t="s">
        <v>3890</v>
      </c>
    </row>
    <row r="3149" spans="1:8" x14ac:dyDescent="0.25">
      <c r="A3149" s="7">
        <v>44709</v>
      </c>
      <c r="B3149" s="4" t="s">
        <v>3189</v>
      </c>
      <c r="C3149" s="4" t="s">
        <v>4044</v>
      </c>
      <c r="D3149" s="3">
        <v>0</v>
      </c>
      <c r="E3149" s="9" t="s">
        <v>3891</v>
      </c>
      <c r="F3149" s="3">
        <v>0</v>
      </c>
      <c r="G3149" s="5">
        <f>Tabla1[[#This Row],[Importe]]-Tabla1[[#This Row],[Pagado]]</f>
        <v>0</v>
      </c>
      <c r="H3149" s="4" t="s">
        <v>3891</v>
      </c>
    </row>
    <row r="3150" spans="1:8" x14ac:dyDescent="0.25">
      <c r="A3150" s="7">
        <v>44709</v>
      </c>
      <c r="B3150" s="4" t="s">
        <v>3190</v>
      </c>
      <c r="C3150" s="4" t="s">
        <v>3649</v>
      </c>
      <c r="D3150" s="3">
        <v>13030.2</v>
      </c>
      <c r="E3150" s="8">
        <v>44711</v>
      </c>
      <c r="F3150" s="3">
        <v>13030.2</v>
      </c>
      <c r="G3150" s="5">
        <f>Tabla1[[#This Row],[Importe]]-Tabla1[[#This Row],[Pagado]]</f>
        <v>0</v>
      </c>
      <c r="H3150" s="4" t="s">
        <v>3890</v>
      </c>
    </row>
    <row r="3151" spans="1:8" x14ac:dyDescent="0.25">
      <c r="A3151" s="7">
        <v>44709</v>
      </c>
      <c r="B3151" s="4" t="s">
        <v>3191</v>
      </c>
      <c r="C3151" s="4" t="s">
        <v>3650</v>
      </c>
      <c r="D3151" s="3">
        <v>4702.5</v>
      </c>
      <c r="E3151" s="8">
        <v>44711</v>
      </c>
      <c r="F3151" s="3">
        <v>4702.5</v>
      </c>
      <c r="G3151" s="5">
        <f>Tabla1[[#This Row],[Importe]]-Tabla1[[#This Row],[Pagado]]</f>
        <v>0</v>
      </c>
      <c r="H3151" s="4" t="s">
        <v>3890</v>
      </c>
    </row>
    <row r="3152" spans="1:8" x14ac:dyDescent="0.25">
      <c r="A3152" s="7">
        <v>44709</v>
      </c>
      <c r="B3152" s="4" t="s">
        <v>3192</v>
      </c>
      <c r="C3152" s="4" t="s">
        <v>3654</v>
      </c>
      <c r="D3152" s="3">
        <v>4446</v>
      </c>
      <c r="E3152" s="8">
        <v>44711</v>
      </c>
      <c r="F3152" s="3">
        <v>4446</v>
      </c>
      <c r="G3152" s="5">
        <f>Tabla1[[#This Row],[Importe]]-Tabla1[[#This Row],[Pagado]]</f>
        <v>0</v>
      </c>
      <c r="H3152" s="4" t="s">
        <v>3890</v>
      </c>
    </row>
    <row r="3153" spans="1:8" x14ac:dyDescent="0.25">
      <c r="A3153" s="7">
        <v>44709</v>
      </c>
      <c r="B3153" s="4" t="s">
        <v>3193</v>
      </c>
      <c r="C3153" s="4" t="s">
        <v>3645</v>
      </c>
      <c r="D3153" s="3">
        <v>4598</v>
      </c>
      <c r="E3153" s="8">
        <v>44711</v>
      </c>
      <c r="F3153" s="3">
        <v>4598</v>
      </c>
      <c r="G3153" s="5">
        <f>Tabla1[[#This Row],[Importe]]-Tabla1[[#This Row],[Pagado]]</f>
        <v>0</v>
      </c>
      <c r="H3153" s="4" t="s">
        <v>3890</v>
      </c>
    </row>
    <row r="3154" spans="1:8" ht="31.5" x14ac:dyDescent="0.25">
      <c r="A3154" s="7">
        <v>44709</v>
      </c>
      <c r="B3154" s="4" t="s">
        <v>3194</v>
      </c>
      <c r="C3154" s="4" t="s">
        <v>3651</v>
      </c>
      <c r="D3154" s="3">
        <v>35236.5</v>
      </c>
      <c r="E3154" s="8" t="s">
        <v>4058</v>
      </c>
      <c r="F3154" s="3">
        <f>12500</f>
        <v>12500</v>
      </c>
      <c r="G3154" s="5">
        <f>Tabla1[[#This Row],[Importe]]-Tabla1[[#This Row],[Pagado]]</f>
        <v>22736.5</v>
      </c>
      <c r="H3154" s="4" t="s">
        <v>3890</v>
      </c>
    </row>
    <row r="3155" spans="1:8" x14ac:dyDescent="0.25">
      <c r="A3155" s="7">
        <v>44709</v>
      </c>
      <c r="B3155" s="4" t="s">
        <v>3195</v>
      </c>
      <c r="C3155" s="4" t="s">
        <v>3648</v>
      </c>
      <c r="D3155" s="3">
        <v>9443.5</v>
      </c>
      <c r="E3155" s="8">
        <v>44711</v>
      </c>
      <c r="F3155" s="3">
        <v>9443.5</v>
      </c>
      <c r="G3155" s="5">
        <f>Tabla1[[#This Row],[Importe]]-Tabla1[[#This Row],[Pagado]]</f>
        <v>0</v>
      </c>
      <c r="H3155" s="4" t="s">
        <v>3890</v>
      </c>
    </row>
    <row r="3156" spans="1:8" x14ac:dyDescent="0.25">
      <c r="A3156" s="7">
        <v>44709</v>
      </c>
      <c r="B3156" s="4" t="s">
        <v>3196</v>
      </c>
      <c r="C3156" s="4" t="s">
        <v>3608</v>
      </c>
      <c r="D3156" s="3">
        <v>6236.1</v>
      </c>
      <c r="E3156" s="8">
        <v>44711</v>
      </c>
      <c r="F3156" s="3">
        <v>6236.1</v>
      </c>
      <c r="G3156" s="5">
        <f>Tabla1[[#This Row],[Importe]]-Tabla1[[#This Row],[Pagado]]</f>
        <v>0</v>
      </c>
      <c r="H3156" s="4" t="s">
        <v>3890</v>
      </c>
    </row>
    <row r="3157" spans="1:8" x14ac:dyDescent="0.25">
      <c r="A3157" s="7">
        <v>44709</v>
      </c>
      <c r="B3157" s="4" t="s">
        <v>3197</v>
      </c>
      <c r="C3157" s="4" t="s">
        <v>3845</v>
      </c>
      <c r="D3157" s="3">
        <v>83786.899999999994</v>
      </c>
      <c r="E3157" s="8" t="s">
        <v>3886</v>
      </c>
      <c r="F3157" s="3">
        <v>83786.899999999994</v>
      </c>
      <c r="G3157" s="5">
        <f>Tabla1[[#This Row],[Importe]]-Tabla1[[#This Row],[Pagado]]</f>
        <v>0</v>
      </c>
      <c r="H3157" s="4" t="s">
        <v>3890</v>
      </c>
    </row>
    <row r="3158" spans="1:8" x14ac:dyDescent="0.25">
      <c r="A3158" s="7">
        <v>44709</v>
      </c>
      <c r="B3158" s="4" t="s">
        <v>3198</v>
      </c>
      <c r="C3158" s="4" t="s">
        <v>3640</v>
      </c>
      <c r="D3158" s="3">
        <v>22902</v>
      </c>
      <c r="E3158" s="8">
        <v>44709</v>
      </c>
      <c r="F3158" s="3">
        <v>22902</v>
      </c>
      <c r="G3158" s="5">
        <f>Tabla1[[#This Row],[Importe]]-Tabla1[[#This Row],[Pagado]]</f>
        <v>0</v>
      </c>
      <c r="H3158" s="4" t="s">
        <v>3890</v>
      </c>
    </row>
    <row r="3159" spans="1:8" x14ac:dyDescent="0.25">
      <c r="A3159" s="7">
        <v>44709</v>
      </c>
      <c r="B3159" s="4" t="s">
        <v>3199</v>
      </c>
      <c r="C3159" s="4" t="s">
        <v>3734</v>
      </c>
      <c r="D3159" s="3">
        <v>1673</v>
      </c>
      <c r="E3159" s="8">
        <v>44709</v>
      </c>
      <c r="F3159" s="3">
        <v>1673</v>
      </c>
      <c r="G3159" s="5">
        <f>Tabla1[[#This Row],[Importe]]-Tabla1[[#This Row],[Pagado]]</f>
        <v>0</v>
      </c>
      <c r="H3159" s="4" t="s">
        <v>3890</v>
      </c>
    </row>
    <row r="3160" spans="1:8" ht="31.5" x14ac:dyDescent="0.25">
      <c r="A3160" s="7">
        <v>44709</v>
      </c>
      <c r="B3160" s="4" t="s">
        <v>3200</v>
      </c>
      <c r="C3160" s="4" t="s">
        <v>3630</v>
      </c>
      <c r="D3160" s="3">
        <v>21546</v>
      </c>
      <c r="E3160" s="8" t="s">
        <v>4050</v>
      </c>
      <c r="F3160" s="3">
        <f>10275.3+11270.7</f>
        <v>21546</v>
      </c>
      <c r="G3160" s="5">
        <f>Tabla1[[#This Row],[Importe]]-Tabla1[[#This Row],[Pagado]]</f>
        <v>0</v>
      </c>
      <c r="H3160" s="4" t="s">
        <v>3890</v>
      </c>
    </row>
    <row r="3161" spans="1:8" x14ac:dyDescent="0.25">
      <c r="A3161" s="7">
        <v>44709</v>
      </c>
      <c r="B3161" s="4" t="s">
        <v>3201</v>
      </c>
      <c r="C3161" s="4" t="s">
        <v>3606</v>
      </c>
      <c r="D3161" s="3">
        <v>5439.6</v>
      </c>
      <c r="E3161" s="8">
        <v>44709</v>
      </c>
      <c r="F3161" s="3">
        <v>5439.6</v>
      </c>
      <c r="G3161" s="5">
        <f>Tabla1[[#This Row],[Importe]]-Tabla1[[#This Row],[Pagado]]</f>
        <v>0</v>
      </c>
      <c r="H3161" s="4" t="s">
        <v>3890</v>
      </c>
    </row>
    <row r="3162" spans="1:8" x14ac:dyDescent="0.25">
      <c r="A3162" s="7">
        <v>44709</v>
      </c>
      <c r="B3162" s="4" t="s">
        <v>3202</v>
      </c>
      <c r="C3162" s="4" t="s">
        <v>3670</v>
      </c>
      <c r="D3162" s="3">
        <v>2643.3</v>
      </c>
      <c r="E3162" s="8">
        <v>44709</v>
      </c>
      <c r="F3162" s="3">
        <v>2643.3</v>
      </c>
      <c r="G3162" s="5">
        <f>Tabla1[[#This Row],[Importe]]-Tabla1[[#This Row],[Pagado]]</f>
        <v>0</v>
      </c>
      <c r="H3162" s="4" t="s">
        <v>3890</v>
      </c>
    </row>
    <row r="3163" spans="1:8" x14ac:dyDescent="0.25">
      <c r="A3163" s="7">
        <v>44709</v>
      </c>
      <c r="B3163" s="4" t="s">
        <v>3203</v>
      </c>
      <c r="C3163" s="4" t="s">
        <v>3642</v>
      </c>
      <c r="D3163" s="3">
        <v>7110.2</v>
      </c>
      <c r="E3163" s="8">
        <v>44709</v>
      </c>
      <c r="F3163" s="3">
        <v>7110.2</v>
      </c>
      <c r="G3163" s="5">
        <f>Tabla1[[#This Row],[Importe]]-Tabla1[[#This Row],[Pagado]]</f>
        <v>0</v>
      </c>
      <c r="H3163" s="4" t="s">
        <v>3890</v>
      </c>
    </row>
    <row r="3164" spans="1:8" x14ac:dyDescent="0.25">
      <c r="A3164" s="7">
        <v>44709</v>
      </c>
      <c r="B3164" s="4" t="s">
        <v>3204</v>
      </c>
      <c r="C3164" s="4" t="s">
        <v>3669</v>
      </c>
      <c r="D3164" s="3">
        <v>1901.4</v>
      </c>
      <c r="E3164" s="8">
        <v>44709</v>
      </c>
      <c r="F3164" s="3">
        <v>1901.4</v>
      </c>
      <c r="G3164" s="5">
        <f>Tabla1[[#This Row],[Importe]]-Tabla1[[#This Row],[Pagado]]</f>
        <v>0</v>
      </c>
      <c r="H3164" s="4" t="s">
        <v>3890</v>
      </c>
    </row>
    <row r="3165" spans="1:8" x14ac:dyDescent="0.25">
      <c r="A3165" s="7">
        <v>44709</v>
      </c>
      <c r="B3165" s="4" t="s">
        <v>3205</v>
      </c>
      <c r="C3165" s="4" t="s">
        <v>3609</v>
      </c>
      <c r="D3165" s="3">
        <v>843.6</v>
      </c>
      <c r="E3165" s="8">
        <v>44709</v>
      </c>
      <c r="F3165" s="3">
        <v>843.6</v>
      </c>
      <c r="G3165" s="5">
        <f>Tabla1[[#This Row],[Importe]]-Tabla1[[#This Row],[Pagado]]</f>
        <v>0</v>
      </c>
      <c r="H3165" s="4" t="s">
        <v>3890</v>
      </c>
    </row>
    <row r="3166" spans="1:8" x14ac:dyDescent="0.25">
      <c r="A3166" s="7">
        <v>44709</v>
      </c>
      <c r="B3166" s="4" t="s">
        <v>3206</v>
      </c>
      <c r="C3166" s="4" t="s">
        <v>3642</v>
      </c>
      <c r="D3166" s="3">
        <v>585.20000000000005</v>
      </c>
      <c r="E3166" s="8">
        <v>44709</v>
      </c>
      <c r="F3166" s="3">
        <v>585.20000000000005</v>
      </c>
      <c r="G3166" s="5">
        <f>Tabla1[[#This Row],[Importe]]-Tabla1[[#This Row],[Pagado]]</f>
        <v>0</v>
      </c>
      <c r="H3166" s="4" t="s">
        <v>3890</v>
      </c>
    </row>
    <row r="3167" spans="1:8" x14ac:dyDescent="0.25">
      <c r="A3167" s="7">
        <v>44709</v>
      </c>
      <c r="B3167" s="4" t="s">
        <v>3207</v>
      </c>
      <c r="C3167" s="4" t="s">
        <v>3671</v>
      </c>
      <c r="D3167" s="3">
        <v>5617.7</v>
      </c>
      <c r="E3167" s="8">
        <v>44709</v>
      </c>
      <c r="F3167" s="3">
        <v>5617.7</v>
      </c>
      <c r="G3167" s="5">
        <f>Tabla1[[#This Row],[Importe]]-Tabla1[[#This Row],[Pagado]]</f>
        <v>0</v>
      </c>
      <c r="H3167" s="4" t="s">
        <v>3890</v>
      </c>
    </row>
    <row r="3168" spans="1:8" x14ac:dyDescent="0.25">
      <c r="A3168" s="7">
        <v>44709</v>
      </c>
      <c r="B3168" s="4" t="s">
        <v>3208</v>
      </c>
      <c r="C3168" s="4" t="s">
        <v>3733</v>
      </c>
      <c r="D3168" s="3">
        <v>5054.3999999999996</v>
      </c>
      <c r="E3168" s="8">
        <v>44709</v>
      </c>
      <c r="F3168" s="3">
        <v>5054.3999999999996</v>
      </c>
      <c r="G3168" s="5">
        <f>Tabla1[[#This Row],[Importe]]-Tabla1[[#This Row],[Pagado]]</f>
        <v>0</v>
      </c>
      <c r="H3168" s="4" t="s">
        <v>3890</v>
      </c>
    </row>
    <row r="3169" spans="1:8" x14ac:dyDescent="0.25">
      <c r="A3169" s="7">
        <v>44709</v>
      </c>
      <c r="B3169" s="4" t="s">
        <v>3209</v>
      </c>
      <c r="C3169" s="4" t="s">
        <v>3736</v>
      </c>
      <c r="D3169" s="3">
        <v>3611.3</v>
      </c>
      <c r="E3169" s="8">
        <v>44709</v>
      </c>
      <c r="F3169" s="3">
        <v>3611.3</v>
      </c>
      <c r="G3169" s="5">
        <f>Tabla1[[#This Row],[Importe]]-Tabla1[[#This Row],[Pagado]]</f>
        <v>0</v>
      </c>
      <c r="H3169" s="4" t="s">
        <v>3890</v>
      </c>
    </row>
    <row r="3170" spans="1:8" x14ac:dyDescent="0.25">
      <c r="A3170" s="7">
        <v>44709</v>
      </c>
      <c r="B3170" s="4" t="s">
        <v>3210</v>
      </c>
      <c r="C3170" s="4" t="s">
        <v>3679</v>
      </c>
      <c r="D3170" s="3">
        <v>14844.4</v>
      </c>
      <c r="E3170" s="8">
        <v>44709</v>
      </c>
      <c r="F3170" s="3">
        <v>14844.4</v>
      </c>
      <c r="G3170" s="5">
        <f>Tabla1[[#This Row],[Importe]]-Tabla1[[#This Row],[Pagado]]</f>
        <v>0</v>
      </c>
      <c r="H3170" s="4" t="s">
        <v>3890</v>
      </c>
    </row>
    <row r="3171" spans="1:8" x14ac:dyDescent="0.25">
      <c r="A3171" s="7">
        <v>44709</v>
      </c>
      <c r="B3171" s="4" t="s">
        <v>3211</v>
      </c>
      <c r="C3171" s="4" t="s">
        <v>3606</v>
      </c>
      <c r="D3171" s="3">
        <v>663</v>
      </c>
      <c r="E3171" s="8">
        <v>44709</v>
      </c>
      <c r="F3171" s="3">
        <v>663</v>
      </c>
      <c r="G3171" s="5">
        <f>Tabla1[[#This Row],[Importe]]-Tabla1[[#This Row],[Pagado]]</f>
        <v>0</v>
      </c>
      <c r="H3171" s="4" t="s">
        <v>3890</v>
      </c>
    </row>
    <row r="3172" spans="1:8" x14ac:dyDescent="0.25">
      <c r="A3172" s="7">
        <v>44709</v>
      </c>
      <c r="B3172" s="4" t="s">
        <v>3212</v>
      </c>
      <c r="C3172" s="4" t="s">
        <v>3634</v>
      </c>
      <c r="D3172" s="3">
        <v>6932.8</v>
      </c>
      <c r="E3172" s="8">
        <v>44709</v>
      </c>
      <c r="F3172" s="3">
        <v>6932.8</v>
      </c>
      <c r="G3172" s="5">
        <f>Tabla1[[#This Row],[Importe]]-Tabla1[[#This Row],[Pagado]]</f>
        <v>0</v>
      </c>
      <c r="H3172" s="4" t="s">
        <v>3890</v>
      </c>
    </row>
    <row r="3173" spans="1:8" x14ac:dyDescent="0.25">
      <c r="A3173" s="7">
        <v>44709</v>
      </c>
      <c r="B3173" s="4" t="s">
        <v>3213</v>
      </c>
      <c r="C3173" s="4" t="s">
        <v>3690</v>
      </c>
      <c r="D3173" s="3">
        <v>133819.06</v>
      </c>
      <c r="E3173" s="8" t="s">
        <v>3883</v>
      </c>
      <c r="F3173" s="3">
        <v>133819.06</v>
      </c>
      <c r="G3173" s="5">
        <f>Tabla1[[#This Row],[Importe]]-Tabla1[[#This Row],[Pagado]]</f>
        <v>0</v>
      </c>
      <c r="H3173" s="4" t="s">
        <v>3890</v>
      </c>
    </row>
    <row r="3174" spans="1:8" x14ac:dyDescent="0.25">
      <c r="A3174" s="7">
        <v>44709</v>
      </c>
      <c r="B3174" s="4" t="s">
        <v>3214</v>
      </c>
      <c r="C3174" s="4" t="s">
        <v>3606</v>
      </c>
      <c r="D3174" s="3">
        <v>1336.2</v>
      </c>
      <c r="E3174" s="8">
        <v>44709</v>
      </c>
      <c r="F3174" s="3">
        <v>1336.2</v>
      </c>
      <c r="G3174" s="5">
        <f>Tabla1[[#This Row],[Importe]]-Tabla1[[#This Row],[Pagado]]</f>
        <v>0</v>
      </c>
      <c r="H3174" s="4" t="s">
        <v>3890</v>
      </c>
    </row>
    <row r="3175" spans="1:8" x14ac:dyDescent="0.25">
      <c r="A3175" s="7">
        <v>44709</v>
      </c>
      <c r="B3175" s="4" t="s">
        <v>3215</v>
      </c>
      <c r="C3175" s="4" t="s">
        <v>3825</v>
      </c>
      <c r="D3175" s="3">
        <v>4256.8999999999996</v>
      </c>
      <c r="E3175" s="8">
        <v>44709</v>
      </c>
      <c r="F3175" s="3">
        <v>4256.8999999999996</v>
      </c>
      <c r="G3175" s="5">
        <f>Tabla1[[#This Row],[Importe]]-Tabla1[[#This Row],[Pagado]]</f>
        <v>0</v>
      </c>
      <c r="H3175" s="4" t="s">
        <v>3890</v>
      </c>
    </row>
    <row r="3176" spans="1:8" x14ac:dyDescent="0.25">
      <c r="A3176" s="7">
        <v>44709</v>
      </c>
      <c r="B3176" s="4" t="s">
        <v>3216</v>
      </c>
      <c r="C3176" s="4" t="s">
        <v>3714</v>
      </c>
      <c r="D3176" s="3">
        <v>1335.6</v>
      </c>
      <c r="E3176" s="8">
        <v>44709</v>
      </c>
      <c r="F3176" s="3">
        <v>1335.6</v>
      </c>
      <c r="G3176" s="5">
        <f>Tabla1[[#This Row],[Importe]]-Tabla1[[#This Row],[Pagado]]</f>
        <v>0</v>
      </c>
      <c r="H3176" s="4" t="s">
        <v>3890</v>
      </c>
    </row>
    <row r="3177" spans="1:8" x14ac:dyDescent="0.25">
      <c r="A3177" s="7">
        <v>44709</v>
      </c>
      <c r="B3177" s="4" t="s">
        <v>3217</v>
      </c>
      <c r="C3177" s="4" t="s">
        <v>3646</v>
      </c>
      <c r="D3177" s="3">
        <v>979.2</v>
      </c>
      <c r="E3177" s="8">
        <v>44709</v>
      </c>
      <c r="F3177" s="3">
        <v>979.2</v>
      </c>
      <c r="G3177" s="5">
        <f>Tabla1[[#This Row],[Importe]]-Tabla1[[#This Row],[Pagado]]</f>
        <v>0</v>
      </c>
      <c r="H3177" s="4" t="s">
        <v>3890</v>
      </c>
    </row>
    <row r="3178" spans="1:8" x14ac:dyDescent="0.25">
      <c r="A3178" s="7">
        <v>44709</v>
      </c>
      <c r="B3178" s="4" t="s">
        <v>3218</v>
      </c>
      <c r="C3178" s="4" t="s">
        <v>3626</v>
      </c>
      <c r="D3178" s="3">
        <v>18344</v>
      </c>
      <c r="E3178" s="8">
        <v>44709</v>
      </c>
      <c r="F3178" s="3">
        <v>18344</v>
      </c>
      <c r="G3178" s="5">
        <f>Tabla1[[#This Row],[Importe]]-Tabla1[[#This Row],[Pagado]]</f>
        <v>0</v>
      </c>
      <c r="H3178" s="4" t="s">
        <v>3890</v>
      </c>
    </row>
    <row r="3179" spans="1:8" x14ac:dyDescent="0.25">
      <c r="A3179" s="7">
        <v>44709</v>
      </c>
      <c r="B3179" s="4" t="s">
        <v>3219</v>
      </c>
      <c r="C3179" s="4" t="s">
        <v>3614</v>
      </c>
      <c r="D3179" s="3">
        <v>7566</v>
      </c>
      <c r="E3179" s="8">
        <v>44709</v>
      </c>
      <c r="F3179" s="3">
        <v>7566</v>
      </c>
      <c r="G3179" s="5">
        <f>Tabla1[[#This Row],[Importe]]-Tabla1[[#This Row],[Pagado]]</f>
        <v>0</v>
      </c>
      <c r="H3179" s="4" t="s">
        <v>3890</v>
      </c>
    </row>
    <row r="3180" spans="1:8" x14ac:dyDescent="0.25">
      <c r="A3180" s="7">
        <v>44709</v>
      </c>
      <c r="B3180" s="4" t="s">
        <v>3220</v>
      </c>
      <c r="C3180" s="4" t="s">
        <v>3636</v>
      </c>
      <c r="D3180" s="3">
        <v>2721.6</v>
      </c>
      <c r="E3180" s="8">
        <v>44709</v>
      </c>
      <c r="F3180" s="3">
        <v>2721.6</v>
      </c>
      <c r="G3180" s="5">
        <f>Tabla1[[#This Row],[Importe]]-Tabla1[[#This Row],[Pagado]]</f>
        <v>0</v>
      </c>
      <c r="H3180" s="4" t="s">
        <v>3890</v>
      </c>
    </row>
    <row r="3181" spans="1:8" x14ac:dyDescent="0.25">
      <c r="A3181" s="7">
        <v>44709</v>
      </c>
      <c r="B3181" s="4" t="s">
        <v>3221</v>
      </c>
      <c r="C3181" s="4" t="s">
        <v>3600</v>
      </c>
      <c r="D3181" s="3">
        <v>795.8</v>
      </c>
      <c r="E3181" s="8">
        <v>44709</v>
      </c>
      <c r="F3181" s="3">
        <v>795.8</v>
      </c>
      <c r="G3181" s="5">
        <f>Tabla1[[#This Row],[Importe]]-Tabla1[[#This Row],[Pagado]]</f>
        <v>0</v>
      </c>
      <c r="H3181" s="4" t="s">
        <v>3890</v>
      </c>
    </row>
    <row r="3182" spans="1:8" x14ac:dyDescent="0.25">
      <c r="A3182" s="7">
        <v>44709</v>
      </c>
      <c r="B3182" s="4" t="s">
        <v>3222</v>
      </c>
      <c r="C3182" s="4" t="s">
        <v>3638</v>
      </c>
      <c r="D3182" s="3">
        <v>3673.8</v>
      </c>
      <c r="E3182" s="8">
        <v>44709</v>
      </c>
      <c r="F3182" s="3">
        <v>3673.8</v>
      </c>
      <c r="G3182" s="5">
        <f>Tabla1[[#This Row],[Importe]]-Tabla1[[#This Row],[Pagado]]</f>
        <v>0</v>
      </c>
      <c r="H3182" s="4" t="s">
        <v>3890</v>
      </c>
    </row>
    <row r="3183" spans="1:8" x14ac:dyDescent="0.25">
      <c r="A3183" s="7">
        <v>44709</v>
      </c>
      <c r="B3183" s="4" t="s">
        <v>3223</v>
      </c>
      <c r="C3183" s="4" t="s">
        <v>3825</v>
      </c>
      <c r="D3183" s="3">
        <v>3967.5</v>
      </c>
      <c r="E3183" s="8">
        <v>44709</v>
      </c>
      <c r="F3183" s="3">
        <v>3967.5</v>
      </c>
      <c r="G3183" s="5">
        <f>Tabla1[[#This Row],[Importe]]-Tabla1[[#This Row],[Pagado]]</f>
        <v>0</v>
      </c>
      <c r="H3183" s="4" t="s">
        <v>3890</v>
      </c>
    </row>
    <row r="3184" spans="1:8" x14ac:dyDescent="0.25">
      <c r="A3184" s="7">
        <v>44709</v>
      </c>
      <c r="B3184" s="4" t="s">
        <v>3224</v>
      </c>
      <c r="C3184" s="4" t="s">
        <v>3604</v>
      </c>
      <c r="D3184" s="3">
        <v>2850.1</v>
      </c>
      <c r="E3184" s="8">
        <v>44709</v>
      </c>
      <c r="F3184" s="3">
        <v>2850.1</v>
      </c>
      <c r="G3184" s="5">
        <f>Tabla1[[#This Row],[Importe]]-Tabla1[[#This Row],[Pagado]]</f>
        <v>0</v>
      </c>
      <c r="H3184" s="4" t="s">
        <v>3890</v>
      </c>
    </row>
    <row r="3185" spans="1:8" ht="31.5" x14ac:dyDescent="0.25">
      <c r="A3185" s="7">
        <v>44709</v>
      </c>
      <c r="B3185" s="4" t="s">
        <v>3225</v>
      </c>
      <c r="C3185" s="11" t="s">
        <v>3960</v>
      </c>
      <c r="D3185" s="3">
        <v>0</v>
      </c>
      <c r="E3185" s="9" t="s">
        <v>3891</v>
      </c>
      <c r="F3185" s="3">
        <v>0</v>
      </c>
      <c r="G3185" s="5">
        <f>Tabla1[[#This Row],[Importe]]-Tabla1[[#This Row],[Pagado]]</f>
        <v>0</v>
      </c>
      <c r="H3185" s="4" t="s">
        <v>4045</v>
      </c>
    </row>
    <row r="3186" spans="1:8" x14ac:dyDescent="0.25">
      <c r="A3186" s="7">
        <v>44709</v>
      </c>
      <c r="B3186" s="4" t="s">
        <v>3226</v>
      </c>
      <c r="C3186" s="4" t="s">
        <v>3767</v>
      </c>
      <c r="D3186" s="3">
        <v>3416.5</v>
      </c>
      <c r="E3186" s="8">
        <v>44709</v>
      </c>
      <c r="F3186" s="3">
        <v>3416.5</v>
      </c>
      <c r="G3186" s="5">
        <f>Tabla1[[#This Row],[Importe]]-Tabla1[[#This Row],[Pagado]]</f>
        <v>0</v>
      </c>
      <c r="H3186" s="4" t="s">
        <v>3890</v>
      </c>
    </row>
    <row r="3187" spans="1:8" x14ac:dyDescent="0.25">
      <c r="A3187" s="7">
        <v>44709</v>
      </c>
      <c r="B3187" s="4" t="s">
        <v>3227</v>
      </c>
      <c r="C3187" s="4" t="s">
        <v>3614</v>
      </c>
      <c r="D3187" s="3">
        <v>499.2</v>
      </c>
      <c r="E3187" s="8">
        <v>44709</v>
      </c>
      <c r="F3187" s="3">
        <v>499.2</v>
      </c>
      <c r="G3187" s="5">
        <f>Tabla1[[#This Row],[Importe]]-Tabla1[[#This Row],[Pagado]]</f>
        <v>0</v>
      </c>
      <c r="H3187" s="4" t="s">
        <v>3890</v>
      </c>
    </row>
    <row r="3188" spans="1:8" x14ac:dyDescent="0.25">
      <c r="A3188" s="7">
        <v>44709</v>
      </c>
      <c r="B3188" s="4" t="s">
        <v>3228</v>
      </c>
      <c r="C3188" s="4" t="s">
        <v>3612</v>
      </c>
      <c r="D3188" s="3">
        <v>3206.2</v>
      </c>
      <c r="E3188" s="8">
        <v>44709</v>
      </c>
      <c r="F3188" s="3">
        <v>3206.2</v>
      </c>
      <c r="G3188" s="5">
        <f>Tabla1[[#This Row],[Importe]]-Tabla1[[#This Row],[Pagado]]</f>
        <v>0</v>
      </c>
      <c r="H3188" s="4" t="s">
        <v>3890</v>
      </c>
    </row>
    <row r="3189" spans="1:8" x14ac:dyDescent="0.25">
      <c r="A3189" s="7">
        <v>44709</v>
      </c>
      <c r="B3189" s="4" t="s">
        <v>3229</v>
      </c>
      <c r="C3189" s="4" t="s">
        <v>3700</v>
      </c>
      <c r="D3189" s="3">
        <v>209008.98</v>
      </c>
      <c r="E3189" s="8" t="s">
        <v>3880</v>
      </c>
      <c r="F3189" s="3">
        <v>209008.98</v>
      </c>
      <c r="G3189" s="5">
        <f>Tabla1[[#This Row],[Importe]]-Tabla1[[#This Row],[Pagado]]</f>
        <v>0</v>
      </c>
      <c r="H3189" s="4" t="s">
        <v>3890</v>
      </c>
    </row>
    <row r="3190" spans="1:8" x14ac:dyDescent="0.25">
      <c r="A3190" s="7">
        <v>44709</v>
      </c>
      <c r="B3190" s="4" t="s">
        <v>3230</v>
      </c>
      <c r="C3190" s="4" t="s">
        <v>3747</v>
      </c>
      <c r="D3190" s="3">
        <v>6891.9</v>
      </c>
      <c r="E3190" s="8">
        <v>44709</v>
      </c>
      <c r="F3190" s="3">
        <v>6891.9</v>
      </c>
      <c r="G3190" s="5">
        <f>Tabla1[[#This Row],[Importe]]-Tabla1[[#This Row],[Pagado]]</f>
        <v>0</v>
      </c>
      <c r="H3190" s="4" t="s">
        <v>3890</v>
      </c>
    </row>
    <row r="3191" spans="1:8" x14ac:dyDescent="0.25">
      <c r="A3191" s="7">
        <v>44709</v>
      </c>
      <c r="B3191" s="4" t="s">
        <v>3231</v>
      </c>
      <c r="C3191" s="4" t="s">
        <v>3688</v>
      </c>
      <c r="D3191" s="3">
        <v>1386</v>
      </c>
      <c r="E3191" s="8">
        <v>44709</v>
      </c>
      <c r="F3191" s="3">
        <v>1386</v>
      </c>
      <c r="G3191" s="5">
        <f>Tabla1[[#This Row],[Importe]]-Tabla1[[#This Row],[Pagado]]</f>
        <v>0</v>
      </c>
      <c r="H3191" s="4" t="s">
        <v>3890</v>
      </c>
    </row>
    <row r="3192" spans="1:8" x14ac:dyDescent="0.25">
      <c r="A3192" s="7">
        <v>44709</v>
      </c>
      <c r="B3192" s="4" t="s">
        <v>3232</v>
      </c>
      <c r="C3192" s="4" t="s">
        <v>3688</v>
      </c>
      <c r="D3192" s="3">
        <v>260</v>
      </c>
      <c r="E3192" s="8">
        <v>44709</v>
      </c>
      <c r="F3192" s="3">
        <v>260</v>
      </c>
      <c r="G3192" s="5">
        <f>Tabla1[[#This Row],[Importe]]-Tabla1[[#This Row],[Pagado]]</f>
        <v>0</v>
      </c>
      <c r="H3192" s="4" t="s">
        <v>3890</v>
      </c>
    </row>
    <row r="3193" spans="1:8" x14ac:dyDescent="0.25">
      <c r="A3193" s="7">
        <v>44709</v>
      </c>
      <c r="B3193" s="4" t="s">
        <v>3233</v>
      </c>
      <c r="C3193" s="4" t="s">
        <v>3614</v>
      </c>
      <c r="D3193" s="3">
        <v>1029.5999999999999</v>
      </c>
      <c r="E3193" s="8">
        <v>44709</v>
      </c>
      <c r="F3193" s="3">
        <v>1029.5999999999999</v>
      </c>
      <c r="G3193" s="5">
        <f>Tabla1[[#This Row],[Importe]]-Tabla1[[#This Row],[Pagado]]</f>
        <v>0</v>
      </c>
      <c r="H3193" s="4" t="s">
        <v>3890</v>
      </c>
    </row>
    <row r="3194" spans="1:8" x14ac:dyDescent="0.25">
      <c r="A3194" s="7">
        <v>44709</v>
      </c>
      <c r="B3194" s="4" t="s">
        <v>3234</v>
      </c>
      <c r="C3194" s="4" t="s">
        <v>3687</v>
      </c>
      <c r="D3194" s="3">
        <v>1992</v>
      </c>
      <c r="E3194" s="8">
        <v>44709</v>
      </c>
      <c r="F3194" s="3">
        <v>1992</v>
      </c>
      <c r="G3194" s="5">
        <f>Tabla1[[#This Row],[Importe]]-Tabla1[[#This Row],[Pagado]]</f>
        <v>0</v>
      </c>
      <c r="H3194" s="4" t="s">
        <v>3890</v>
      </c>
    </row>
    <row r="3195" spans="1:8" x14ac:dyDescent="0.25">
      <c r="A3195" s="7">
        <v>44709</v>
      </c>
      <c r="B3195" s="4" t="s">
        <v>3235</v>
      </c>
      <c r="C3195" s="4" t="s">
        <v>3759</v>
      </c>
      <c r="D3195" s="3">
        <v>1320.2</v>
      </c>
      <c r="E3195" s="8">
        <v>44709</v>
      </c>
      <c r="F3195" s="3">
        <v>1320.2</v>
      </c>
      <c r="G3195" s="5">
        <f>Tabla1[[#This Row],[Importe]]-Tabla1[[#This Row],[Pagado]]</f>
        <v>0</v>
      </c>
      <c r="H3195" s="4" t="s">
        <v>3890</v>
      </c>
    </row>
    <row r="3196" spans="1:8" x14ac:dyDescent="0.25">
      <c r="A3196" s="7">
        <v>44709</v>
      </c>
      <c r="B3196" s="4" t="s">
        <v>3236</v>
      </c>
      <c r="C3196" s="4" t="s">
        <v>3605</v>
      </c>
      <c r="D3196" s="3">
        <v>2973.6</v>
      </c>
      <c r="E3196" s="8">
        <v>44709</v>
      </c>
      <c r="F3196" s="3">
        <v>2973.6</v>
      </c>
      <c r="G3196" s="5">
        <f>Tabla1[[#This Row],[Importe]]-Tabla1[[#This Row],[Pagado]]</f>
        <v>0</v>
      </c>
      <c r="H3196" s="4" t="s">
        <v>3890</v>
      </c>
    </row>
    <row r="3197" spans="1:8" x14ac:dyDescent="0.25">
      <c r="A3197" s="7">
        <v>44709</v>
      </c>
      <c r="B3197" s="4" t="s">
        <v>3237</v>
      </c>
      <c r="C3197" s="4" t="s">
        <v>3763</v>
      </c>
      <c r="D3197" s="3">
        <v>8857.7999999999993</v>
      </c>
      <c r="E3197" s="8">
        <v>44709</v>
      </c>
      <c r="F3197" s="3">
        <v>8857.7999999999993</v>
      </c>
      <c r="G3197" s="5">
        <f>Tabla1[[#This Row],[Importe]]-Tabla1[[#This Row],[Pagado]]</f>
        <v>0</v>
      </c>
      <c r="H3197" s="4" t="s">
        <v>3890</v>
      </c>
    </row>
    <row r="3198" spans="1:8" x14ac:dyDescent="0.25">
      <c r="A3198" s="7">
        <v>44709</v>
      </c>
      <c r="B3198" s="4" t="s">
        <v>3238</v>
      </c>
      <c r="C3198" s="4" t="s">
        <v>4046</v>
      </c>
      <c r="D3198" s="3">
        <v>0</v>
      </c>
      <c r="E3198" s="9" t="s">
        <v>3891</v>
      </c>
      <c r="F3198" s="3">
        <v>0</v>
      </c>
      <c r="G3198" s="5">
        <f>Tabla1[[#This Row],[Importe]]-Tabla1[[#This Row],[Pagado]]</f>
        <v>0</v>
      </c>
      <c r="H3198" s="4" t="s">
        <v>3891</v>
      </c>
    </row>
    <row r="3199" spans="1:8" x14ac:dyDescent="0.25">
      <c r="A3199" s="7">
        <v>44709</v>
      </c>
      <c r="B3199" s="4" t="s">
        <v>3239</v>
      </c>
      <c r="C3199" s="4" t="s">
        <v>3703</v>
      </c>
      <c r="D3199" s="3">
        <v>4706.8</v>
      </c>
      <c r="E3199" s="8">
        <v>44709</v>
      </c>
      <c r="F3199" s="3">
        <v>4706.8</v>
      </c>
      <c r="G3199" s="5">
        <f>Tabla1[[#This Row],[Importe]]-Tabla1[[#This Row],[Pagado]]</f>
        <v>0</v>
      </c>
      <c r="H3199" s="4" t="s">
        <v>3890</v>
      </c>
    </row>
    <row r="3200" spans="1:8" x14ac:dyDescent="0.25">
      <c r="A3200" s="7">
        <v>44709</v>
      </c>
      <c r="B3200" s="4" t="s">
        <v>3240</v>
      </c>
      <c r="C3200" s="4" t="s">
        <v>3616</v>
      </c>
      <c r="D3200" s="3">
        <v>7950.6</v>
      </c>
      <c r="E3200" s="8">
        <v>44709</v>
      </c>
      <c r="F3200" s="3">
        <v>7950.6</v>
      </c>
      <c r="G3200" s="5">
        <f>Tabla1[[#This Row],[Importe]]-Tabla1[[#This Row],[Pagado]]</f>
        <v>0</v>
      </c>
      <c r="H3200" s="4" t="s">
        <v>3890</v>
      </c>
    </row>
    <row r="3201" spans="1:8" x14ac:dyDescent="0.25">
      <c r="A3201" s="7">
        <v>44709</v>
      </c>
      <c r="B3201" s="4" t="s">
        <v>3241</v>
      </c>
      <c r="C3201" s="4" t="s">
        <v>3603</v>
      </c>
      <c r="D3201" s="3">
        <v>448</v>
      </c>
      <c r="E3201" s="8">
        <v>44709</v>
      </c>
      <c r="F3201" s="3">
        <v>448</v>
      </c>
      <c r="G3201" s="5">
        <f>Tabla1[[#This Row],[Importe]]-Tabla1[[#This Row],[Pagado]]</f>
        <v>0</v>
      </c>
      <c r="H3201" s="4" t="s">
        <v>3890</v>
      </c>
    </row>
    <row r="3202" spans="1:8" x14ac:dyDescent="0.25">
      <c r="A3202" s="7">
        <v>44709</v>
      </c>
      <c r="B3202" s="4" t="s">
        <v>3242</v>
      </c>
      <c r="C3202" s="4" t="s">
        <v>3688</v>
      </c>
      <c r="D3202" s="3">
        <v>860</v>
      </c>
      <c r="E3202" s="8">
        <v>44709</v>
      </c>
      <c r="F3202" s="3">
        <v>860</v>
      </c>
      <c r="G3202" s="5">
        <f>Tabla1[[#This Row],[Importe]]-Tabla1[[#This Row],[Pagado]]</f>
        <v>0</v>
      </c>
      <c r="H3202" s="4" t="s">
        <v>3890</v>
      </c>
    </row>
    <row r="3203" spans="1:8" x14ac:dyDescent="0.25">
      <c r="A3203" s="7">
        <v>44709</v>
      </c>
      <c r="B3203" s="4" t="s">
        <v>3243</v>
      </c>
      <c r="C3203" s="4" t="s">
        <v>3741</v>
      </c>
      <c r="D3203" s="3">
        <v>14341</v>
      </c>
      <c r="E3203" s="8">
        <v>44710</v>
      </c>
      <c r="F3203" s="3">
        <v>14341</v>
      </c>
      <c r="G3203" s="5">
        <f>Tabla1[[#This Row],[Importe]]-Tabla1[[#This Row],[Pagado]]</f>
        <v>0</v>
      </c>
      <c r="H3203" s="4" t="s">
        <v>3890</v>
      </c>
    </row>
    <row r="3204" spans="1:8" x14ac:dyDescent="0.25">
      <c r="A3204" s="7">
        <v>44709</v>
      </c>
      <c r="B3204" s="4" t="s">
        <v>3244</v>
      </c>
      <c r="C3204" s="4" t="s">
        <v>3809</v>
      </c>
      <c r="D3204" s="3">
        <v>22684</v>
      </c>
      <c r="E3204" s="8">
        <v>44710</v>
      </c>
      <c r="F3204" s="3">
        <v>22684</v>
      </c>
      <c r="G3204" s="5">
        <f>Tabla1[[#This Row],[Importe]]-Tabla1[[#This Row],[Pagado]]</f>
        <v>0</v>
      </c>
      <c r="H3204" s="4" t="s">
        <v>3890</v>
      </c>
    </row>
    <row r="3205" spans="1:8" x14ac:dyDescent="0.25">
      <c r="A3205" s="7">
        <v>44709</v>
      </c>
      <c r="B3205" s="4" t="s">
        <v>3245</v>
      </c>
      <c r="C3205" s="4" t="s">
        <v>3830</v>
      </c>
      <c r="D3205" s="3">
        <v>1625</v>
      </c>
      <c r="E3205" s="8">
        <v>44710</v>
      </c>
      <c r="F3205" s="3">
        <v>1625</v>
      </c>
      <c r="G3205" s="5">
        <f>Tabla1[[#This Row],[Importe]]-Tabla1[[#This Row],[Pagado]]</f>
        <v>0</v>
      </c>
      <c r="H3205" s="4" t="s">
        <v>3890</v>
      </c>
    </row>
    <row r="3206" spans="1:8" x14ac:dyDescent="0.25">
      <c r="A3206" s="7">
        <v>44709</v>
      </c>
      <c r="B3206" s="4" t="s">
        <v>3246</v>
      </c>
      <c r="C3206" s="4" t="s">
        <v>3817</v>
      </c>
      <c r="D3206" s="3">
        <v>4685</v>
      </c>
      <c r="E3206" s="8">
        <v>44710</v>
      </c>
      <c r="F3206" s="3">
        <v>4685</v>
      </c>
      <c r="G3206" s="5">
        <f>Tabla1[[#This Row],[Importe]]-Tabla1[[#This Row],[Pagado]]</f>
        <v>0</v>
      </c>
      <c r="H3206" s="4" t="s">
        <v>3890</v>
      </c>
    </row>
    <row r="3207" spans="1:8" x14ac:dyDescent="0.25">
      <c r="A3207" s="7">
        <v>44709</v>
      </c>
      <c r="B3207" s="4" t="s">
        <v>3247</v>
      </c>
      <c r="C3207" s="4" t="s">
        <v>3744</v>
      </c>
      <c r="D3207" s="3">
        <v>7476.4</v>
      </c>
      <c r="E3207" s="8">
        <v>44710</v>
      </c>
      <c r="F3207" s="3">
        <v>7476.4</v>
      </c>
      <c r="G3207" s="5">
        <f>Tabla1[[#This Row],[Importe]]-Tabla1[[#This Row],[Pagado]]</f>
        <v>0</v>
      </c>
      <c r="H3207" s="4" t="s">
        <v>3890</v>
      </c>
    </row>
    <row r="3208" spans="1:8" x14ac:dyDescent="0.25">
      <c r="A3208" s="7">
        <v>44709</v>
      </c>
      <c r="B3208" s="4" t="s">
        <v>3248</v>
      </c>
      <c r="C3208" s="4" t="s">
        <v>3742</v>
      </c>
      <c r="D3208" s="3">
        <v>7075.4</v>
      </c>
      <c r="E3208" s="8">
        <v>44710</v>
      </c>
      <c r="F3208" s="3">
        <v>7075.4</v>
      </c>
      <c r="G3208" s="5">
        <f>Tabla1[[#This Row],[Importe]]-Tabla1[[#This Row],[Pagado]]</f>
        <v>0</v>
      </c>
      <c r="H3208" s="4" t="s">
        <v>3890</v>
      </c>
    </row>
    <row r="3209" spans="1:8" x14ac:dyDescent="0.25">
      <c r="A3209" s="7">
        <v>44709</v>
      </c>
      <c r="B3209" s="4" t="s">
        <v>3249</v>
      </c>
      <c r="C3209" s="4" t="s">
        <v>3873</v>
      </c>
      <c r="D3209" s="3">
        <v>3175</v>
      </c>
      <c r="E3209" s="8">
        <v>44709</v>
      </c>
      <c r="F3209" s="3">
        <v>3175</v>
      </c>
      <c r="G3209" s="5">
        <f>Tabla1[[#This Row],[Importe]]-Tabla1[[#This Row],[Pagado]]</f>
        <v>0</v>
      </c>
      <c r="H3209" s="4" t="s">
        <v>3890</v>
      </c>
    </row>
    <row r="3210" spans="1:8" x14ac:dyDescent="0.25">
      <c r="A3210" s="7">
        <v>44709</v>
      </c>
      <c r="B3210" s="4" t="s">
        <v>3250</v>
      </c>
      <c r="C3210" s="4" t="s">
        <v>3743</v>
      </c>
      <c r="D3210" s="3">
        <v>6847.6</v>
      </c>
      <c r="E3210" s="8">
        <v>44710</v>
      </c>
      <c r="F3210" s="3">
        <v>6847.6</v>
      </c>
      <c r="G3210" s="5">
        <f>Tabla1[[#This Row],[Importe]]-Tabla1[[#This Row],[Pagado]]</f>
        <v>0</v>
      </c>
      <c r="H3210" s="4" t="s">
        <v>3890</v>
      </c>
    </row>
    <row r="3211" spans="1:8" x14ac:dyDescent="0.25">
      <c r="A3211" s="7">
        <v>44709</v>
      </c>
      <c r="B3211" s="4" t="s">
        <v>3251</v>
      </c>
      <c r="C3211" s="4" t="s">
        <v>3740</v>
      </c>
      <c r="D3211" s="3">
        <v>3268.8</v>
      </c>
      <c r="E3211" s="8">
        <v>44710</v>
      </c>
      <c r="F3211" s="3">
        <v>3268.8</v>
      </c>
      <c r="G3211" s="5">
        <f>Tabla1[[#This Row],[Importe]]-Tabla1[[#This Row],[Pagado]]</f>
        <v>0</v>
      </c>
      <c r="H3211" s="4" t="s">
        <v>3890</v>
      </c>
    </row>
    <row r="3212" spans="1:8" x14ac:dyDescent="0.25">
      <c r="A3212" s="7">
        <v>44709</v>
      </c>
      <c r="B3212" s="4" t="s">
        <v>3252</v>
      </c>
      <c r="C3212" s="4" t="s">
        <v>3740</v>
      </c>
      <c r="D3212" s="3">
        <v>1799.4</v>
      </c>
      <c r="E3212" s="8">
        <v>44710</v>
      </c>
      <c r="F3212" s="3">
        <v>1799.4</v>
      </c>
      <c r="G3212" s="5">
        <f>Tabla1[[#This Row],[Importe]]-Tabla1[[#This Row],[Pagado]]</f>
        <v>0</v>
      </c>
      <c r="H3212" s="4" t="s">
        <v>3890</v>
      </c>
    </row>
    <row r="3213" spans="1:8" x14ac:dyDescent="0.25">
      <c r="A3213" s="7">
        <v>44709</v>
      </c>
      <c r="B3213" s="4" t="s">
        <v>3253</v>
      </c>
      <c r="C3213" s="4" t="s">
        <v>3617</v>
      </c>
      <c r="D3213" s="3">
        <v>5587.2</v>
      </c>
      <c r="E3213" s="8">
        <v>44709</v>
      </c>
      <c r="F3213" s="3">
        <v>5587.2</v>
      </c>
      <c r="G3213" s="5">
        <f>Tabla1[[#This Row],[Importe]]-Tabla1[[#This Row],[Pagado]]</f>
        <v>0</v>
      </c>
      <c r="H3213" s="4" t="s">
        <v>3890</v>
      </c>
    </row>
    <row r="3214" spans="1:8" x14ac:dyDescent="0.25">
      <c r="A3214" s="7">
        <v>44709</v>
      </c>
      <c r="B3214" s="4" t="s">
        <v>3254</v>
      </c>
      <c r="C3214" s="4" t="s">
        <v>3617</v>
      </c>
      <c r="D3214" s="3">
        <v>1537</v>
      </c>
      <c r="E3214" s="8">
        <v>44709</v>
      </c>
      <c r="F3214" s="3">
        <v>1537</v>
      </c>
      <c r="G3214" s="5">
        <f>Tabla1[[#This Row],[Importe]]-Tabla1[[#This Row],[Pagado]]</f>
        <v>0</v>
      </c>
      <c r="H3214" s="4" t="s">
        <v>3890</v>
      </c>
    </row>
    <row r="3215" spans="1:8" x14ac:dyDescent="0.25">
      <c r="A3215" s="7">
        <v>44709</v>
      </c>
      <c r="B3215" s="4" t="s">
        <v>3255</v>
      </c>
      <c r="C3215" s="4" t="s">
        <v>3739</v>
      </c>
      <c r="D3215" s="3">
        <v>2942.1</v>
      </c>
      <c r="E3215" s="8">
        <v>44710</v>
      </c>
      <c r="F3215" s="3">
        <v>2942.1</v>
      </c>
      <c r="G3215" s="5">
        <f>Tabla1[[#This Row],[Importe]]-Tabla1[[#This Row],[Pagado]]</f>
        <v>0</v>
      </c>
      <c r="H3215" s="4" t="s">
        <v>3890</v>
      </c>
    </row>
    <row r="3216" spans="1:8" x14ac:dyDescent="0.25">
      <c r="A3216" s="7">
        <v>44709</v>
      </c>
      <c r="B3216" s="4" t="s">
        <v>3256</v>
      </c>
      <c r="C3216" s="4" t="s">
        <v>3738</v>
      </c>
      <c r="D3216" s="3">
        <v>23396.2</v>
      </c>
      <c r="E3216" s="8">
        <v>44710</v>
      </c>
      <c r="F3216" s="3">
        <v>23396.2</v>
      </c>
      <c r="G3216" s="5">
        <f>Tabla1[[#This Row],[Importe]]-Tabla1[[#This Row],[Pagado]]</f>
        <v>0</v>
      </c>
      <c r="H3216" s="4" t="s">
        <v>3890</v>
      </c>
    </row>
    <row r="3217" spans="1:8" x14ac:dyDescent="0.25">
      <c r="A3217" s="7">
        <v>44709</v>
      </c>
      <c r="B3217" s="4" t="s">
        <v>3257</v>
      </c>
      <c r="C3217" s="4" t="s">
        <v>3696</v>
      </c>
      <c r="D3217" s="3">
        <v>5625.9</v>
      </c>
      <c r="E3217" s="8">
        <v>44709</v>
      </c>
      <c r="F3217" s="3">
        <v>5625.9</v>
      </c>
      <c r="G3217" s="5">
        <f>Tabla1[[#This Row],[Importe]]-Tabla1[[#This Row],[Pagado]]</f>
        <v>0</v>
      </c>
      <c r="H3217" s="4" t="s">
        <v>3890</v>
      </c>
    </row>
    <row r="3218" spans="1:8" x14ac:dyDescent="0.25">
      <c r="A3218" s="7">
        <v>44709</v>
      </c>
      <c r="B3218" s="4" t="s">
        <v>3258</v>
      </c>
      <c r="C3218" s="4" t="s">
        <v>3619</v>
      </c>
      <c r="D3218" s="3">
        <v>2139.3000000000002</v>
      </c>
      <c r="E3218" s="8">
        <v>44709</v>
      </c>
      <c r="F3218" s="3">
        <v>2139.3000000000002</v>
      </c>
      <c r="G3218" s="5">
        <f>Tabla1[[#This Row],[Importe]]-Tabla1[[#This Row],[Pagado]]</f>
        <v>0</v>
      </c>
      <c r="H3218" s="4" t="s">
        <v>3890</v>
      </c>
    </row>
    <row r="3219" spans="1:8" x14ac:dyDescent="0.25">
      <c r="A3219" s="7">
        <v>44709</v>
      </c>
      <c r="B3219" s="4" t="s">
        <v>3259</v>
      </c>
      <c r="C3219" s="4" t="s">
        <v>3614</v>
      </c>
      <c r="D3219" s="3">
        <v>1215.9000000000001</v>
      </c>
      <c r="E3219" s="8">
        <v>44709</v>
      </c>
      <c r="F3219" s="3">
        <v>1215.9000000000001</v>
      </c>
      <c r="G3219" s="5">
        <f>Tabla1[[#This Row],[Importe]]-Tabla1[[#This Row],[Pagado]]</f>
        <v>0</v>
      </c>
      <c r="H3219" s="4" t="s">
        <v>3890</v>
      </c>
    </row>
    <row r="3220" spans="1:8" x14ac:dyDescent="0.25">
      <c r="A3220" s="7">
        <v>44709</v>
      </c>
      <c r="B3220" s="4" t="s">
        <v>3260</v>
      </c>
      <c r="C3220" s="4" t="s">
        <v>4048</v>
      </c>
      <c r="D3220" s="3">
        <v>0</v>
      </c>
      <c r="E3220" s="9" t="s">
        <v>3891</v>
      </c>
      <c r="F3220" s="3">
        <v>0</v>
      </c>
      <c r="G3220" s="5">
        <f>Tabla1[[#This Row],[Importe]]-Tabla1[[#This Row],[Pagado]]</f>
        <v>0</v>
      </c>
      <c r="H3220" s="4" t="s">
        <v>3891</v>
      </c>
    </row>
    <row r="3221" spans="1:8" x14ac:dyDescent="0.25">
      <c r="A3221" s="7">
        <v>44709</v>
      </c>
      <c r="B3221" s="4" t="s">
        <v>3261</v>
      </c>
      <c r="C3221" s="4" t="s">
        <v>3765</v>
      </c>
      <c r="D3221" s="3">
        <v>6640.9</v>
      </c>
      <c r="E3221" s="8">
        <v>44709</v>
      </c>
      <c r="F3221" s="3">
        <v>6640.9</v>
      </c>
      <c r="G3221" s="5">
        <f>Tabla1[[#This Row],[Importe]]-Tabla1[[#This Row],[Pagado]]</f>
        <v>0</v>
      </c>
      <c r="H3221" s="4" t="s">
        <v>3890</v>
      </c>
    </row>
    <row r="3222" spans="1:8" x14ac:dyDescent="0.25">
      <c r="A3222" s="7">
        <v>44709</v>
      </c>
      <c r="B3222" s="4" t="s">
        <v>3262</v>
      </c>
      <c r="C3222" s="4" t="s">
        <v>3686</v>
      </c>
      <c r="D3222" s="3">
        <v>48105.599999999999</v>
      </c>
      <c r="E3222" s="8" t="s">
        <v>3879</v>
      </c>
      <c r="F3222" s="3">
        <v>0</v>
      </c>
      <c r="G3222" s="5">
        <f>Tabla1[[#This Row],[Importe]]-Tabla1[[#This Row],[Pagado]]</f>
        <v>48105.599999999999</v>
      </c>
      <c r="H3222" s="4" t="s">
        <v>3892</v>
      </c>
    </row>
    <row r="3223" spans="1:8" x14ac:dyDescent="0.25">
      <c r="A3223" s="7">
        <v>44709</v>
      </c>
      <c r="B3223" s="4" t="s">
        <v>3263</v>
      </c>
      <c r="C3223" s="4" t="s">
        <v>4047</v>
      </c>
      <c r="D3223" s="3">
        <v>0</v>
      </c>
      <c r="E3223" s="9" t="s">
        <v>3891</v>
      </c>
      <c r="F3223" s="3">
        <v>0</v>
      </c>
      <c r="G3223" s="5">
        <f>Tabla1[[#This Row],[Importe]]-Tabla1[[#This Row],[Pagado]]</f>
        <v>0</v>
      </c>
      <c r="H3223" s="4" t="s">
        <v>3891</v>
      </c>
    </row>
    <row r="3224" spans="1:8" x14ac:dyDescent="0.25">
      <c r="A3224" s="7">
        <v>44709</v>
      </c>
      <c r="B3224" s="4" t="s">
        <v>3264</v>
      </c>
      <c r="C3224" s="4" t="s">
        <v>3710</v>
      </c>
      <c r="D3224" s="3">
        <v>7597.8</v>
      </c>
      <c r="E3224" s="8">
        <v>44710</v>
      </c>
      <c r="F3224" s="3">
        <v>7597.8</v>
      </c>
      <c r="G3224" s="5">
        <f>Tabla1[[#This Row],[Importe]]-Tabla1[[#This Row],[Pagado]]</f>
        <v>0</v>
      </c>
      <c r="H3224" s="4" t="s">
        <v>3890</v>
      </c>
    </row>
    <row r="3225" spans="1:8" x14ac:dyDescent="0.25">
      <c r="A3225" s="7">
        <v>44709</v>
      </c>
      <c r="B3225" s="4" t="s">
        <v>3265</v>
      </c>
      <c r="C3225" s="4" t="s">
        <v>3713</v>
      </c>
      <c r="D3225" s="3">
        <v>2375.1</v>
      </c>
      <c r="E3225" s="8">
        <v>44710</v>
      </c>
      <c r="F3225" s="3">
        <v>2375.1</v>
      </c>
      <c r="G3225" s="5">
        <f>Tabla1[[#This Row],[Importe]]-Tabla1[[#This Row],[Pagado]]</f>
        <v>0</v>
      </c>
      <c r="H3225" s="4" t="s">
        <v>3890</v>
      </c>
    </row>
    <row r="3226" spans="1:8" x14ac:dyDescent="0.25">
      <c r="A3226" s="7">
        <v>44709</v>
      </c>
      <c r="B3226" s="4" t="s">
        <v>3266</v>
      </c>
      <c r="C3226" s="4" t="s">
        <v>3709</v>
      </c>
      <c r="D3226" s="3">
        <v>9632.7000000000007</v>
      </c>
      <c r="E3226" s="8">
        <v>44710</v>
      </c>
      <c r="F3226" s="3">
        <v>9632.7000000000007</v>
      </c>
      <c r="G3226" s="5">
        <f>Tabla1[[#This Row],[Importe]]-Tabla1[[#This Row],[Pagado]]</f>
        <v>0</v>
      </c>
      <c r="H3226" s="4" t="s">
        <v>3890</v>
      </c>
    </row>
    <row r="3227" spans="1:8" x14ac:dyDescent="0.25">
      <c r="A3227" s="7">
        <v>44709</v>
      </c>
      <c r="B3227" s="4" t="s">
        <v>3267</v>
      </c>
      <c r="C3227" s="4" t="s">
        <v>3624</v>
      </c>
      <c r="D3227" s="3">
        <v>2937.6</v>
      </c>
      <c r="E3227" s="8">
        <v>44709</v>
      </c>
      <c r="F3227" s="3">
        <v>2937.6</v>
      </c>
      <c r="G3227" s="5">
        <f>Tabla1[[#This Row],[Importe]]-Tabla1[[#This Row],[Pagado]]</f>
        <v>0</v>
      </c>
      <c r="H3227" s="4" t="s">
        <v>3890</v>
      </c>
    </row>
    <row r="3228" spans="1:8" x14ac:dyDescent="0.25">
      <c r="A3228" s="7">
        <v>44709</v>
      </c>
      <c r="B3228" s="4" t="s">
        <v>3268</v>
      </c>
      <c r="C3228" s="4" t="s">
        <v>3649</v>
      </c>
      <c r="D3228" s="3">
        <v>6890</v>
      </c>
      <c r="E3228" s="8">
        <v>44709</v>
      </c>
      <c r="F3228" s="3">
        <v>6890</v>
      </c>
      <c r="G3228" s="5">
        <f>Tabla1[[#This Row],[Importe]]-Tabla1[[#This Row],[Pagado]]</f>
        <v>0</v>
      </c>
      <c r="H3228" s="4" t="s">
        <v>3890</v>
      </c>
    </row>
    <row r="3229" spans="1:8" x14ac:dyDescent="0.25">
      <c r="A3229" s="7">
        <v>44709</v>
      </c>
      <c r="B3229" s="4" t="s">
        <v>3269</v>
      </c>
      <c r="C3229" s="4" t="s">
        <v>3622</v>
      </c>
      <c r="D3229" s="3">
        <v>5886.9</v>
      </c>
      <c r="E3229" s="8">
        <v>44709</v>
      </c>
      <c r="F3229" s="3">
        <v>5886.9</v>
      </c>
      <c r="G3229" s="5">
        <f>Tabla1[[#This Row],[Importe]]-Tabla1[[#This Row],[Pagado]]</f>
        <v>0</v>
      </c>
      <c r="H3229" s="4" t="s">
        <v>3890</v>
      </c>
    </row>
    <row r="3230" spans="1:8" x14ac:dyDescent="0.25">
      <c r="A3230" s="7">
        <v>44709</v>
      </c>
      <c r="B3230" s="4" t="s">
        <v>3270</v>
      </c>
      <c r="C3230" s="4" t="s">
        <v>3603</v>
      </c>
      <c r="D3230" s="3">
        <v>1593.9</v>
      </c>
      <c r="E3230" s="8">
        <v>44709</v>
      </c>
      <c r="F3230" s="3">
        <v>1593.9</v>
      </c>
      <c r="G3230" s="5">
        <f>Tabla1[[#This Row],[Importe]]-Tabla1[[#This Row],[Pagado]]</f>
        <v>0</v>
      </c>
      <c r="H3230" s="4" t="s">
        <v>3890</v>
      </c>
    </row>
    <row r="3231" spans="1:8" x14ac:dyDescent="0.25">
      <c r="A3231" s="7">
        <v>44709</v>
      </c>
      <c r="B3231" s="4" t="s">
        <v>3271</v>
      </c>
      <c r="C3231" s="4" t="s">
        <v>3844</v>
      </c>
      <c r="D3231" s="3">
        <v>1404.9</v>
      </c>
      <c r="E3231" s="8">
        <v>44710</v>
      </c>
      <c r="F3231" s="3">
        <v>1404.9</v>
      </c>
      <c r="G3231" s="5">
        <f>Tabla1[[#This Row],[Importe]]-Tabla1[[#This Row],[Pagado]]</f>
        <v>0</v>
      </c>
      <c r="H3231" s="4" t="s">
        <v>3890</v>
      </c>
    </row>
    <row r="3232" spans="1:8" x14ac:dyDescent="0.25">
      <c r="A3232" s="7">
        <v>44709</v>
      </c>
      <c r="B3232" s="4" t="s">
        <v>3272</v>
      </c>
      <c r="C3232" s="4" t="s">
        <v>3618</v>
      </c>
      <c r="D3232" s="3">
        <v>3210.9</v>
      </c>
      <c r="E3232" s="8">
        <v>44709</v>
      </c>
      <c r="F3232" s="3">
        <v>3210.9</v>
      </c>
      <c r="G3232" s="5">
        <f>Tabla1[[#This Row],[Importe]]-Tabla1[[#This Row],[Pagado]]</f>
        <v>0</v>
      </c>
      <c r="H3232" s="4" t="s">
        <v>3890</v>
      </c>
    </row>
    <row r="3233" spans="1:8" x14ac:dyDescent="0.25">
      <c r="A3233" s="7">
        <v>44709</v>
      </c>
      <c r="B3233" s="4" t="s">
        <v>3273</v>
      </c>
      <c r="C3233" s="4" t="s">
        <v>3722</v>
      </c>
      <c r="D3233" s="3">
        <v>1807.8</v>
      </c>
      <c r="E3233" s="8">
        <v>44709</v>
      </c>
      <c r="F3233" s="3">
        <v>1807.8</v>
      </c>
      <c r="G3233" s="5">
        <f>Tabla1[[#This Row],[Importe]]-Tabla1[[#This Row],[Pagado]]</f>
        <v>0</v>
      </c>
      <c r="H3233" s="4" t="s">
        <v>3890</v>
      </c>
    </row>
    <row r="3234" spans="1:8" x14ac:dyDescent="0.25">
      <c r="A3234" s="7">
        <v>44709</v>
      </c>
      <c r="B3234" s="4" t="s">
        <v>3274</v>
      </c>
      <c r="C3234" s="4" t="s">
        <v>3712</v>
      </c>
      <c r="D3234" s="3">
        <v>636.29999999999995</v>
      </c>
      <c r="E3234" s="8">
        <v>44710</v>
      </c>
      <c r="F3234" s="3">
        <v>636.29999999999995</v>
      </c>
      <c r="G3234" s="5">
        <f>Tabla1[[#This Row],[Importe]]-Tabla1[[#This Row],[Pagado]]</f>
        <v>0</v>
      </c>
      <c r="H3234" s="4" t="s">
        <v>3890</v>
      </c>
    </row>
    <row r="3235" spans="1:8" x14ac:dyDescent="0.25">
      <c r="A3235" s="7">
        <v>44709</v>
      </c>
      <c r="B3235" s="4" t="s">
        <v>3275</v>
      </c>
      <c r="C3235" s="4" t="s">
        <v>3611</v>
      </c>
      <c r="D3235" s="3">
        <v>3329.9</v>
      </c>
      <c r="E3235" s="8">
        <v>44709</v>
      </c>
      <c r="F3235" s="3">
        <v>3329.9</v>
      </c>
      <c r="G3235" s="5">
        <f>Tabla1[[#This Row],[Importe]]-Tabla1[[#This Row],[Pagado]]</f>
        <v>0</v>
      </c>
      <c r="H3235" s="4" t="s">
        <v>3890</v>
      </c>
    </row>
    <row r="3236" spans="1:8" x14ac:dyDescent="0.25">
      <c r="A3236" s="7">
        <v>44709</v>
      </c>
      <c r="B3236" s="4" t="s">
        <v>3276</v>
      </c>
      <c r="C3236" s="4" t="s">
        <v>3711</v>
      </c>
      <c r="D3236" s="3">
        <v>3956.4</v>
      </c>
      <c r="E3236" s="8">
        <v>44707</v>
      </c>
      <c r="F3236" s="3">
        <v>3956.4</v>
      </c>
      <c r="G3236" s="5">
        <f>Tabla1[[#This Row],[Importe]]-Tabla1[[#This Row],[Pagado]]</f>
        <v>0</v>
      </c>
      <c r="H3236" s="4" t="s">
        <v>3890</v>
      </c>
    </row>
    <row r="3237" spans="1:8" x14ac:dyDescent="0.25">
      <c r="A3237" s="7">
        <v>44709</v>
      </c>
      <c r="B3237" s="4" t="s">
        <v>3277</v>
      </c>
      <c r="C3237" s="4" t="s">
        <v>3724</v>
      </c>
      <c r="D3237" s="3">
        <v>19554.599999999999</v>
      </c>
      <c r="E3237" s="8">
        <v>44710</v>
      </c>
      <c r="F3237" s="3">
        <v>19554.599999999999</v>
      </c>
      <c r="G3237" s="5">
        <f>Tabla1[[#This Row],[Importe]]-Tabla1[[#This Row],[Pagado]]</f>
        <v>0</v>
      </c>
      <c r="H3237" s="4" t="s">
        <v>3890</v>
      </c>
    </row>
    <row r="3238" spans="1:8" x14ac:dyDescent="0.25">
      <c r="A3238" s="7">
        <v>44709</v>
      </c>
      <c r="B3238" s="4" t="s">
        <v>3278</v>
      </c>
      <c r="C3238" s="4" t="s">
        <v>3686</v>
      </c>
      <c r="D3238" s="3">
        <v>8408.4</v>
      </c>
      <c r="E3238" s="8" t="s">
        <v>3879</v>
      </c>
      <c r="F3238" s="3">
        <v>0</v>
      </c>
      <c r="G3238" s="5">
        <f>Tabla1[[#This Row],[Importe]]-Tabla1[[#This Row],[Pagado]]</f>
        <v>8408.4</v>
      </c>
      <c r="H3238" s="4" t="s">
        <v>3892</v>
      </c>
    </row>
    <row r="3239" spans="1:8" x14ac:dyDescent="0.25">
      <c r="A3239" s="7">
        <v>44709</v>
      </c>
      <c r="B3239" s="4" t="s">
        <v>3279</v>
      </c>
      <c r="C3239" s="4" t="s">
        <v>3661</v>
      </c>
      <c r="D3239" s="3">
        <v>38158.5</v>
      </c>
      <c r="E3239" s="8">
        <v>44710</v>
      </c>
      <c r="F3239" s="3">
        <v>38158.5</v>
      </c>
      <c r="G3239" s="5">
        <f>Tabla1[[#This Row],[Importe]]-Tabla1[[#This Row],[Pagado]]</f>
        <v>0</v>
      </c>
      <c r="H3239" s="4" t="s">
        <v>3890</v>
      </c>
    </row>
    <row r="3240" spans="1:8" x14ac:dyDescent="0.25">
      <c r="A3240" s="7">
        <v>44709</v>
      </c>
      <c r="B3240" s="4" t="s">
        <v>3280</v>
      </c>
      <c r="C3240" s="4" t="s">
        <v>3685</v>
      </c>
      <c r="D3240" s="3">
        <v>5043.7</v>
      </c>
      <c r="E3240" s="8">
        <v>44710</v>
      </c>
      <c r="F3240" s="3">
        <v>5043.7</v>
      </c>
      <c r="G3240" s="5">
        <f>Tabla1[[#This Row],[Importe]]-Tabla1[[#This Row],[Pagado]]</f>
        <v>0</v>
      </c>
      <c r="H3240" s="4" t="s">
        <v>3890</v>
      </c>
    </row>
    <row r="3241" spans="1:8" x14ac:dyDescent="0.25">
      <c r="A3241" s="7">
        <v>44709</v>
      </c>
      <c r="B3241" s="4" t="s">
        <v>3281</v>
      </c>
      <c r="C3241" s="4" t="s">
        <v>3761</v>
      </c>
      <c r="D3241" s="3">
        <v>1274.5999999999999</v>
      </c>
      <c r="E3241" s="8">
        <v>44710</v>
      </c>
      <c r="F3241" s="3">
        <v>1274.5999999999999</v>
      </c>
      <c r="G3241" s="5">
        <f>Tabla1[[#This Row],[Importe]]-Tabla1[[#This Row],[Pagado]]</f>
        <v>0</v>
      </c>
      <c r="H3241" s="4" t="s">
        <v>3890</v>
      </c>
    </row>
    <row r="3242" spans="1:8" x14ac:dyDescent="0.25">
      <c r="A3242" s="7">
        <v>44709</v>
      </c>
      <c r="B3242" s="4" t="s">
        <v>3282</v>
      </c>
      <c r="C3242" s="4" t="s">
        <v>3760</v>
      </c>
      <c r="D3242" s="3">
        <v>1089.9000000000001</v>
      </c>
      <c r="E3242" s="8">
        <v>44710</v>
      </c>
      <c r="F3242" s="3">
        <v>1089.9000000000001</v>
      </c>
      <c r="G3242" s="5">
        <f>Tabla1[[#This Row],[Importe]]-Tabla1[[#This Row],[Pagado]]</f>
        <v>0</v>
      </c>
      <c r="H3242" s="4" t="s">
        <v>3890</v>
      </c>
    </row>
    <row r="3243" spans="1:8" x14ac:dyDescent="0.25">
      <c r="A3243" s="7">
        <v>44709</v>
      </c>
      <c r="B3243" s="4" t="s">
        <v>3283</v>
      </c>
      <c r="C3243" s="4" t="s">
        <v>3682</v>
      </c>
      <c r="D3243" s="3">
        <v>21208.2</v>
      </c>
      <c r="E3243" s="8">
        <v>44710</v>
      </c>
      <c r="F3243" s="3">
        <v>21208.2</v>
      </c>
      <c r="G3243" s="5">
        <f>Tabla1[[#This Row],[Importe]]-Tabla1[[#This Row],[Pagado]]</f>
        <v>0</v>
      </c>
      <c r="H3243" s="4" t="s">
        <v>3890</v>
      </c>
    </row>
    <row r="3244" spans="1:8" x14ac:dyDescent="0.25">
      <c r="A3244" s="7">
        <v>44709</v>
      </c>
      <c r="B3244" s="4" t="s">
        <v>3284</v>
      </c>
      <c r="C3244" s="4" t="s">
        <v>3614</v>
      </c>
      <c r="D3244" s="3">
        <v>9365</v>
      </c>
      <c r="E3244" s="8">
        <v>44709</v>
      </c>
      <c r="F3244" s="3">
        <v>9365</v>
      </c>
      <c r="G3244" s="5">
        <f>Tabla1[[#This Row],[Importe]]-Tabla1[[#This Row],[Pagado]]</f>
        <v>0</v>
      </c>
      <c r="H3244" s="4" t="s">
        <v>3890</v>
      </c>
    </row>
    <row r="3245" spans="1:8" x14ac:dyDescent="0.25">
      <c r="A3245" s="7">
        <v>44709</v>
      </c>
      <c r="B3245" s="4" t="s">
        <v>3285</v>
      </c>
      <c r="C3245" s="4" t="s">
        <v>3860</v>
      </c>
      <c r="D3245" s="3">
        <v>2706.6</v>
      </c>
      <c r="E3245" s="8">
        <v>44710</v>
      </c>
      <c r="F3245" s="3">
        <v>2706.6</v>
      </c>
      <c r="G3245" s="5">
        <f>Tabla1[[#This Row],[Importe]]-Tabla1[[#This Row],[Pagado]]</f>
        <v>0</v>
      </c>
      <c r="H3245" s="4" t="s">
        <v>3890</v>
      </c>
    </row>
    <row r="3246" spans="1:8" x14ac:dyDescent="0.25">
      <c r="A3246" s="7">
        <v>44709</v>
      </c>
      <c r="B3246" s="4" t="s">
        <v>3286</v>
      </c>
      <c r="C3246" s="4" t="s">
        <v>3681</v>
      </c>
      <c r="D3246" s="3">
        <v>29578.9</v>
      </c>
      <c r="E3246" s="8">
        <v>44710</v>
      </c>
      <c r="F3246" s="3">
        <v>29578.9</v>
      </c>
      <c r="G3246" s="5">
        <f>Tabla1[[#This Row],[Importe]]-Tabla1[[#This Row],[Pagado]]</f>
        <v>0</v>
      </c>
      <c r="H3246" s="4" t="s">
        <v>3890</v>
      </c>
    </row>
    <row r="3247" spans="1:8" x14ac:dyDescent="0.25">
      <c r="A3247" s="7">
        <v>44709</v>
      </c>
      <c r="B3247" s="4" t="s">
        <v>3287</v>
      </c>
      <c r="C3247" s="4" t="s">
        <v>3794</v>
      </c>
      <c r="D3247" s="3">
        <v>1026.8</v>
      </c>
      <c r="E3247" s="8">
        <v>44709</v>
      </c>
      <c r="F3247" s="3">
        <v>1026.8</v>
      </c>
      <c r="G3247" s="5">
        <f>Tabla1[[#This Row],[Importe]]-Tabla1[[#This Row],[Pagado]]</f>
        <v>0</v>
      </c>
      <c r="H3247" s="4" t="s">
        <v>3890</v>
      </c>
    </row>
    <row r="3248" spans="1:8" x14ac:dyDescent="0.25">
      <c r="A3248" s="7">
        <v>44709</v>
      </c>
      <c r="B3248" s="4" t="s">
        <v>3288</v>
      </c>
      <c r="C3248" s="4" t="s">
        <v>3745</v>
      </c>
      <c r="D3248" s="3">
        <v>6037.7</v>
      </c>
      <c r="E3248" s="8">
        <v>44710</v>
      </c>
      <c r="F3248" s="3">
        <v>6037.7</v>
      </c>
      <c r="G3248" s="5">
        <f>Tabla1[[#This Row],[Importe]]-Tabla1[[#This Row],[Pagado]]</f>
        <v>0</v>
      </c>
      <c r="H3248" s="4" t="s">
        <v>3890</v>
      </c>
    </row>
    <row r="3249" spans="1:8" x14ac:dyDescent="0.25">
      <c r="A3249" s="7">
        <v>44709</v>
      </c>
      <c r="B3249" s="4" t="s">
        <v>3289</v>
      </c>
      <c r="C3249" s="4" t="s">
        <v>3792</v>
      </c>
      <c r="D3249" s="3">
        <v>4715.8</v>
      </c>
      <c r="E3249" s="8">
        <v>44709</v>
      </c>
      <c r="F3249" s="3">
        <v>4715.8</v>
      </c>
      <c r="G3249" s="5">
        <f>Tabla1[[#This Row],[Importe]]-Tabla1[[#This Row],[Pagado]]</f>
        <v>0</v>
      </c>
      <c r="H3249" s="4" t="s">
        <v>3890</v>
      </c>
    </row>
    <row r="3250" spans="1:8" x14ac:dyDescent="0.25">
      <c r="A3250" s="7">
        <v>44709</v>
      </c>
      <c r="B3250" s="4" t="s">
        <v>3290</v>
      </c>
      <c r="C3250" s="4" t="s">
        <v>3614</v>
      </c>
      <c r="D3250" s="3">
        <v>864.6</v>
      </c>
      <c r="E3250" s="8">
        <v>44709</v>
      </c>
      <c r="F3250" s="3">
        <v>864.6</v>
      </c>
      <c r="G3250" s="5">
        <f>Tabla1[[#This Row],[Importe]]-Tabla1[[#This Row],[Pagado]]</f>
        <v>0</v>
      </c>
      <c r="H3250" s="4" t="s">
        <v>3890</v>
      </c>
    </row>
    <row r="3251" spans="1:8" x14ac:dyDescent="0.25">
      <c r="A3251" s="7">
        <v>44709</v>
      </c>
      <c r="B3251" s="4" t="s">
        <v>3291</v>
      </c>
      <c r="C3251" s="4" t="s">
        <v>3624</v>
      </c>
      <c r="D3251" s="3">
        <v>1587.2</v>
      </c>
      <c r="E3251" s="8">
        <v>44709</v>
      </c>
      <c r="F3251" s="3">
        <v>1587.2</v>
      </c>
      <c r="G3251" s="5">
        <f>Tabla1[[#This Row],[Importe]]-Tabla1[[#This Row],[Pagado]]</f>
        <v>0</v>
      </c>
      <c r="H3251" s="4" t="s">
        <v>3890</v>
      </c>
    </row>
    <row r="3252" spans="1:8" x14ac:dyDescent="0.25">
      <c r="A3252" s="7">
        <v>44709</v>
      </c>
      <c r="B3252" s="4" t="s">
        <v>3292</v>
      </c>
      <c r="C3252" s="4" t="s">
        <v>3627</v>
      </c>
      <c r="D3252" s="3">
        <v>2873.6</v>
      </c>
      <c r="E3252" s="8">
        <v>44709</v>
      </c>
      <c r="F3252" s="3">
        <v>2873.6</v>
      </c>
      <c r="G3252" s="5">
        <f>Tabla1[[#This Row],[Importe]]-Tabla1[[#This Row],[Pagado]]</f>
        <v>0</v>
      </c>
      <c r="H3252" s="4" t="s">
        <v>3890</v>
      </c>
    </row>
    <row r="3253" spans="1:8" x14ac:dyDescent="0.25">
      <c r="A3253" s="7">
        <v>44709</v>
      </c>
      <c r="B3253" s="4" t="s">
        <v>3293</v>
      </c>
      <c r="C3253" s="4" t="s">
        <v>3614</v>
      </c>
      <c r="D3253" s="3">
        <v>50</v>
      </c>
      <c r="E3253" s="8">
        <v>44709</v>
      </c>
      <c r="F3253" s="3">
        <v>50</v>
      </c>
      <c r="G3253" s="5">
        <f>Tabla1[[#This Row],[Importe]]-Tabla1[[#This Row],[Pagado]]</f>
        <v>0</v>
      </c>
      <c r="H3253" s="4" t="s">
        <v>3890</v>
      </c>
    </row>
    <row r="3254" spans="1:8" x14ac:dyDescent="0.25">
      <c r="A3254" s="7">
        <v>44709</v>
      </c>
      <c r="B3254" s="4" t="s">
        <v>3294</v>
      </c>
      <c r="C3254" s="4" t="s">
        <v>3728</v>
      </c>
      <c r="D3254" s="3">
        <v>27819</v>
      </c>
      <c r="E3254" s="8">
        <v>44710</v>
      </c>
      <c r="F3254" s="3">
        <v>27819</v>
      </c>
      <c r="G3254" s="5">
        <f>Tabla1[[#This Row],[Importe]]-Tabla1[[#This Row],[Pagado]]</f>
        <v>0</v>
      </c>
      <c r="H3254" s="4" t="s">
        <v>3890</v>
      </c>
    </row>
    <row r="3255" spans="1:8" x14ac:dyDescent="0.25">
      <c r="A3255" s="7">
        <v>44709</v>
      </c>
      <c r="B3255" s="4" t="s">
        <v>3295</v>
      </c>
      <c r="C3255" s="4" t="s">
        <v>3868</v>
      </c>
      <c r="D3255" s="3">
        <v>1200</v>
      </c>
      <c r="E3255" s="8">
        <v>44710</v>
      </c>
      <c r="F3255" s="3">
        <v>1200</v>
      </c>
      <c r="G3255" s="5">
        <f>Tabla1[[#This Row],[Importe]]-Tabla1[[#This Row],[Pagado]]</f>
        <v>0</v>
      </c>
      <c r="H3255" s="4" t="s">
        <v>3890</v>
      </c>
    </row>
    <row r="3256" spans="1:8" x14ac:dyDescent="0.25">
      <c r="A3256" s="7">
        <v>44709</v>
      </c>
      <c r="B3256" s="4" t="s">
        <v>3296</v>
      </c>
      <c r="C3256" s="4" t="s">
        <v>3602</v>
      </c>
      <c r="D3256" s="3">
        <v>52</v>
      </c>
      <c r="E3256" s="8">
        <v>44709</v>
      </c>
      <c r="F3256" s="3">
        <v>52</v>
      </c>
      <c r="G3256" s="5">
        <f>Tabla1[[#This Row],[Importe]]-Tabla1[[#This Row],[Pagado]]</f>
        <v>0</v>
      </c>
      <c r="H3256" s="4" t="s">
        <v>3890</v>
      </c>
    </row>
    <row r="3257" spans="1:8" x14ac:dyDescent="0.25">
      <c r="A3257" s="7">
        <v>44709</v>
      </c>
      <c r="B3257" s="4" t="s">
        <v>3297</v>
      </c>
      <c r="C3257" s="4" t="s">
        <v>3764</v>
      </c>
      <c r="D3257" s="3">
        <v>162807.85</v>
      </c>
      <c r="E3257" s="8" t="s">
        <v>3879</v>
      </c>
      <c r="F3257" s="3">
        <v>0</v>
      </c>
      <c r="G3257" s="5">
        <f>Tabla1[[#This Row],[Importe]]-Tabla1[[#This Row],[Pagado]]</f>
        <v>162807.85</v>
      </c>
      <c r="H3257" s="4" t="s">
        <v>3892</v>
      </c>
    </row>
    <row r="3258" spans="1:8" x14ac:dyDescent="0.25">
      <c r="A3258" s="7">
        <v>44709</v>
      </c>
      <c r="B3258" s="4" t="s">
        <v>3298</v>
      </c>
      <c r="C3258" s="4" t="s">
        <v>3614</v>
      </c>
      <c r="D3258" s="3">
        <v>431.2</v>
      </c>
      <c r="E3258" s="8">
        <v>44709</v>
      </c>
      <c r="F3258" s="3">
        <v>431.2</v>
      </c>
      <c r="G3258" s="5">
        <f>Tabla1[[#This Row],[Importe]]-Tabla1[[#This Row],[Pagado]]</f>
        <v>0</v>
      </c>
      <c r="H3258" s="4" t="s">
        <v>3890</v>
      </c>
    </row>
    <row r="3259" spans="1:8" x14ac:dyDescent="0.25">
      <c r="A3259" s="7">
        <v>44709</v>
      </c>
      <c r="B3259" s="4" t="s">
        <v>3299</v>
      </c>
      <c r="C3259" s="4" t="s">
        <v>3629</v>
      </c>
      <c r="D3259" s="3">
        <v>714</v>
      </c>
      <c r="E3259" s="8">
        <v>44709</v>
      </c>
      <c r="F3259" s="3">
        <v>714</v>
      </c>
      <c r="G3259" s="5">
        <f>Tabla1[[#This Row],[Importe]]-Tabla1[[#This Row],[Pagado]]</f>
        <v>0</v>
      </c>
      <c r="H3259" s="4" t="s">
        <v>3890</v>
      </c>
    </row>
    <row r="3260" spans="1:8" x14ac:dyDescent="0.25">
      <c r="A3260" s="7">
        <v>44709</v>
      </c>
      <c r="B3260" s="4" t="s">
        <v>3300</v>
      </c>
      <c r="C3260" s="4" t="s">
        <v>3629</v>
      </c>
      <c r="D3260" s="3">
        <v>1815.6</v>
      </c>
      <c r="E3260" s="8">
        <v>44709</v>
      </c>
      <c r="F3260" s="3">
        <v>1815.6</v>
      </c>
      <c r="G3260" s="5">
        <f>Tabla1[[#This Row],[Importe]]-Tabla1[[#This Row],[Pagado]]</f>
        <v>0</v>
      </c>
      <c r="H3260" s="4" t="s">
        <v>3890</v>
      </c>
    </row>
    <row r="3261" spans="1:8" x14ac:dyDescent="0.25">
      <c r="A3261" s="7">
        <v>44709</v>
      </c>
      <c r="B3261" s="4" t="s">
        <v>3301</v>
      </c>
      <c r="C3261" s="4" t="s">
        <v>3787</v>
      </c>
      <c r="D3261" s="3">
        <v>2565.3000000000002</v>
      </c>
      <c r="E3261" s="8">
        <v>44709</v>
      </c>
      <c r="F3261" s="3">
        <v>2565.3000000000002</v>
      </c>
      <c r="G3261" s="5">
        <f>Tabla1[[#This Row],[Importe]]-Tabla1[[#This Row],[Pagado]]</f>
        <v>0</v>
      </c>
      <c r="H3261" s="4" t="s">
        <v>3890</v>
      </c>
    </row>
    <row r="3262" spans="1:8" x14ac:dyDescent="0.25">
      <c r="A3262" s="7">
        <v>44709</v>
      </c>
      <c r="B3262" s="4" t="s">
        <v>3302</v>
      </c>
      <c r="C3262" s="4" t="s">
        <v>3614</v>
      </c>
      <c r="D3262" s="3">
        <v>3575.4</v>
      </c>
      <c r="E3262" s="8">
        <v>44709</v>
      </c>
      <c r="F3262" s="3">
        <v>3575.4</v>
      </c>
      <c r="G3262" s="5">
        <f>Tabla1[[#This Row],[Importe]]-Tabla1[[#This Row],[Pagado]]</f>
        <v>0</v>
      </c>
      <c r="H3262" s="4" t="s">
        <v>3890</v>
      </c>
    </row>
    <row r="3263" spans="1:8" x14ac:dyDescent="0.25">
      <c r="A3263" s="7">
        <v>44709</v>
      </c>
      <c r="B3263" s="4" t="s">
        <v>3303</v>
      </c>
      <c r="C3263" s="4" t="s">
        <v>3706</v>
      </c>
      <c r="D3263" s="3">
        <v>1595.4</v>
      </c>
      <c r="E3263" s="8">
        <v>44709</v>
      </c>
      <c r="F3263" s="3">
        <v>1595.4</v>
      </c>
      <c r="G3263" s="5">
        <f>Tabla1[[#This Row],[Importe]]-Tabla1[[#This Row],[Pagado]]</f>
        <v>0</v>
      </c>
      <c r="H3263" s="4" t="s">
        <v>3890</v>
      </c>
    </row>
    <row r="3264" spans="1:8" x14ac:dyDescent="0.25">
      <c r="A3264" s="7">
        <v>44709</v>
      </c>
      <c r="B3264" s="4" t="s">
        <v>3304</v>
      </c>
      <c r="C3264" s="4" t="s">
        <v>3614</v>
      </c>
      <c r="D3264" s="3">
        <v>25</v>
      </c>
      <c r="E3264" s="8">
        <v>44709</v>
      </c>
      <c r="F3264" s="3">
        <v>25</v>
      </c>
      <c r="G3264" s="5">
        <f>Tabla1[[#This Row],[Importe]]-Tabla1[[#This Row],[Pagado]]</f>
        <v>0</v>
      </c>
      <c r="H3264" s="4" t="s">
        <v>3890</v>
      </c>
    </row>
    <row r="3265" spans="1:8" x14ac:dyDescent="0.25">
      <c r="A3265" s="7">
        <v>44709</v>
      </c>
      <c r="B3265" s="4" t="s">
        <v>3305</v>
      </c>
      <c r="C3265" s="4" t="s">
        <v>3727</v>
      </c>
      <c r="D3265" s="3">
        <v>394</v>
      </c>
      <c r="E3265" s="8">
        <v>44709</v>
      </c>
      <c r="F3265" s="3">
        <v>394</v>
      </c>
      <c r="G3265" s="5">
        <f>Tabla1[[#This Row],[Importe]]-Tabla1[[#This Row],[Pagado]]</f>
        <v>0</v>
      </c>
      <c r="H3265" s="4" t="s">
        <v>3890</v>
      </c>
    </row>
    <row r="3266" spans="1:8" x14ac:dyDescent="0.25">
      <c r="A3266" s="7">
        <v>44709</v>
      </c>
      <c r="B3266" s="4" t="s">
        <v>3306</v>
      </c>
      <c r="C3266" s="4" t="s">
        <v>3746</v>
      </c>
      <c r="D3266" s="3">
        <v>5782.2</v>
      </c>
      <c r="E3266" s="8">
        <v>44711</v>
      </c>
      <c r="F3266" s="3">
        <v>5782.2</v>
      </c>
      <c r="G3266" s="5">
        <f>Tabla1[[#This Row],[Importe]]-Tabla1[[#This Row],[Pagado]]</f>
        <v>0</v>
      </c>
      <c r="H3266" s="4" t="s">
        <v>3890</v>
      </c>
    </row>
    <row r="3267" spans="1:8" x14ac:dyDescent="0.25">
      <c r="A3267" s="7">
        <v>44709</v>
      </c>
      <c r="B3267" s="4" t="s">
        <v>3307</v>
      </c>
      <c r="C3267" s="4" t="s">
        <v>3614</v>
      </c>
      <c r="D3267" s="3">
        <v>1202.5</v>
      </c>
      <c r="E3267" s="8">
        <v>44709</v>
      </c>
      <c r="F3267" s="3">
        <v>1202.5</v>
      </c>
      <c r="G3267" s="5">
        <f>Tabla1[[#This Row],[Importe]]-Tabla1[[#This Row],[Pagado]]</f>
        <v>0</v>
      </c>
      <c r="H3267" s="4" t="s">
        <v>3890</v>
      </c>
    </row>
    <row r="3268" spans="1:8" x14ac:dyDescent="0.25">
      <c r="A3268" s="7">
        <v>44709</v>
      </c>
      <c r="B3268" s="4" t="s">
        <v>3308</v>
      </c>
      <c r="C3268" s="4" t="s">
        <v>3683</v>
      </c>
      <c r="D3268" s="3">
        <v>29980.5</v>
      </c>
      <c r="E3268" s="8">
        <v>44709</v>
      </c>
      <c r="F3268" s="3">
        <v>29980.5</v>
      </c>
      <c r="G3268" s="5">
        <f>Tabla1[[#This Row],[Importe]]-Tabla1[[#This Row],[Pagado]]</f>
        <v>0</v>
      </c>
      <c r="H3268" s="4" t="s">
        <v>3890</v>
      </c>
    </row>
    <row r="3269" spans="1:8" x14ac:dyDescent="0.25">
      <c r="A3269" s="7">
        <v>44709</v>
      </c>
      <c r="B3269" s="4" t="s">
        <v>3309</v>
      </c>
      <c r="C3269" s="4" t="s">
        <v>4049</v>
      </c>
      <c r="D3269" s="3">
        <v>0</v>
      </c>
      <c r="E3269" s="9" t="s">
        <v>3891</v>
      </c>
      <c r="F3269" s="3">
        <v>0</v>
      </c>
      <c r="G3269" s="5">
        <f>Tabla1[[#This Row],[Importe]]-Tabla1[[#This Row],[Pagado]]</f>
        <v>0</v>
      </c>
      <c r="H3269" s="4" t="s">
        <v>3891</v>
      </c>
    </row>
    <row r="3270" spans="1:8" x14ac:dyDescent="0.25">
      <c r="A3270" s="7">
        <v>44709</v>
      </c>
      <c r="B3270" s="4" t="s">
        <v>3310</v>
      </c>
      <c r="C3270" s="4" t="s">
        <v>3764</v>
      </c>
      <c r="D3270" s="3">
        <v>25240</v>
      </c>
      <c r="E3270" s="8" t="s">
        <v>3885</v>
      </c>
      <c r="F3270" s="3">
        <v>25240</v>
      </c>
      <c r="G3270" s="5">
        <f>Tabla1[[#This Row],[Importe]]-Tabla1[[#This Row],[Pagado]]</f>
        <v>0</v>
      </c>
      <c r="H3270" s="4" t="s">
        <v>3890</v>
      </c>
    </row>
    <row r="3271" spans="1:8" x14ac:dyDescent="0.25">
      <c r="A3271" s="7">
        <v>44709</v>
      </c>
      <c r="B3271" s="4" t="s">
        <v>3311</v>
      </c>
      <c r="C3271" s="4" t="s">
        <v>3760</v>
      </c>
      <c r="D3271" s="3">
        <v>522.9</v>
      </c>
      <c r="E3271" s="8">
        <v>44711</v>
      </c>
      <c r="F3271" s="3">
        <v>522.9</v>
      </c>
      <c r="G3271" s="5">
        <f>Tabla1[[#This Row],[Importe]]-Tabla1[[#This Row],[Pagado]]</f>
        <v>0</v>
      </c>
      <c r="H3271" s="4" t="s">
        <v>3890</v>
      </c>
    </row>
    <row r="3272" spans="1:8" x14ac:dyDescent="0.25">
      <c r="A3272" s="7">
        <v>44710</v>
      </c>
      <c r="B3272" s="4" t="s">
        <v>3312</v>
      </c>
      <c r="C3272" s="4" t="s">
        <v>3614</v>
      </c>
      <c r="D3272" s="3">
        <v>1139.2</v>
      </c>
      <c r="E3272" s="8">
        <v>44710</v>
      </c>
      <c r="F3272" s="3">
        <v>1139.2</v>
      </c>
      <c r="G3272" s="5">
        <f>Tabla1[[#This Row],[Importe]]-Tabla1[[#This Row],[Pagado]]</f>
        <v>0</v>
      </c>
      <c r="H3272" s="4" t="s">
        <v>3890</v>
      </c>
    </row>
    <row r="3273" spans="1:8" x14ac:dyDescent="0.25">
      <c r="A3273" s="7">
        <v>44710</v>
      </c>
      <c r="B3273" s="4" t="s">
        <v>3313</v>
      </c>
      <c r="C3273" s="4" t="s">
        <v>3614</v>
      </c>
      <c r="D3273" s="3">
        <v>2274</v>
      </c>
      <c r="E3273" s="8">
        <v>44710</v>
      </c>
      <c r="F3273" s="3">
        <v>2274</v>
      </c>
      <c r="G3273" s="5">
        <f>Tabla1[[#This Row],[Importe]]-Tabla1[[#This Row],[Pagado]]</f>
        <v>0</v>
      </c>
      <c r="H3273" s="4" t="s">
        <v>3890</v>
      </c>
    </row>
    <row r="3274" spans="1:8" x14ac:dyDescent="0.25">
      <c r="A3274" s="7">
        <v>44710</v>
      </c>
      <c r="B3274" s="4" t="s">
        <v>3314</v>
      </c>
      <c r="C3274" s="4" t="s">
        <v>3595</v>
      </c>
      <c r="D3274" s="3">
        <v>6731</v>
      </c>
      <c r="E3274" s="8">
        <v>44710</v>
      </c>
      <c r="F3274" s="3">
        <v>6731</v>
      </c>
      <c r="G3274" s="5">
        <f>Tabla1[[#This Row],[Importe]]-Tabla1[[#This Row],[Pagado]]</f>
        <v>0</v>
      </c>
      <c r="H3274" s="4" t="s">
        <v>3890</v>
      </c>
    </row>
    <row r="3275" spans="1:8" x14ac:dyDescent="0.25">
      <c r="A3275" s="7">
        <v>44710</v>
      </c>
      <c r="B3275" s="4" t="s">
        <v>3315</v>
      </c>
      <c r="C3275" s="4" t="s">
        <v>3597</v>
      </c>
      <c r="D3275" s="3">
        <v>6784</v>
      </c>
      <c r="E3275" s="8">
        <v>44710</v>
      </c>
      <c r="F3275" s="3">
        <v>6784</v>
      </c>
      <c r="G3275" s="5">
        <f>Tabla1[[#This Row],[Importe]]-Tabla1[[#This Row],[Pagado]]</f>
        <v>0</v>
      </c>
      <c r="H3275" s="4" t="s">
        <v>3890</v>
      </c>
    </row>
    <row r="3276" spans="1:8" x14ac:dyDescent="0.25">
      <c r="A3276" s="7">
        <v>44710</v>
      </c>
      <c r="B3276" s="4" t="s">
        <v>3316</v>
      </c>
      <c r="C3276" s="4" t="s">
        <v>3829</v>
      </c>
      <c r="D3276" s="3">
        <v>2562</v>
      </c>
      <c r="E3276" s="8">
        <v>44710</v>
      </c>
      <c r="F3276" s="3">
        <v>2562</v>
      </c>
      <c r="G3276" s="5">
        <f>Tabla1[[#This Row],[Importe]]-Tabla1[[#This Row],[Pagado]]</f>
        <v>0</v>
      </c>
      <c r="H3276" s="4" t="s">
        <v>3890</v>
      </c>
    </row>
    <row r="3277" spans="1:8" x14ac:dyDescent="0.25">
      <c r="A3277" s="7">
        <v>44710</v>
      </c>
      <c r="B3277" s="4" t="s">
        <v>3317</v>
      </c>
      <c r="C3277" s="4" t="s">
        <v>3770</v>
      </c>
      <c r="D3277" s="3">
        <v>7961.7</v>
      </c>
      <c r="E3277" s="8">
        <v>44710</v>
      </c>
      <c r="F3277" s="3">
        <v>7961.7</v>
      </c>
      <c r="G3277" s="5">
        <f>Tabla1[[#This Row],[Importe]]-Tabla1[[#This Row],[Pagado]]</f>
        <v>0</v>
      </c>
      <c r="H3277" s="4" t="s">
        <v>3890</v>
      </c>
    </row>
    <row r="3278" spans="1:8" x14ac:dyDescent="0.25">
      <c r="A3278" s="7">
        <v>44710</v>
      </c>
      <c r="B3278" s="4" t="s">
        <v>3318</v>
      </c>
      <c r="C3278" s="4" t="s">
        <v>3606</v>
      </c>
      <c r="D3278" s="3">
        <v>9139.9</v>
      </c>
      <c r="E3278" s="8">
        <v>44710</v>
      </c>
      <c r="F3278" s="3">
        <v>9139.9</v>
      </c>
      <c r="G3278" s="5">
        <f>Tabla1[[#This Row],[Importe]]-Tabla1[[#This Row],[Pagado]]</f>
        <v>0</v>
      </c>
      <c r="H3278" s="4" t="s">
        <v>3890</v>
      </c>
    </row>
    <row r="3279" spans="1:8" ht="31.5" x14ac:dyDescent="0.25">
      <c r="A3279" s="7">
        <v>44710</v>
      </c>
      <c r="B3279" s="4" t="s">
        <v>3319</v>
      </c>
      <c r="C3279" s="4" t="s">
        <v>3598</v>
      </c>
      <c r="D3279" s="3">
        <v>71776.5</v>
      </c>
      <c r="E3279" s="8" t="s">
        <v>4052</v>
      </c>
      <c r="F3279" s="3">
        <f>37600</f>
        <v>37600</v>
      </c>
      <c r="G3279" s="5">
        <f>Tabla1[[#This Row],[Importe]]-Tabla1[[#This Row],[Pagado]]</f>
        <v>34176.5</v>
      </c>
      <c r="H3279" s="4" t="s">
        <v>3890</v>
      </c>
    </row>
    <row r="3280" spans="1:8" x14ac:dyDescent="0.25">
      <c r="A3280" s="7">
        <v>44710</v>
      </c>
      <c r="B3280" s="4" t="s">
        <v>3320</v>
      </c>
      <c r="C3280" s="4" t="s">
        <v>3770</v>
      </c>
      <c r="D3280" s="3">
        <v>10068.799999999999</v>
      </c>
      <c r="E3280" s="8">
        <v>44710</v>
      </c>
      <c r="F3280" s="3">
        <v>10068.799999999999</v>
      </c>
      <c r="G3280" s="5">
        <f>Tabla1[[#This Row],[Importe]]-Tabla1[[#This Row],[Pagado]]</f>
        <v>0</v>
      </c>
      <c r="H3280" s="4" t="s">
        <v>3890</v>
      </c>
    </row>
    <row r="3281" spans="1:8" x14ac:dyDescent="0.25">
      <c r="A3281" s="7">
        <v>44710</v>
      </c>
      <c r="B3281" s="4" t="s">
        <v>3321</v>
      </c>
      <c r="C3281" s="4" t="s">
        <v>3822</v>
      </c>
      <c r="D3281" s="3">
        <v>8844.4</v>
      </c>
      <c r="E3281" s="8">
        <v>44710</v>
      </c>
      <c r="F3281" s="3">
        <v>8844.4</v>
      </c>
      <c r="G3281" s="5">
        <f>Tabla1[[#This Row],[Importe]]-Tabla1[[#This Row],[Pagado]]</f>
        <v>0</v>
      </c>
      <c r="H3281" s="4" t="s">
        <v>3890</v>
      </c>
    </row>
    <row r="3282" spans="1:8" ht="31.5" x14ac:dyDescent="0.25">
      <c r="A3282" s="7">
        <v>44710</v>
      </c>
      <c r="B3282" s="4" t="s">
        <v>3322</v>
      </c>
      <c r="C3282" s="4" t="s">
        <v>3599</v>
      </c>
      <c r="D3282" s="3">
        <v>47057.7</v>
      </c>
      <c r="E3282" s="8" t="s">
        <v>4057</v>
      </c>
      <c r="F3282" s="3">
        <f>32000+15057.7</f>
        <v>47057.7</v>
      </c>
      <c r="G3282" s="5">
        <f>Tabla1[[#This Row],[Importe]]-Tabla1[[#This Row],[Pagado]]</f>
        <v>0</v>
      </c>
      <c r="H3282" s="4" t="s">
        <v>3890</v>
      </c>
    </row>
    <row r="3283" spans="1:8" x14ac:dyDescent="0.25">
      <c r="A3283" s="7">
        <v>44710</v>
      </c>
      <c r="B3283" s="4" t="s">
        <v>3323</v>
      </c>
      <c r="C3283" s="4" t="s">
        <v>3601</v>
      </c>
      <c r="D3283" s="3">
        <v>10294.200000000001</v>
      </c>
      <c r="E3283" s="8">
        <v>44710</v>
      </c>
      <c r="F3283" s="3">
        <v>10294.200000000001</v>
      </c>
      <c r="G3283" s="5">
        <f>Tabla1[[#This Row],[Importe]]-Tabla1[[#This Row],[Pagado]]</f>
        <v>0</v>
      </c>
      <c r="H3283" s="4" t="s">
        <v>3890</v>
      </c>
    </row>
    <row r="3284" spans="1:8" x14ac:dyDescent="0.25">
      <c r="A3284" s="7">
        <v>44710</v>
      </c>
      <c r="B3284" s="4" t="s">
        <v>3324</v>
      </c>
      <c r="C3284" s="4" t="s">
        <v>3599</v>
      </c>
      <c r="D3284" s="3">
        <v>2405</v>
      </c>
      <c r="E3284" s="8">
        <v>44711</v>
      </c>
      <c r="F3284" s="3">
        <v>2405</v>
      </c>
      <c r="G3284" s="5">
        <f>Tabla1[[#This Row],[Importe]]-Tabla1[[#This Row],[Pagado]]</f>
        <v>0</v>
      </c>
      <c r="H3284" s="4" t="s">
        <v>3890</v>
      </c>
    </row>
    <row r="3285" spans="1:8" x14ac:dyDescent="0.25">
      <c r="A3285" s="7">
        <v>44710</v>
      </c>
      <c r="B3285" s="4" t="s">
        <v>3325</v>
      </c>
      <c r="C3285" s="4" t="s">
        <v>3792</v>
      </c>
      <c r="D3285" s="3">
        <v>2606.4</v>
      </c>
      <c r="E3285" s="8">
        <v>44710</v>
      </c>
      <c r="F3285" s="3">
        <v>2606.4</v>
      </c>
      <c r="G3285" s="5">
        <f>Tabla1[[#This Row],[Importe]]-Tabla1[[#This Row],[Pagado]]</f>
        <v>0</v>
      </c>
      <c r="H3285" s="4" t="s">
        <v>3890</v>
      </c>
    </row>
    <row r="3286" spans="1:8" x14ac:dyDescent="0.25">
      <c r="A3286" s="7">
        <v>44710</v>
      </c>
      <c r="B3286" s="4" t="s">
        <v>3326</v>
      </c>
      <c r="C3286" s="4" t="s">
        <v>3874</v>
      </c>
      <c r="D3286" s="3">
        <v>3357.9</v>
      </c>
      <c r="E3286" s="8">
        <v>44710</v>
      </c>
      <c r="F3286" s="3">
        <v>3357.9</v>
      </c>
      <c r="G3286" s="5">
        <f>Tabla1[[#This Row],[Importe]]-Tabla1[[#This Row],[Pagado]]</f>
        <v>0</v>
      </c>
      <c r="H3286" s="4" t="s">
        <v>3890</v>
      </c>
    </row>
    <row r="3287" spans="1:8" x14ac:dyDescent="0.25">
      <c r="A3287" s="7">
        <v>44710</v>
      </c>
      <c r="B3287" s="4" t="s">
        <v>3327</v>
      </c>
      <c r="C3287" s="4" t="s">
        <v>3600</v>
      </c>
      <c r="D3287" s="3">
        <v>2097.8000000000002</v>
      </c>
      <c r="E3287" s="8">
        <v>44710</v>
      </c>
      <c r="F3287" s="3">
        <v>2097.8000000000002</v>
      </c>
      <c r="G3287" s="5">
        <f>Tabla1[[#This Row],[Importe]]-Tabla1[[#This Row],[Pagado]]</f>
        <v>0</v>
      </c>
      <c r="H3287" s="4" t="s">
        <v>3890</v>
      </c>
    </row>
    <row r="3288" spans="1:8" x14ac:dyDescent="0.25">
      <c r="A3288" s="7">
        <v>44710</v>
      </c>
      <c r="B3288" s="4" t="s">
        <v>3328</v>
      </c>
      <c r="C3288" s="4" t="s">
        <v>3642</v>
      </c>
      <c r="D3288" s="3">
        <v>1784.6</v>
      </c>
      <c r="E3288" s="8">
        <v>44710</v>
      </c>
      <c r="F3288" s="3">
        <v>1784.6</v>
      </c>
      <c r="G3288" s="5">
        <f>Tabla1[[#This Row],[Importe]]-Tabla1[[#This Row],[Pagado]]</f>
        <v>0</v>
      </c>
      <c r="H3288" s="4" t="s">
        <v>3890</v>
      </c>
    </row>
    <row r="3289" spans="1:8" x14ac:dyDescent="0.25">
      <c r="A3289" s="7">
        <v>44710</v>
      </c>
      <c r="B3289" s="4" t="s">
        <v>3329</v>
      </c>
      <c r="C3289" s="4" t="s">
        <v>3610</v>
      </c>
      <c r="D3289" s="3">
        <v>4226</v>
      </c>
      <c r="E3289" s="8">
        <v>44710</v>
      </c>
      <c r="F3289" s="3">
        <v>4226</v>
      </c>
      <c r="G3289" s="5">
        <f>Tabla1[[#This Row],[Importe]]-Tabla1[[#This Row],[Pagado]]</f>
        <v>0</v>
      </c>
      <c r="H3289" s="4" t="s">
        <v>3890</v>
      </c>
    </row>
    <row r="3290" spans="1:8" x14ac:dyDescent="0.25">
      <c r="A3290" s="7">
        <v>44710</v>
      </c>
      <c r="B3290" s="4" t="s">
        <v>3330</v>
      </c>
      <c r="C3290" s="4" t="s">
        <v>3687</v>
      </c>
      <c r="D3290" s="3">
        <v>3146.4</v>
      </c>
      <c r="E3290" s="8">
        <v>44710</v>
      </c>
      <c r="F3290" s="3">
        <v>3146.4</v>
      </c>
      <c r="G3290" s="5">
        <f>Tabla1[[#This Row],[Importe]]-Tabla1[[#This Row],[Pagado]]</f>
        <v>0</v>
      </c>
      <c r="H3290" s="4" t="s">
        <v>3890</v>
      </c>
    </row>
    <row r="3291" spans="1:8" x14ac:dyDescent="0.25">
      <c r="A3291" s="7">
        <v>44710</v>
      </c>
      <c r="B3291" s="4" t="s">
        <v>3331</v>
      </c>
      <c r="C3291" s="4" t="s">
        <v>3613</v>
      </c>
      <c r="D3291" s="3">
        <v>9100.2000000000007</v>
      </c>
      <c r="E3291" s="8">
        <v>44710</v>
      </c>
      <c r="F3291" s="3">
        <v>9100.2000000000007</v>
      </c>
      <c r="G3291" s="5">
        <f>Tabla1[[#This Row],[Importe]]-Tabla1[[#This Row],[Pagado]]</f>
        <v>0</v>
      </c>
      <c r="H3291" s="4" t="s">
        <v>3890</v>
      </c>
    </row>
    <row r="3292" spans="1:8" x14ac:dyDescent="0.25">
      <c r="A3292" s="7">
        <v>44710</v>
      </c>
      <c r="B3292" s="4" t="s">
        <v>3332</v>
      </c>
      <c r="C3292" s="4" t="s">
        <v>3825</v>
      </c>
      <c r="D3292" s="3">
        <v>3726</v>
      </c>
      <c r="E3292" s="8">
        <v>44710</v>
      </c>
      <c r="F3292" s="3">
        <v>3726</v>
      </c>
      <c r="G3292" s="5">
        <f>Tabla1[[#This Row],[Importe]]-Tabla1[[#This Row],[Pagado]]</f>
        <v>0</v>
      </c>
      <c r="H3292" s="4" t="s">
        <v>3890</v>
      </c>
    </row>
    <row r="3293" spans="1:8" x14ac:dyDescent="0.25">
      <c r="A3293" s="7">
        <v>44710</v>
      </c>
      <c r="B3293" s="4" t="s">
        <v>3333</v>
      </c>
      <c r="C3293" s="4" t="s">
        <v>3612</v>
      </c>
      <c r="D3293" s="3">
        <v>3214.6</v>
      </c>
      <c r="E3293" s="8">
        <v>44710</v>
      </c>
      <c r="F3293" s="3">
        <v>3214.6</v>
      </c>
      <c r="G3293" s="5">
        <f>Tabla1[[#This Row],[Importe]]-Tabla1[[#This Row],[Pagado]]</f>
        <v>0</v>
      </c>
      <c r="H3293" s="4" t="s">
        <v>3890</v>
      </c>
    </row>
    <row r="3294" spans="1:8" x14ac:dyDescent="0.25">
      <c r="A3294" s="7">
        <v>44710</v>
      </c>
      <c r="B3294" s="4" t="s">
        <v>3334</v>
      </c>
      <c r="C3294" s="4" t="s">
        <v>3620</v>
      </c>
      <c r="D3294" s="3">
        <v>9839</v>
      </c>
      <c r="E3294" s="8">
        <v>44710</v>
      </c>
      <c r="F3294" s="3">
        <v>9839</v>
      </c>
      <c r="G3294" s="5">
        <f>Tabla1[[#This Row],[Importe]]-Tabla1[[#This Row],[Pagado]]</f>
        <v>0</v>
      </c>
      <c r="H3294" s="4" t="s">
        <v>3890</v>
      </c>
    </row>
    <row r="3295" spans="1:8" x14ac:dyDescent="0.25">
      <c r="A3295" s="7">
        <v>44710</v>
      </c>
      <c r="B3295" s="4" t="s">
        <v>3335</v>
      </c>
      <c r="C3295" s="4" t="s">
        <v>3864</v>
      </c>
      <c r="D3295" s="3">
        <v>8730.4</v>
      </c>
      <c r="E3295" s="8">
        <v>44711</v>
      </c>
      <c r="F3295" s="3">
        <v>8730.4</v>
      </c>
      <c r="G3295" s="5">
        <f>Tabla1[[#This Row],[Importe]]-Tabla1[[#This Row],[Pagado]]</f>
        <v>0</v>
      </c>
      <c r="H3295" s="4" t="s">
        <v>3890</v>
      </c>
    </row>
    <row r="3296" spans="1:8" x14ac:dyDescent="0.25">
      <c r="A3296" s="7">
        <v>44710</v>
      </c>
      <c r="B3296" s="4" t="s">
        <v>3336</v>
      </c>
      <c r="C3296" s="4" t="s">
        <v>3616</v>
      </c>
      <c r="D3296" s="3">
        <v>7073.4</v>
      </c>
      <c r="E3296" s="8">
        <v>44710</v>
      </c>
      <c r="F3296" s="3">
        <v>7073.4</v>
      </c>
      <c r="G3296" s="5">
        <f>Tabla1[[#This Row],[Importe]]-Tabla1[[#This Row],[Pagado]]</f>
        <v>0</v>
      </c>
      <c r="H3296" s="4" t="s">
        <v>3890</v>
      </c>
    </row>
    <row r="3297" spans="1:8" x14ac:dyDescent="0.25">
      <c r="A3297" s="7">
        <v>44710</v>
      </c>
      <c r="B3297" s="4" t="s">
        <v>3337</v>
      </c>
      <c r="C3297" s="4" t="s">
        <v>3605</v>
      </c>
      <c r="D3297" s="3">
        <v>3168.9</v>
      </c>
      <c r="E3297" s="8">
        <v>44710</v>
      </c>
      <c r="F3297" s="3">
        <v>3168.9</v>
      </c>
      <c r="G3297" s="5">
        <f>Tabla1[[#This Row],[Importe]]-Tabla1[[#This Row],[Pagado]]</f>
        <v>0</v>
      </c>
      <c r="H3297" s="4" t="s">
        <v>3890</v>
      </c>
    </row>
    <row r="3298" spans="1:8" x14ac:dyDescent="0.25">
      <c r="A3298" s="7">
        <v>44710</v>
      </c>
      <c r="B3298" s="4" t="s">
        <v>3338</v>
      </c>
      <c r="C3298" s="4" t="s">
        <v>3842</v>
      </c>
      <c r="D3298" s="3">
        <v>1291.5</v>
      </c>
      <c r="E3298" s="8">
        <v>44710</v>
      </c>
      <c r="F3298" s="3">
        <v>1291.5</v>
      </c>
      <c r="G3298" s="5">
        <f>Tabla1[[#This Row],[Importe]]-Tabla1[[#This Row],[Pagado]]</f>
        <v>0</v>
      </c>
      <c r="H3298" s="4" t="s">
        <v>3890</v>
      </c>
    </row>
    <row r="3299" spans="1:8" x14ac:dyDescent="0.25">
      <c r="A3299" s="7">
        <v>44710</v>
      </c>
      <c r="B3299" s="4" t="s">
        <v>3339</v>
      </c>
      <c r="C3299" s="4" t="s">
        <v>3602</v>
      </c>
      <c r="D3299" s="3">
        <v>1773.3</v>
      </c>
      <c r="E3299" s="8">
        <v>44710</v>
      </c>
      <c r="F3299" s="3">
        <v>1773.3</v>
      </c>
      <c r="G3299" s="5">
        <f>Tabla1[[#This Row],[Importe]]-Tabla1[[#This Row],[Pagado]]</f>
        <v>0</v>
      </c>
      <c r="H3299" s="4" t="s">
        <v>3890</v>
      </c>
    </row>
    <row r="3300" spans="1:8" x14ac:dyDescent="0.25">
      <c r="A3300" s="7">
        <v>44710</v>
      </c>
      <c r="B3300" s="4" t="s">
        <v>3340</v>
      </c>
      <c r="C3300" s="4" t="s">
        <v>3607</v>
      </c>
      <c r="D3300" s="3">
        <v>55714.6</v>
      </c>
      <c r="E3300" s="8">
        <v>44710</v>
      </c>
      <c r="F3300" s="3">
        <v>55714.6</v>
      </c>
      <c r="G3300" s="5">
        <f>Tabla1[[#This Row],[Importe]]-Tabla1[[#This Row],[Pagado]]</f>
        <v>0</v>
      </c>
      <c r="H3300" s="4" t="s">
        <v>3890</v>
      </c>
    </row>
    <row r="3301" spans="1:8" x14ac:dyDescent="0.25">
      <c r="A3301" s="7">
        <v>44710</v>
      </c>
      <c r="B3301" s="4" t="s">
        <v>3341</v>
      </c>
      <c r="C3301" s="4" t="s">
        <v>3614</v>
      </c>
      <c r="D3301" s="3">
        <v>1606.5</v>
      </c>
      <c r="E3301" s="8">
        <v>44710</v>
      </c>
      <c r="F3301" s="3">
        <v>1606.5</v>
      </c>
      <c r="G3301" s="5">
        <f>Tabla1[[#This Row],[Importe]]-Tabla1[[#This Row],[Pagado]]</f>
        <v>0</v>
      </c>
      <c r="H3301" s="4" t="s">
        <v>3890</v>
      </c>
    </row>
    <row r="3302" spans="1:8" x14ac:dyDescent="0.25">
      <c r="A3302" s="7">
        <v>44710</v>
      </c>
      <c r="B3302" s="4" t="s">
        <v>3342</v>
      </c>
      <c r="C3302" s="4" t="s">
        <v>3629</v>
      </c>
      <c r="D3302" s="3">
        <v>4415.3</v>
      </c>
      <c r="E3302" s="8">
        <v>44710</v>
      </c>
      <c r="F3302" s="3">
        <v>4415.3</v>
      </c>
      <c r="G3302" s="5">
        <f>Tabla1[[#This Row],[Importe]]-Tabla1[[#This Row],[Pagado]]</f>
        <v>0</v>
      </c>
      <c r="H3302" s="4" t="s">
        <v>3890</v>
      </c>
    </row>
    <row r="3303" spans="1:8" x14ac:dyDescent="0.25">
      <c r="A3303" s="7">
        <v>44710</v>
      </c>
      <c r="B3303" s="4" t="s">
        <v>3343</v>
      </c>
      <c r="C3303" s="4" t="s">
        <v>3859</v>
      </c>
      <c r="D3303" s="3">
        <v>4107.2</v>
      </c>
      <c r="E3303" s="8">
        <v>44710</v>
      </c>
      <c r="F3303" s="3">
        <v>4107.2</v>
      </c>
      <c r="G3303" s="5">
        <f>Tabla1[[#This Row],[Importe]]-Tabla1[[#This Row],[Pagado]]</f>
        <v>0</v>
      </c>
      <c r="H3303" s="4" t="s">
        <v>3890</v>
      </c>
    </row>
    <row r="3304" spans="1:8" x14ac:dyDescent="0.25">
      <c r="A3304" s="7">
        <v>44710</v>
      </c>
      <c r="B3304" s="4" t="s">
        <v>3344</v>
      </c>
      <c r="C3304" s="4" t="s">
        <v>3859</v>
      </c>
      <c r="D3304" s="3">
        <v>960.4</v>
      </c>
      <c r="E3304" s="8">
        <v>44710</v>
      </c>
      <c r="F3304" s="3">
        <v>960.4</v>
      </c>
      <c r="G3304" s="5">
        <f>Tabla1[[#This Row],[Importe]]-Tabla1[[#This Row],[Pagado]]</f>
        <v>0</v>
      </c>
      <c r="H3304" s="4" t="s">
        <v>3890</v>
      </c>
    </row>
    <row r="3305" spans="1:8" x14ac:dyDescent="0.25">
      <c r="A3305" s="7">
        <v>44710</v>
      </c>
      <c r="B3305" s="4" t="s">
        <v>3345</v>
      </c>
      <c r="C3305" s="4" t="s">
        <v>3603</v>
      </c>
      <c r="D3305" s="3">
        <v>1795.5</v>
      </c>
      <c r="E3305" s="8">
        <v>44710</v>
      </c>
      <c r="F3305" s="3">
        <v>1795.5</v>
      </c>
      <c r="G3305" s="5">
        <f>Tabla1[[#This Row],[Importe]]-Tabla1[[#This Row],[Pagado]]</f>
        <v>0</v>
      </c>
      <c r="H3305" s="4" t="s">
        <v>3890</v>
      </c>
    </row>
    <row r="3306" spans="1:8" x14ac:dyDescent="0.25">
      <c r="A3306" s="7">
        <v>44710</v>
      </c>
      <c r="B3306" s="4" t="s">
        <v>3346</v>
      </c>
      <c r="C3306" s="4" t="s">
        <v>3827</v>
      </c>
      <c r="D3306" s="3">
        <v>598.4</v>
      </c>
      <c r="E3306" s="8">
        <v>44710</v>
      </c>
      <c r="F3306" s="3">
        <v>598.4</v>
      </c>
      <c r="G3306" s="5">
        <f>Tabla1[[#This Row],[Importe]]-Tabla1[[#This Row],[Pagado]]</f>
        <v>0</v>
      </c>
      <c r="H3306" s="4" t="s">
        <v>3890</v>
      </c>
    </row>
    <row r="3307" spans="1:8" x14ac:dyDescent="0.25">
      <c r="A3307" s="7">
        <v>44710</v>
      </c>
      <c r="B3307" s="4" t="s">
        <v>3347</v>
      </c>
      <c r="C3307" s="4" t="s">
        <v>3618</v>
      </c>
      <c r="D3307" s="3">
        <v>3366</v>
      </c>
      <c r="E3307" s="8">
        <v>44710</v>
      </c>
      <c r="F3307" s="3">
        <v>3366</v>
      </c>
      <c r="G3307" s="5">
        <f>Tabla1[[#This Row],[Importe]]-Tabla1[[#This Row],[Pagado]]</f>
        <v>0</v>
      </c>
      <c r="H3307" s="4" t="s">
        <v>3890</v>
      </c>
    </row>
    <row r="3308" spans="1:8" x14ac:dyDescent="0.25">
      <c r="A3308" s="7">
        <v>44710</v>
      </c>
      <c r="B3308" s="4" t="s">
        <v>3348</v>
      </c>
      <c r="C3308" s="4" t="s">
        <v>3692</v>
      </c>
      <c r="D3308" s="3">
        <v>8167.4</v>
      </c>
      <c r="E3308" s="8">
        <v>44710</v>
      </c>
      <c r="F3308" s="3">
        <v>8167.4</v>
      </c>
      <c r="G3308" s="5">
        <f>Tabla1[[#This Row],[Importe]]-Tabla1[[#This Row],[Pagado]]</f>
        <v>0</v>
      </c>
      <c r="H3308" s="4" t="s">
        <v>3890</v>
      </c>
    </row>
    <row r="3309" spans="1:8" x14ac:dyDescent="0.25">
      <c r="A3309" s="7">
        <v>44710</v>
      </c>
      <c r="B3309" s="4" t="s">
        <v>3349</v>
      </c>
      <c r="C3309" s="4" t="s">
        <v>3625</v>
      </c>
      <c r="D3309" s="3">
        <v>1973.7</v>
      </c>
      <c r="E3309" s="8">
        <v>44710</v>
      </c>
      <c r="F3309" s="3">
        <v>1973.7</v>
      </c>
      <c r="G3309" s="5">
        <f>Tabla1[[#This Row],[Importe]]-Tabla1[[#This Row],[Pagado]]</f>
        <v>0</v>
      </c>
      <c r="H3309" s="4" t="s">
        <v>3890</v>
      </c>
    </row>
    <row r="3310" spans="1:8" x14ac:dyDescent="0.25">
      <c r="A3310" s="7">
        <v>44710</v>
      </c>
      <c r="B3310" s="4" t="s">
        <v>3350</v>
      </c>
      <c r="C3310" s="4" t="s">
        <v>3624</v>
      </c>
      <c r="D3310" s="3">
        <v>1062.4000000000001</v>
      </c>
      <c r="E3310" s="8">
        <v>44710</v>
      </c>
      <c r="F3310" s="3">
        <v>1062.4000000000001</v>
      </c>
      <c r="G3310" s="5">
        <f>Tabla1[[#This Row],[Importe]]-Tabla1[[#This Row],[Pagado]]</f>
        <v>0</v>
      </c>
      <c r="H3310" s="4" t="s">
        <v>3890</v>
      </c>
    </row>
    <row r="3311" spans="1:8" x14ac:dyDescent="0.25">
      <c r="A3311" s="7">
        <v>44710</v>
      </c>
      <c r="B3311" s="4" t="s">
        <v>3351</v>
      </c>
      <c r="C3311" s="4" t="s">
        <v>3606</v>
      </c>
      <c r="D3311" s="3">
        <v>2580.6</v>
      </c>
      <c r="E3311" s="8">
        <v>44710</v>
      </c>
      <c r="F3311" s="3">
        <v>2580.6</v>
      </c>
      <c r="G3311" s="5">
        <f>Tabla1[[#This Row],[Importe]]-Tabla1[[#This Row],[Pagado]]</f>
        <v>0</v>
      </c>
      <c r="H3311" s="4" t="s">
        <v>3890</v>
      </c>
    </row>
    <row r="3312" spans="1:8" x14ac:dyDescent="0.25">
      <c r="A3312" s="7">
        <v>44710</v>
      </c>
      <c r="B3312" s="4" t="s">
        <v>3352</v>
      </c>
      <c r="C3312" s="4" t="s">
        <v>3687</v>
      </c>
      <c r="D3312" s="3">
        <v>1680</v>
      </c>
      <c r="E3312" s="8">
        <v>44710</v>
      </c>
      <c r="F3312" s="3">
        <v>1680</v>
      </c>
      <c r="G3312" s="5">
        <f>Tabla1[[#This Row],[Importe]]-Tabla1[[#This Row],[Pagado]]</f>
        <v>0</v>
      </c>
      <c r="H3312" s="4" t="s">
        <v>3890</v>
      </c>
    </row>
    <row r="3313" spans="1:8" x14ac:dyDescent="0.25">
      <c r="A3313" s="7">
        <v>44710</v>
      </c>
      <c r="B3313" s="4" t="s">
        <v>3353</v>
      </c>
      <c r="C3313" s="4" t="s">
        <v>3627</v>
      </c>
      <c r="D3313" s="3">
        <v>3110.4</v>
      </c>
      <c r="E3313" s="8">
        <v>44710</v>
      </c>
      <c r="F3313" s="3">
        <v>3110.4</v>
      </c>
      <c r="G3313" s="5">
        <f>Tabla1[[#This Row],[Importe]]-Tabla1[[#This Row],[Pagado]]</f>
        <v>0</v>
      </c>
      <c r="H3313" s="4" t="s">
        <v>3890</v>
      </c>
    </row>
    <row r="3314" spans="1:8" x14ac:dyDescent="0.25">
      <c r="A3314" s="7">
        <v>44710</v>
      </c>
      <c r="B3314" s="4" t="s">
        <v>3354</v>
      </c>
      <c r="C3314" s="4" t="s">
        <v>3622</v>
      </c>
      <c r="D3314" s="3">
        <v>1815</v>
      </c>
      <c r="E3314" s="8">
        <v>44710</v>
      </c>
      <c r="F3314" s="3">
        <v>1815</v>
      </c>
      <c r="G3314" s="5">
        <f>Tabla1[[#This Row],[Importe]]-Tabla1[[#This Row],[Pagado]]</f>
        <v>0</v>
      </c>
      <c r="H3314" s="4" t="s">
        <v>3890</v>
      </c>
    </row>
    <row r="3315" spans="1:8" x14ac:dyDescent="0.25">
      <c r="A3315" s="7">
        <v>44710</v>
      </c>
      <c r="B3315" s="4" t="s">
        <v>3355</v>
      </c>
      <c r="C3315" s="4" t="s">
        <v>3614</v>
      </c>
      <c r="D3315" s="3">
        <v>1165.5999999999999</v>
      </c>
      <c r="E3315" s="8">
        <v>44710</v>
      </c>
      <c r="F3315" s="3">
        <v>1165.5999999999999</v>
      </c>
      <c r="G3315" s="5">
        <f>Tabla1[[#This Row],[Importe]]-Tabla1[[#This Row],[Pagado]]</f>
        <v>0</v>
      </c>
      <c r="H3315" s="4" t="s">
        <v>3890</v>
      </c>
    </row>
    <row r="3316" spans="1:8" x14ac:dyDescent="0.25">
      <c r="A3316" s="7">
        <v>44710</v>
      </c>
      <c r="B3316" s="4" t="s">
        <v>3356</v>
      </c>
      <c r="C3316" s="4" t="s">
        <v>3614</v>
      </c>
      <c r="D3316" s="3">
        <v>30</v>
      </c>
      <c r="E3316" s="8">
        <v>44710</v>
      </c>
      <c r="F3316" s="3">
        <v>30</v>
      </c>
      <c r="G3316" s="5">
        <f>Tabla1[[#This Row],[Importe]]-Tabla1[[#This Row],[Pagado]]</f>
        <v>0</v>
      </c>
      <c r="H3316" s="4" t="s">
        <v>3890</v>
      </c>
    </row>
    <row r="3317" spans="1:8" x14ac:dyDescent="0.25">
      <c r="A3317" s="7">
        <v>44711</v>
      </c>
      <c r="B3317" s="4" t="s">
        <v>3357</v>
      </c>
      <c r="C3317" s="4" t="s">
        <v>3598</v>
      </c>
      <c r="D3317" s="3">
        <v>94773.9</v>
      </c>
      <c r="E3317" s="8" t="s">
        <v>3886</v>
      </c>
      <c r="F3317" s="3">
        <v>94773.9</v>
      </c>
      <c r="G3317" s="5">
        <f>Tabla1[[#This Row],[Importe]]-Tabla1[[#This Row],[Pagado]]</f>
        <v>0</v>
      </c>
      <c r="H3317" s="4" t="s">
        <v>3890</v>
      </c>
    </row>
    <row r="3318" spans="1:8" x14ac:dyDescent="0.25">
      <c r="A3318" s="7">
        <v>44711</v>
      </c>
      <c r="B3318" s="4" t="s">
        <v>3358</v>
      </c>
      <c r="C3318" s="4" t="s">
        <v>3643</v>
      </c>
      <c r="D3318" s="3">
        <v>4098.3</v>
      </c>
      <c r="E3318" s="8" t="s">
        <v>3883</v>
      </c>
      <c r="F3318" s="3">
        <v>4098.3</v>
      </c>
      <c r="G3318" s="5">
        <f>Tabla1[[#This Row],[Importe]]-Tabla1[[#This Row],[Pagado]]</f>
        <v>0</v>
      </c>
      <c r="H3318" s="4" t="s">
        <v>3890</v>
      </c>
    </row>
    <row r="3319" spans="1:8" x14ac:dyDescent="0.25">
      <c r="A3319" s="7">
        <v>44711</v>
      </c>
      <c r="B3319" s="4" t="s">
        <v>3359</v>
      </c>
      <c r="C3319" s="4" t="s">
        <v>3651</v>
      </c>
      <c r="D3319" s="3">
        <v>23504</v>
      </c>
      <c r="E3319" s="8">
        <v>44712</v>
      </c>
      <c r="F3319" s="3">
        <f>12000+11504</f>
        <v>23504</v>
      </c>
      <c r="G3319" s="5">
        <f>Tabla1[[#This Row],[Importe]]-Tabla1[[#This Row],[Pagado]]</f>
        <v>0</v>
      </c>
      <c r="H3319" s="4" t="s">
        <v>3890</v>
      </c>
    </row>
    <row r="3320" spans="1:8" x14ac:dyDescent="0.25">
      <c r="A3320" s="7">
        <v>44711</v>
      </c>
      <c r="B3320" s="4" t="s">
        <v>3360</v>
      </c>
      <c r="C3320" s="4" t="s">
        <v>3786</v>
      </c>
      <c r="D3320" s="3">
        <v>384.2</v>
      </c>
      <c r="E3320" s="8">
        <v>44711</v>
      </c>
      <c r="F3320" s="3">
        <v>384.2</v>
      </c>
      <c r="G3320" s="5">
        <f>Tabla1[[#This Row],[Importe]]-Tabla1[[#This Row],[Pagado]]</f>
        <v>0</v>
      </c>
      <c r="H3320" s="4" t="s">
        <v>3890</v>
      </c>
    </row>
    <row r="3321" spans="1:8" x14ac:dyDescent="0.25">
      <c r="A3321" s="7">
        <v>44711</v>
      </c>
      <c r="B3321" s="4" t="s">
        <v>3361</v>
      </c>
      <c r="C3321" s="4" t="s">
        <v>3863</v>
      </c>
      <c r="D3321" s="3">
        <v>4548.5</v>
      </c>
      <c r="E3321" s="8">
        <v>44711</v>
      </c>
      <c r="F3321" s="3">
        <v>4548.5</v>
      </c>
      <c r="G3321" s="5">
        <f>Tabla1[[#This Row],[Importe]]-Tabla1[[#This Row],[Pagado]]</f>
        <v>0</v>
      </c>
      <c r="H3321" s="4" t="s">
        <v>3890</v>
      </c>
    </row>
    <row r="3322" spans="1:8" x14ac:dyDescent="0.25">
      <c r="A3322" s="7">
        <v>44711</v>
      </c>
      <c r="B3322" s="4" t="s">
        <v>3362</v>
      </c>
      <c r="C3322" s="4" t="s">
        <v>3608</v>
      </c>
      <c r="D3322" s="3">
        <v>4977.5</v>
      </c>
      <c r="E3322" s="8">
        <v>44712</v>
      </c>
      <c r="F3322" s="3">
        <v>4977.5</v>
      </c>
      <c r="G3322" s="5">
        <f>Tabla1[[#This Row],[Importe]]-Tabla1[[#This Row],[Pagado]]</f>
        <v>0</v>
      </c>
      <c r="H3322" s="4" t="s">
        <v>3890</v>
      </c>
    </row>
    <row r="3323" spans="1:8" x14ac:dyDescent="0.25">
      <c r="A3323" s="7">
        <v>44711</v>
      </c>
      <c r="B3323" s="4" t="s">
        <v>3363</v>
      </c>
      <c r="C3323" s="4" t="s">
        <v>3649</v>
      </c>
      <c r="D3323" s="3">
        <v>4108.5</v>
      </c>
      <c r="E3323" s="8">
        <v>44712</v>
      </c>
      <c r="F3323" s="3">
        <v>4108.5</v>
      </c>
      <c r="G3323" s="5">
        <f>Tabla1[[#This Row],[Importe]]-Tabla1[[#This Row],[Pagado]]</f>
        <v>0</v>
      </c>
      <c r="H3323" s="4" t="s">
        <v>3890</v>
      </c>
    </row>
    <row r="3324" spans="1:8" x14ac:dyDescent="0.25">
      <c r="A3324" s="7">
        <v>44711</v>
      </c>
      <c r="B3324" s="4" t="s">
        <v>3364</v>
      </c>
      <c r="C3324" s="4" t="s">
        <v>3653</v>
      </c>
      <c r="D3324" s="3">
        <v>4086.5</v>
      </c>
      <c r="E3324" s="8">
        <v>44712</v>
      </c>
      <c r="F3324" s="3">
        <v>4086.5</v>
      </c>
      <c r="G3324" s="5">
        <f>Tabla1[[#This Row],[Importe]]-Tabla1[[#This Row],[Pagado]]</f>
        <v>0</v>
      </c>
      <c r="H3324" s="4" t="s">
        <v>3890</v>
      </c>
    </row>
    <row r="3325" spans="1:8" ht="31.5" x14ac:dyDescent="0.25">
      <c r="A3325" s="7">
        <v>44711</v>
      </c>
      <c r="B3325" s="4" t="s">
        <v>3365</v>
      </c>
      <c r="C3325" s="4" t="s">
        <v>3667</v>
      </c>
      <c r="D3325" s="3">
        <v>9042</v>
      </c>
      <c r="E3325" s="8" t="s">
        <v>4059</v>
      </c>
      <c r="F3325" s="3">
        <f>8942</f>
        <v>8942</v>
      </c>
      <c r="G3325" s="5">
        <f>Tabla1[[#This Row],[Importe]]-Tabla1[[#This Row],[Pagado]]</f>
        <v>100</v>
      </c>
      <c r="H3325" s="4" t="s">
        <v>3890</v>
      </c>
    </row>
    <row r="3326" spans="1:8" x14ac:dyDescent="0.25">
      <c r="A3326" s="7">
        <v>44711</v>
      </c>
      <c r="B3326" s="4" t="s">
        <v>3366</v>
      </c>
      <c r="C3326" s="4" t="s">
        <v>3737</v>
      </c>
      <c r="D3326" s="3">
        <v>4246.5</v>
      </c>
      <c r="E3326" s="8" t="s">
        <v>3884</v>
      </c>
      <c r="F3326" s="3">
        <v>4246.5</v>
      </c>
      <c r="G3326" s="5">
        <f>Tabla1[[#This Row],[Importe]]-Tabla1[[#This Row],[Pagado]]</f>
        <v>0</v>
      </c>
      <c r="H3326" s="4" t="s">
        <v>3890</v>
      </c>
    </row>
    <row r="3327" spans="1:8" x14ac:dyDescent="0.25">
      <c r="A3327" s="7">
        <v>44711</v>
      </c>
      <c r="B3327" s="4" t="s">
        <v>3367</v>
      </c>
      <c r="C3327" s="4" t="s">
        <v>3640</v>
      </c>
      <c r="D3327" s="3">
        <v>9472.5</v>
      </c>
      <c r="E3327" s="8">
        <v>44711</v>
      </c>
      <c r="F3327" s="3">
        <v>9472.5</v>
      </c>
      <c r="G3327" s="5">
        <f>Tabla1[[#This Row],[Importe]]-Tabla1[[#This Row],[Pagado]]</f>
        <v>0</v>
      </c>
      <c r="H3327" s="4" t="s">
        <v>3890</v>
      </c>
    </row>
    <row r="3328" spans="1:8" x14ac:dyDescent="0.25">
      <c r="A3328" s="7">
        <v>44711</v>
      </c>
      <c r="B3328" s="4" t="s">
        <v>3368</v>
      </c>
      <c r="C3328" s="4" t="s">
        <v>3645</v>
      </c>
      <c r="D3328" s="3">
        <v>5016</v>
      </c>
      <c r="E3328" s="8">
        <v>44712</v>
      </c>
      <c r="F3328" s="3">
        <v>5016</v>
      </c>
      <c r="G3328" s="5">
        <f>Tabla1[[#This Row],[Importe]]-Tabla1[[#This Row],[Pagado]]</f>
        <v>0</v>
      </c>
      <c r="H3328" s="4" t="s">
        <v>3890</v>
      </c>
    </row>
    <row r="3329" spans="1:8" x14ac:dyDescent="0.25">
      <c r="A3329" s="7">
        <v>44711</v>
      </c>
      <c r="B3329" s="4" t="s">
        <v>3369</v>
      </c>
      <c r="C3329" s="4" t="s">
        <v>3609</v>
      </c>
      <c r="D3329" s="3">
        <v>2299.8000000000002</v>
      </c>
      <c r="E3329" s="8">
        <v>44711</v>
      </c>
      <c r="F3329" s="3">
        <v>2299.8000000000002</v>
      </c>
      <c r="G3329" s="5">
        <f>Tabla1[[#This Row],[Importe]]-Tabla1[[#This Row],[Pagado]]</f>
        <v>0</v>
      </c>
      <c r="H3329" s="4" t="s">
        <v>3890</v>
      </c>
    </row>
    <row r="3330" spans="1:8" x14ac:dyDescent="0.25">
      <c r="A3330" s="7">
        <v>44711</v>
      </c>
      <c r="B3330" s="4" t="s">
        <v>3370</v>
      </c>
      <c r="C3330" s="4" t="s">
        <v>3639</v>
      </c>
      <c r="D3330" s="3">
        <v>7175</v>
      </c>
      <c r="E3330" s="8">
        <v>44712</v>
      </c>
      <c r="F3330" s="3">
        <v>7175</v>
      </c>
      <c r="G3330" s="5">
        <f>Tabla1[[#This Row],[Importe]]-Tabla1[[#This Row],[Pagado]]</f>
        <v>0</v>
      </c>
      <c r="H3330" s="4" t="s">
        <v>3890</v>
      </c>
    </row>
    <row r="3331" spans="1:8" x14ac:dyDescent="0.25">
      <c r="A3331" s="7">
        <v>44711</v>
      </c>
      <c r="B3331" s="4" t="s">
        <v>3371</v>
      </c>
      <c r="C3331" s="4" t="s">
        <v>3655</v>
      </c>
      <c r="D3331" s="3">
        <v>2410</v>
      </c>
      <c r="E3331" s="8">
        <v>44711</v>
      </c>
      <c r="F3331" s="3">
        <v>2410</v>
      </c>
      <c r="G3331" s="5">
        <f>Tabla1[[#This Row],[Importe]]-Tabla1[[#This Row],[Pagado]]</f>
        <v>0</v>
      </c>
      <c r="H3331" s="4" t="s">
        <v>3890</v>
      </c>
    </row>
    <row r="3332" spans="1:8" x14ac:dyDescent="0.25">
      <c r="A3332" s="7">
        <v>44711</v>
      </c>
      <c r="B3332" s="4" t="s">
        <v>3372</v>
      </c>
      <c r="C3332" s="4" t="s">
        <v>3735</v>
      </c>
      <c r="D3332" s="3">
        <v>1774.2</v>
      </c>
      <c r="E3332" s="8" t="s">
        <v>3884</v>
      </c>
      <c r="F3332" s="3">
        <v>1774.2</v>
      </c>
      <c r="G3332" s="5">
        <f>Tabla1[[#This Row],[Importe]]-Tabla1[[#This Row],[Pagado]]</f>
        <v>0</v>
      </c>
      <c r="H3332" s="4" t="s">
        <v>3890</v>
      </c>
    </row>
    <row r="3333" spans="1:8" x14ac:dyDescent="0.25">
      <c r="A3333" s="7">
        <v>44711</v>
      </c>
      <c r="B3333" s="4" t="s">
        <v>3373</v>
      </c>
      <c r="C3333" s="4" t="s">
        <v>3641</v>
      </c>
      <c r="D3333" s="3">
        <v>3249.9</v>
      </c>
      <c r="E3333" s="8" t="s">
        <v>3884</v>
      </c>
      <c r="F3333" s="3">
        <v>3249.9</v>
      </c>
      <c r="G3333" s="5">
        <f>Tabla1[[#This Row],[Importe]]-Tabla1[[#This Row],[Pagado]]</f>
        <v>0</v>
      </c>
      <c r="H3333" s="4" t="s">
        <v>3890</v>
      </c>
    </row>
    <row r="3334" spans="1:8" x14ac:dyDescent="0.25">
      <c r="A3334" s="7">
        <v>44711</v>
      </c>
      <c r="B3334" s="4" t="s">
        <v>3374</v>
      </c>
      <c r="C3334" s="4" t="s">
        <v>3599</v>
      </c>
      <c r="D3334" s="3">
        <v>62087.4</v>
      </c>
      <c r="E3334" s="8">
        <v>44712</v>
      </c>
      <c r="F3334" s="3">
        <v>62087.4</v>
      </c>
      <c r="G3334" s="5">
        <f>Tabla1[[#This Row],[Importe]]-Tabla1[[#This Row],[Pagado]]</f>
        <v>0</v>
      </c>
      <c r="H3334" s="4" t="s">
        <v>3890</v>
      </c>
    </row>
    <row r="3335" spans="1:8" x14ac:dyDescent="0.25">
      <c r="A3335" s="7">
        <v>44711</v>
      </c>
      <c r="B3335" s="4" t="s">
        <v>3375</v>
      </c>
      <c r="C3335" s="4" t="s">
        <v>3595</v>
      </c>
      <c r="D3335" s="3">
        <v>6771.4</v>
      </c>
      <c r="E3335" s="8">
        <v>44711</v>
      </c>
      <c r="F3335" s="3">
        <v>6771.4</v>
      </c>
      <c r="G3335" s="5">
        <f>Tabla1[[#This Row],[Importe]]-Tabla1[[#This Row],[Pagado]]</f>
        <v>0</v>
      </c>
      <c r="H3335" s="4" t="s">
        <v>3890</v>
      </c>
    </row>
    <row r="3336" spans="1:8" x14ac:dyDescent="0.25">
      <c r="A3336" s="7">
        <v>44711</v>
      </c>
      <c r="B3336" s="4" t="s">
        <v>3376</v>
      </c>
      <c r="C3336" s="4" t="s">
        <v>3636</v>
      </c>
      <c r="D3336" s="3">
        <v>1348.2</v>
      </c>
      <c r="E3336" s="8">
        <v>44711</v>
      </c>
      <c r="F3336" s="3">
        <v>1348.2</v>
      </c>
      <c r="G3336" s="5">
        <f>Tabla1[[#This Row],[Importe]]-Tabla1[[#This Row],[Pagado]]</f>
        <v>0</v>
      </c>
      <c r="H3336" s="4" t="s">
        <v>3890</v>
      </c>
    </row>
    <row r="3337" spans="1:8" x14ac:dyDescent="0.25">
      <c r="A3337" s="7">
        <v>44711</v>
      </c>
      <c r="B3337" s="4" t="s">
        <v>3377</v>
      </c>
      <c r="C3337" s="4" t="s">
        <v>3638</v>
      </c>
      <c r="D3337" s="3">
        <v>3201.6</v>
      </c>
      <c r="E3337" s="8">
        <v>44711</v>
      </c>
      <c r="F3337" s="3">
        <v>3201.6</v>
      </c>
      <c r="G3337" s="5">
        <f>Tabla1[[#This Row],[Importe]]-Tabla1[[#This Row],[Pagado]]</f>
        <v>0</v>
      </c>
      <c r="H3337" s="4" t="s">
        <v>3890</v>
      </c>
    </row>
    <row r="3338" spans="1:8" x14ac:dyDescent="0.25">
      <c r="A3338" s="7">
        <v>44711</v>
      </c>
      <c r="B3338" s="4" t="s">
        <v>3378</v>
      </c>
      <c r="C3338" s="4" t="s">
        <v>4053</v>
      </c>
      <c r="D3338" s="3">
        <v>0</v>
      </c>
      <c r="E3338" s="9" t="s">
        <v>3891</v>
      </c>
      <c r="F3338" s="3">
        <v>0</v>
      </c>
      <c r="G3338" s="5">
        <f>Tabla1[[#This Row],[Importe]]-Tabla1[[#This Row],[Pagado]]</f>
        <v>0</v>
      </c>
      <c r="H3338" s="4" t="s">
        <v>3891</v>
      </c>
    </row>
    <row r="3339" spans="1:8" x14ac:dyDescent="0.25">
      <c r="A3339" s="7">
        <v>44711</v>
      </c>
      <c r="B3339" s="4" t="s">
        <v>3379</v>
      </c>
      <c r="C3339" s="4" t="s">
        <v>3669</v>
      </c>
      <c r="D3339" s="3">
        <v>3691.7</v>
      </c>
      <c r="E3339" s="8">
        <v>44711</v>
      </c>
      <c r="F3339" s="3">
        <v>3691.7</v>
      </c>
      <c r="G3339" s="5">
        <f>Tabla1[[#This Row],[Importe]]-Tabla1[[#This Row],[Pagado]]</f>
        <v>0</v>
      </c>
      <c r="H3339" s="4" t="s">
        <v>3890</v>
      </c>
    </row>
    <row r="3340" spans="1:8" x14ac:dyDescent="0.25">
      <c r="A3340" s="7">
        <v>44711</v>
      </c>
      <c r="B3340" s="4" t="s">
        <v>3380</v>
      </c>
      <c r="C3340" s="4" t="s">
        <v>3670</v>
      </c>
      <c r="D3340" s="3">
        <v>4381.8</v>
      </c>
      <c r="E3340" s="8">
        <v>44711</v>
      </c>
      <c r="F3340" s="3">
        <v>4381.8</v>
      </c>
      <c r="G3340" s="5">
        <f>Tabla1[[#This Row],[Importe]]-Tabla1[[#This Row],[Pagado]]</f>
        <v>0</v>
      </c>
      <c r="H3340" s="4" t="s">
        <v>3890</v>
      </c>
    </row>
    <row r="3341" spans="1:8" x14ac:dyDescent="0.25">
      <c r="A3341" s="7">
        <v>44711</v>
      </c>
      <c r="B3341" s="4" t="s">
        <v>3381</v>
      </c>
      <c r="C3341" s="4" t="s">
        <v>3606</v>
      </c>
      <c r="D3341" s="3">
        <v>4484.8999999999996</v>
      </c>
      <c r="E3341" s="8">
        <v>44711</v>
      </c>
      <c r="F3341" s="3">
        <v>4484.8999999999996</v>
      </c>
      <c r="G3341" s="5">
        <f>Tabla1[[#This Row],[Importe]]-Tabla1[[#This Row],[Pagado]]</f>
        <v>0</v>
      </c>
      <c r="H3341" s="4" t="s">
        <v>3890</v>
      </c>
    </row>
    <row r="3342" spans="1:8" x14ac:dyDescent="0.25">
      <c r="A3342" s="7">
        <v>44711</v>
      </c>
      <c r="B3342" s="4" t="s">
        <v>3382</v>
      </c>
      <c r="C3342" s="4" t="s">
        <v>3671</v>
      </c>
      <c r="D3342" s="3">
        <v>5576.1</v>
      </c>
      <c r="E3342" s="8">
        <v>44711</v>
      </c>
      <c r="F3342" s="3">
        <v>5576.1</v>
      </c>
      <c r="G3342" s="5">
        <f>Tabla1[[#This Row],[Importe]]-Tabla1[[#This Row],[Pagado]]</f>
        <v>0</v>
      </c>
      <c r="H3342" s="4" t="s">
        <v>3890</v>
      </c>
    </row>
    <row r="3343" spans="1:8" x14ac:dyDescent="0.25">
      <c r="A3343" s="7">
        <v>44711</v>
      </c>
      <c r="B3343" s="4" t="s">
        <v>3383</v>
      </c>
      <c r="C3343" s="4" t="s">
        <v>3875</v>
      </c>
      <c r="D3343" s="3">
        <v>3401.7</v>
      </c>
      <c r="E3343" s="8">
        <v>44711</v>
      </c>
      <c r="F3343" s="3">
        <v>3401.7</v>
      </c>
      <c r="G3343" s="5">
        <f>Tabla1[[#This Row],[Importe]]-Tabla1[[#This Row],[Pagado]]</f>
        <v>0</v>
      </c>
      <c r="H3343" s="4" t="s">
        <v>3890</v>
      </c>
    </row>
    <row r="3344" spans="1:8" x14ac:dyDescent="0.25">
      <c r="A3344" s="7">
        <v>44711</v>
      </c>
      <c r="B3344" s="4" t="s">
        <v>3384</v>
      </c>
      <c r="C3344" s="4" t="s">
        <v>3678</v>
      </c>
      <c r="D3344" s="3">
        <v>531.20000000000005</v>
      </c>
      <c r="E3344" s="8">
        <v>44711</v>
      </c>
      <c r="F3344" s="3">
        <v>531.20000000000005</v>
      </c>
      <c r="G3344" s="5">
        <f>Tabla1[[#This Row],[Importe]]-Tabla1[[#This Row],[Pagado]]</f>
        <v>0</v>
      </c>
      <c r="H3344" s="4" t="s">
        <v>3890</v>
      </c>
    </row>
    <row r="3345" spans="1:8" x14ac:dyDescent="0.25">
      <c r="A3345" s="7">
        <v>44711</v>
      </c>
      <c r="B3345" s="4" t="s">
        <v>3385</v>
      </c>
      <c r="C3345" s="4" t="s">
        <v>3604</v>
      </c>
      <c r="D3345" s="3">
        <v>4711.8</v>
      </c>
      <c r="E3345" s="8">
        <v>44711</v>
      </c>
      <c r="F3345" s="3">
        <v>4711.8</v>
      </c>
      <c r="G3345" s="5">
        <f>Tabla1[[#This Row],[Importe]]-Tabla1[[#This Row],[Pagado]]</f>
        <v>0</v>
      </c>
      <c r="H3345" s="4" t="s">
        <v>3890</v>
      </c>
    </row>
    <row r="3346" spans="1:8" x14ac:dyDescent="0.25">
      <c r="A3346" s="7">
        <v>44711</v>
      </c>
      <c r="B3346" s="4" t="s">
        <v>3386</v>
      </c>
      <c r="C3346" s="4" t="s">
        <v>3736</v>
      </c>
      <c r="D3346" s="3">
        <v>1100.8</v>
      </c>
      <c r="E3346" s="8">
        <v>44711</v>
      </c>
      <c r="F3346" s="3">
        <v>1100.8</v>
      </c>
      <c r="G3346" s="5">
        <f>Tabla1[[#This Row],[Importe]]-Tabla1[[#This Row],[Pagado]]</f>
        <v>0</v>
      </c>
      <c r="H3346" s="4" t="s">
        <v>3890</v>
      </c>
    </row>
    <row r="3347" spans="1:8" x14ac:dyDescent="0.25">
      <c r="A3347" s="7">
        <v>44711</v>
      </c>
      <c r="B3347" s="4" t="s">
        <v>3387</v>
      </c>
      <c r="C3347" s="4" t="s">
        <v>3734</v>
      </c>
      <c r="D3347" s="3">
        <v>3146.4</v>
      </c>
      <c r="E3347" s="8">
        <v>44711</v>
      </c>
      <c r="F3347" s="3">
        <v>3146.4</v>
      </c>
      <c r="G3347" s="5">
        <f>Tabla1[[#This Row],[Importe]]-Tabla1[[#This Row],[Pagado]]</f>
        <v>0</v>
      </c>
      <c r="H3347" s="4" t="s">
        <v>3890</v>
      </c>
    </row>
    <row r="3348" spans="1:8" x14ac:dyDescent="0.25">
      <c r="A3348" s="7">
        <v>44711</v>
      </c>
      <c r="B3348" s="4" t="s">
        <v>3388</v>
      </c>
      <c r="C3348" s="4" t="s">
        <v>3822</v>
      </c>
      <c r="D3348" s="3">
        <v>17897</v>
      </c>
      <c r="E3348" s="8">
        <v>44711</v>
      </c>
      <c r="F3348" s="3">
        <v>17897</v>
      </c>
      <c r="G3348" s="5">
        <f>Tabla1[[#This Row],[Importe]]-Tabla1[[#This Row],[Pagado]]</f>
        <v>0</v>
      </c>
      <c r="H3348" s="4" t="s">
        <v>3890</v>
      </c>
    </row>
    <row r="3349" spans="1:8" x14ac:dyDescent="0.25">
      <c r="A3349" s="7">
        <v>44711</v>
      </c>
      <c r="B3349" s="4" t="s">
        <v>3389</v>
      </c>
      <c r="C3349" s="4" t="s">
        <v>3679</v>
      </c>
      <c r="D3349" s="3">
        <v>2060.1</v>
      </c>
      <c r="E3349" s="8">
        <v>44711</v>
      </c>
      <c r="F3349" s="3">
        <v>2060.1</v>
      </c>
      <c r="G3349" s="5">
        <f>Tabla1[[#This Row],[Importe]]-Tabla1[[#This Row],[Pagado]]</f>
        <v>0</v>
      </c>
      <c r="H3349" s="4" t="s">
        <v>3890</v>
      </c>
    </row>
    <row r="3350" spans="1:8" x14ac:dyDescent="0.25">
      <c r="A3350" s="7">
        <v>44711</v>
      </c>
      <c r="B3350" s="4" t="s">
        <v>3390</v>
      </c>
      <c r="C3350" s="4" t="s">
        <v>3668</v>
      </c>
      <c r="D3350" s="3">
        <v>5191.2</v>
      </c>
      <c r="E3350" s="8" t="s">
        <v>3884</v>
      </c>
      <c r="F3350" s="3">
        <v>5191.2</v>
      </c>
      <c r="G3350" s="5">
        <f>Tabla1[[#This Row],[Importe]]-Tabla1[[#This Row],[Pagado]]</f>
        <v>0</v>
      </c>
      <c r="H3350" s="4" t="s">
        <v>3890</v>
      </c>
    </row>
    <row r="3351" spans="1:8" x14ac:dyDescent="0.25">
      <c r="A3351" s="7">
        <v>44711</v>
      </c>
      <c r="B3351" s="4" t="s">
        <v>3391</v>
      </c>
      <c r="C3351" s="4" t="s">
        <v>3676</v>
      </c>
      <c r="D3351" s="3">
        <v>600</v>
      </c>
      <c r="E3351" s="8">
        <v>44711</v>
      </c>
      <c r="F3351" s="3">
        <v>600</v>
      </c>
      <c r="G3351" s="5">
        <f>Tabla1[[#This Row],[Importe]]-Tabla1[[#This Row],[Pagado]]</f>
        <v>0</v>
      </c>
      <c r="H3351" s="4" t="s">
        <v>3890</v>
      </c>
    </row>
    <row r="3352" spans="1:8" x14ac:dyDescent="0.25">
      <c r="A3352" s="7">
        <v>44711</v>
      </c>
      <c r="B3352" s="4" t="s">
        <v>3392</v>
      </c>
      <c r="C3352" s="4" t="s">
        <v>3659</v>
      </c>
      <c r="D3352" s="3">
        <v>2100</v>
      </c>
      <c r="E3352" s="8">
        <v>44711</v>
      </c>
      <c r="F3352" s="3">
        <v>2100</v>
      </c>
      <c r="G3352" s="5">
        <f>Tabla1[[#This Row],[Importe]]-Tabla1[[#This Row],[Pagado]]</f>
        <v>0</v>
      </c>
      <c r="H3352" s="4" t="s">
        <v>3890</v>
      </c>
    </row>
    <row r="3353" spans="1:8" x14ac:dyDescent="0.25">
      <c r="A3353" s="7">
        <v>44711</v>
      </c>
      <c r="B3353" s="4" t="s">
        <v>3393</v>
      </c>
      <c r="C3353" s="4" t="s">
        <v>3624</v>
      </c>
      <c r="D3353" s="3">
        <v>2844.4</v>
      </c>
      <c r="E3353" s="8">
        <v>44711</v>
      </c>
      <c r="F3353" s="3">
        <v>2844.4</v>
      </c>
      <c r="G3353" s="5">
        <f>Tabla1[[#This Row],[Importe]]-Tabla1[[#This Row],[Pagado]]</f>
        <v>0</v>
      </c>
      <c r="H3353" s="4" t="s">
        <v>3890</v>
      </c>
    </row>
    <row r="3354" spans="1:8" x14ac:dyDescent="0.25">
      <c r="A3354" s="7">
        <v>44711</v>
      </c>
      <c r="B3354" s="4" t="s">
        <v>3394</v>
      </c>
      <c r="C3354" s="4" t="s">
        <v>3624</v>
      </c>
      <c r="D3354" s="3">
        <v>78.2</v>
      </c>
      <c r="E3354" s="8">
        <v>44711</v>
      </c>
      <c r="F3354" s="3">
        <v>78.2</v>
      </c>
      <c r="G3354" s="5">
        <f>Tabla1[[#This Row],[Importe]]-Tabla1[[#This Row],[Pagado]]</f>
        <v>0</v>
      </c>
      <c r="H3354" s="4" t="s">
        <v>3890</v>
      </c>
    </row>
    <row r="3355" spans="1:8" x14ac:dyDescent="0.25">
      <c r="A3355" s="7">
        <v>44711</v>
      </c>
      <c r="B3355" s="4" t="s">
        <v>3395</v>
      </c>
      <c r="C3355" s="4" t="s">
        <v>3637</v>
      </c>
      <c r="D3355" s="3">
        <v>13592</v>
      </c>
      <c r="E3355" s="8">
        <v>44711</v>
      </c>
      <c r="F3355" s="3">
        <v>13592</v>
      </c>
      <c r="G3355" s="5">
        <f>Tabla1[[#This Row],[Importe]]-Tabla1[[#This Row],[Pagado]]</f>
        <v>0</v>
      </c>
      <c r="H3355" s="4" t="s">
        <v>3890</v>
      </c>
    </row>
    <row r="3356" spans="1:8" x14ac:dyDescent="0.25">
      <c r="A3356" s="7">
        <v>44711</v>
      </c>
      <c r="B3356" s="4" t="s">
        <v>3396</v>
      </c>
      <c r="C3356" s="4" t="s">
        <v>3630</v>
      </c>
      <c r="D3356" s="3">
        <v>6237</v>
      </c>
      <c r="E3356" s="8">
        <v>44711</v>
      </c>
      <c r="F3356" s="3">
        <v>6237</v>
      </c>
      <c r="G3356" s="5">
        <f>Tabla1[[#This Row],[Importe]]-Tabla1[[#This Row],[Pagado]]</f>
        <v>0</v>
      </c>
      <c r="H3356" s="4" t="s">
        <v>3890</v>
      </c>
    </row>
    <row r="3357" spans="1:8" x14ac:dyDescent="0.25">
      <c r="A3357" s="7">
        <v>44711</v>
      </c>
      <c r="B3357" s="4" t="s">
        <v>3397</v>
      </c>
      <c r="C3357" s="4" t="s">
        <v>3634</v>
      </c>
      <c r="D3357" s="3">
        <v>1272.5999999999999</v>
      </c>
      <c r="E3357" s="8">
        <v>44711</v>
      </c>
      <c r="F3357" s="3">
        <v>1272.5999999999999</v>
      </c>
      <c r="G3357" s="5">
        <f>Tabla1[[#This Row],[Importe]]-Tabla1[[#This Row],[Pagado]]</f>
        <v>0</v>
      </c>
      <c r="H3357" s="4" t="s">
        <v>3890</v>
      </c>
    </row>
    <row r="3358" spans="1:8" x14ac:dyDescent="0.25">
      <c r="A3358" s="7">
        <v>44711</v>
      </c>
      <c r="B3358" s="4" t="s">
        <v>3398</v>
      </c>
      <c r="C3358" s="4" t="s">
        <v>3753</v>
      </c>
      <c r="D3358" s="3">
        <v>5710.6</v>
      </c>
      <c r="E3358" s="8">
        <v>44711</v>
      </c>
      <c r="F3358" s="3">
        <v>5710.6</v>
      </c>
      <c r="G3358" s="5">
        <f>Tabla1[[#This Row],[Importe]]-Tabla1[[#This Row],[Pagado]]</f>
        <v>0</v>
      </c>
      <c r="H3358" s="4" t="s">
        <v>3890</v>
      </c>
    </row>
    <row r="3359" spans="1:8" x14ac:dyDescent="0.25">
      <c r="A3359" s="7">
        <v>44711</v>
      </c>
      <c r="B3359" s="4" t="s">
        <v>3399</v>
      </c>
      <c r="C3359" s="4" t="s">
        <v>3620</v>
      </c>
      <c r="D3359" s="3">
        <v>7534.4</v>
      </c>
      <c r="E3359" s="8">
        <v>44711</v>
      </c>
      <c r="F3359" s="3">
        <v>7534.4</v>
      </c>
      <c r="G3359" s="5">
        <f>Tabla1[[#This Row],[Importe]]-Tabla1[[#This Row],[Pagado]]</f>
        <v>0</v>
      </c>
      <c r="H3359" s="4" t="s">
        <v>3890</v>
      </c>
    </row>
    <row r="3360" spans="1:8" x14ac:dyDescent="0.25">
      <c r="A3360" s="7">
        <v>44711</v>
      </c>
      <c r="B3360" s="4" t="s">
        <v>3400</v>
      </c>
      <c r="C3360" s="4" t="s">
        <v>3637</v>
      </c>
      <c r="D3360" s="3">
        <v>769.4</v>
      </c>
      <c r="E3360" s="8">
        <v>44711</v>
      </c>
      <c r="F3360" s="3">
        <v>769.4</v>
      </c>
      <c r="G3360" s="5">
        <f>Tabla1[[#This Row],[Importe]]-Tabla1[[#This Row],[Pagado]]</f>
        <v>0</v>
      </c>
      <c r="H3360" s="4" t="s">
        <v>3890</v>
      </c>
    </row>
    <row r="3361" spans="1:8" x14ac:dyDescent="0.25">
      <c r="A3361" s="7">
        <v>44711</v>
      </c>
      <c r="B3361" s="4" t="s">
        <v>3401</v>
      </c>
      <c r="C3361" s="4" t="s">
        <v>3663</v>
      </c>
      <c r="D3361" s="3">
        <v>30805.599999999999</v>
      </c>
      <c r="E3361" s="8" t="s">
        <v>3884</v>
      </c>
      <c r="F3361" s="3">
        <v>30805.599999999999</v>
      </c>
      <c r="G3361" s="5">
        <f>Tabla1[[#This Row],[Importe]]-Tabla1[[#This Row],[Pagado]]</f>
        <v>0</v>
      </c>
      <c r="H3361" s="4" t="s">
        <v>3890</v>
      </c>
    </row>
    <row r="3362" spans="1:8" x14ac:dyDescent="0.25">
      <c r="A3362" s="7">
        <v>44711</v>
      </c>
      <c r="B3362" s="4" t="s">
        <v>3402</v>
      </c>
      <c r="C3362" s="4" t="s">
        <v>3656</v>
      </c>
      <c r="D3362" s="3">
        <v>48230.400000000001</v>
      </c>
      <c r="E3362" s="8" t="s">
        <v>3884</v>
      </c>
      <c r="F3362" s="3">
        <v>48230.400000000001</v>
      </c>
      <c r="G3362" s="5">
        <f>Tabla1[[#This Row],[Importe]]-Tabla1[[#This Row],[Pagado]]</f>
        <v>0</v>
      </c>
      <c r="H3362" s="4" t="s">
        <v>3890</v>
      </c>
    </row>
    <row r="3363" spans="1:8" x14ac:dyDescent="0.25">
      <c r="A3363" s="7">
        <v>44711</v>
      </c>
      <c r="B3363" s="4" t="s">
        <v>3403</v>
      </c>
      <c r="C3363" s="4" t="s">
        <v>3660</v>
      </c>
      <c r="D3363" s="3">
        <v>11825.8</v>
      </c>
      <c r="E3363" s="8" t="s">
        <v>3883</v>
      </c>
      <c r="F3363" s="3">
        <v>11825.8</v>
      </c>
      <c r="G3363" s="5">
        <f>Tabla1[[#This Row],[Importe]]-Tabla1[[#This Row],[Pagado]]</f>
        <v>0</v>
      </c>
      <c r="H3363" s="4" t="s">
        <v>3890</v>
      </c>
    </row>
    <row r="3364" spans="1:8" x14ac:dyDescent="0.25">
      <c r="A3364" s="7">
        <v>44711</v>
      </c>
      <c r="B3364" s="4" t="s">
        <v>3404</v>
      </c>
      <c r="C3364" s="4" t="s">
        <v>3658</v>
      </c>
      <c r="D3364" s="3">
        <v>30093</v>
      </c>
      <c r="E3364" s="8" t="s">
        <v>3883</v>
      </c>
      <c r="F3364" s="3">
        <v>30093</v>
      </c>
      <c r="G3364" s="5">
        <f>Tabla1[[#This Row],[Importe]]-Tabla1[[#This Row],[Pagado]]</f>
        <v>0</v>
      </c>
      <c r="H3364" s="4" t="s">
        <v>3890</v>
      </c>
    </row>
    <row r="3365" spans="1:8" x14ac:dyDescent="0.25">
      <c r="A3365" s="7">
        <v>44711</v>
      </c>
      <c r="B3365" s="4" t="s">
        <v>3405</v>
      </c>
      <c r="C3365" s="4" t="s">
        <v>3680</v>
      </c>
      <c r="D3365" s="3">
        <v>10173.799999999999</v>
      </c>
      <c r="E3365" s="8" t="s">
        <v>3886</v>
      </c>
      <c r="F3365" s="3">
        <v>10173.799999999999</v>
      </c>
      <c r="G3365" s="5">
        <f>Tabla1[[#This Row],[Importe]]-Tabla1[[#This Row],[Pagado]]</f>
        <v>0</v>
      </c>
      <c r="H3365" s="4" t="s">
        <v>3890</v>
      </c>
    </row>
    <row r="3366" spans="1:8" x14ac:dyDescent="0.25">
      <c r="A3366" s="7">
        <v>44711</v>
      </c>
      <c r="B3366" s="4" t="s">
        <v>3406</v>
      </c>
      <c r="C3366" s="4" t="s">
        <v>3750</v>
      </c>
      <c r="D3366" s="3">
        <v>4597.3999999999996</v>
      </c>
      <c r="E3366" s="8">
        <v>44712</v>
      </c>
      <c r="F3366" s="3">
        <v>4597.3999999999996</v>
      </c>
      <c r="G3366" s="5">
        <f>Tabla1[[#This Row],[Importe]]-Tabla1[[#This Row],[Pagado]]</f>
        <v>0</v>
      </c>
      <c r="H3366" s="4" t="s">
        <v>3890</v>
      </c>
    </row>
    <row r="3367" spans="1:8" x14ac:dyDescent="0.25">
      <c r="A3367" s="7">
        <v>44711</v>
      </c>
      <c r="B3367" s="4" t="s">
        <v>3407</v>
      </c>
      <c r="C3367" s="4" t="s">
        <v>3665</v>
      </c>
      <c r="D3367" s="3">
        <v>4133.8999999999996</v>
      </c>
      <c r="E3367" s="8">
        <v>44712</v>
      </c>
      <c r="F3367" s="3">
        <v>4133.8999999999996</v>
      </c>
      <c r="G3367" s="5">
        <f>Tabla1[[#This Row],[Importe]]-Tabla1[[#This Row],[Pagado]]</f>
        <v>0</v>
      </c>
      <c r="H3367" s="4" t="s">
        <v>3890</v>
      </c>
    </row>
    <row r="3368" spans="1:8" x14ac:dyDescent="0.25">
      <c r="A3368" s="7">
        <v>44711</v>
      </c>
      <c r="B3368" s="4" t="s">
        <v>3408</v>
      </c>
      <c r="C3368" s="4" t="s">
        <v>3686</v>
      </c>
      <c r="D3368" s="3">
        <v>66303.14</v>
      </c>
      <c r="E3368" s="8" t="s">
        <v>3879</v>
      </c>
      <c r="F3368" s="3">
        <v>0</v>
      </c>
      <c r="G3368" s="5">
        <f>Tabla1[[#This Row],[Importe]]-Tabla1[[#This Row],[Pagado]]</f>
        <v>66303.14</v>
      </c>
      <c r="H3368" s="4" t="s">
        <v>3892</v>
      </c>
    </row>
    <row r="3369" spans="1:8" x14ac:dyDescent="0.25">
      <c r="A3369" s="7">
        <v>44711</v>
      </c>
      <c r="B3369" s="4" t="s">
        <v>3409</v>
      </c>
      <c r="C3369" s="4" t="s">
        <v>3843</v>
      </c>
      <c r="D3369" s="3">
        <v>529.20000000000005</v>
      </c>
      <c r="E3369" s="8">
        <v>44711</v>
      </c>
      <c r="F3369" s="3">
        <v>529.20000000000005</v>
      </c>
      <c r="G3369" s="5">
        <f>Tabla1[[#This Row],[Importe]]-Tabla1[[#This Row],[Pagado]]</f>
        <v>0</v>
      </c>
      <c r="H3369" s="4" t="s">
        <v>3890</v>
      </c>
    </row>
    <row r="3370" spans="1:8" x14ac:dyDescent="0.25">
      <c r="A3370" s="7">
        <v>44711</v>
      </c>
      <c r="B3370" s="4" t="s">
        <v>3410</v>
      </c>
      <c r="C3370" s="4" t="s">
        <v>3703</v>
      </c>
      <c r="D3370" s="3">
        <v>7728.6</v>
      </c>
      <c r="E3370" s="8">
        <v>44711</v>
      </c>
      <c r="F3370" s="3">
        <v>7728.6</v>
      </c>
      <c r="G3370" s="5">
        <f>Tabla1[[#This Row],[Importe]]-Tabla1[[#This Row],[Pagado]]</f>
        <v>0</v>
      </c>
      <c r="H3370" s="4" t="s">
        <v>3890</v>
      </c>
    </row>
    <row r="3371" spans="1:8" x14ac:dyDescent="0.25">
      <c r="A3371" s="7">
        <v>44711</v>
      </c>
      <c r="B3371" s="4" t="s">
        <v>3411</v>
      </c>
      <c r="C3371" s="4" t="s">
        <v>3648</v>
      </c>
      <c r="D3371" s="3">
        <v>4614.5</v>
      </c>
      <c r="E3371" s="8">
        <v>44712</v>
      </c>
      <c r="F3371" s="3">
        <v>4614.5</v>
      </c>
      <c r="G3371" s="5">
        <f>Tabla1[[#This Row],[Importe]]-Tabla1[[#This Row],[Pagado]]</f>
        <v>0</v>
      </c>
      <c r="H3371" s="4" t="s">
        <v>3890</v>
      </c>
    </row>
    <row r="3372" spans="1:8" x14ac:dyDescent="0.25">
      <c r="A3372" s="7">
        <v>44711</v>
      </c>
      <c r="B3372" s="4" t="s">
        <v>3412</v>
      </c>
      <c r="C3372" s="4" t="s">
        <v>3612</v>
      </c>
      <c r="D3372" s="3">
        <v>1937.5</v>
      </c>
      <c r="E3372" s="8">
        <v>44711</v>
      </c>
      <c r="F3372" s="3">
        <v>1937.5</v>
      </c>
      <c r="G3372" s="5">
        <f>Tabla1[[#This Row],[Importe]]-Tabla1[[#This Row],[Pagado]]</f>
        <v>0</v>
      </c>
      <c r="H3372" s="4" t="s">
        <v>3890</v>
      </c>
    </row>
    <row r="3373" spans="1:8" x14ac:dyDescent="0.25">
      <c r="A3373" s="7">
        <v>44711</v>
      </c>
      <c r="B3373" s="4" t="s">
        <v>3413</v>
      </c>
      <c r="C3373" s="4" t="s">
        <v>3655</v>
      </c>
      <c r="D3373" s="3">
        <v>1185</v>
      </c>
      <c r="E3373" s="8">
        <v>44711</v>
      </c>
      <c r="F3373" s="3">
        <v>1185</v>
      </c>
      <c r="G3373" s="5">
        <f>Tabla1[[#This Row],[Importe]]-Tabla1[[#This Row],[Pagado]]</f>
        <v>0</v>
      </c>
      <c r="H3373" s="4" t="s">
        <v>3890</v>
      </c>
    </row>
    <row r="3374" spans="1:8" x14ac:dyDescent="0.25">
      <c r="A3374" s="7">
        <v>44711</v>
      </c>
      <c r="B3374" s="4" t="s">
        <v>3414</v>
      </c>
      <c r="C3374" s="4" t="s">
        <v>3675</v>
      </c>
      <c r="D3374" s="3">
        <v>1258.0999999999999</v>
      </c>
      <c r="E3374" s="8">
        <v>44711</v>
      </c>
      <c r="F3374" s="3">
        <v>1258.0999999999999</v>
      </c>
      <c r="G3374" s="5">
        <f>Tabla1[[#This Row],[Importe]]-Tabla1[[#This Row],[Pagado]]</f>
        <v>0</v>
      </c>
      <c r="H3374" s="4" t="s">
        <v>3890</v>
      </c>
    </row>
    <row r="3375" spans="1:8" x14ac:dyDescent="0.25">
      <c r="A3375" s="7">
        <v>44711</v>
      </c>
      <c r="B3375" s="4" t="s">
        <v>3415</v>
      </c>
      <c r="C3375" s="4" t="s">
        <v>3660</v>
      </c>
      <c r="D3375" s="3">
        <v>2307.63</v>
      </c>
      <c r="E3375" s="8" t="s">
        <v>3883</v>
      </c>
      <c r="F3375" s="3">
        <v>2307.63</v>
      </c>
      <c r="G3375" s="5">
        <f>Tabla1[[#This Row],[Importe]]-Tabla1[[#This Row],[Pagado]]</f>
        <v>0</v>
      </c>
      <c r="H3375" s="4" t="s">
        <v>3890</v>
      </c>
    </row>
    <row r="3376" spans="1:8" x14ac:dyDescent="0.25">
      <c r="A3376" s="7">
        <v>44711</v>
      </c>
      <c r="B3376" s="4" t="s">
        <v>3416</v>
      </c>
      <c r="C3376" s="4" t="s">
        <v>3646</v>
      </c>
      <c r="D3376" s="3">
        <v>934.4</v>
      </c>
      <c r="E3376" s="8">
        <v>44711</v>
      </c>
      <c r="F3376" s="3">
        <v>934.4</v>
      </c>
      <c r="G3376" s="5">
        <f>Tabla1[[#This Row],[Importe]]-Tabla1[[#This Row],[Pagado]]</f>
        <v>0</v>
      </c>
      <c r="H3376" s="4" t="s">
        <v>3890</v>
      </c>
    </row>
    <row r="3377" spans="1:8" x14ac:dyDescent="0.25">
      <c r="A3377" s="7">
        <v>44711</v>
      </c>
      <c r="B3377" s="4" t="s">
        <v>3417</v>
      </c>
      <c r="C3377" s="4" t="s">
        <v>3714</v>
      </c>
      <c r="D3377" s="3">
        <v>1266.3</v>
      </c>
      <c r="E3377" s="8">
        <v>44711</v>
      </c>
      <c r="F3377" s="3">
        <v>1266.3</v>
      </c>
      <c r="G3377" s="5">
        <f>Tabla1[[#This Row],[Importe]]-Tabla1[[#This Row],[Pagado]]</f>
        <v>0</v>
      </c>
      <c r="H3377" s="4" t="s">
        <v>3890</v>
      </c>
    </row>
    <row r="3378" spans="1:8" x14ac:dyDescent="0.25">
      <c r="A3378" s="7">
        <v>44711</v>
      </c>
      <c r="B3378" s="4" t="s">
        <v>3418</v>
      </c>
      <c r="C3378" s="4" t="s">
        <v>3747</v>
      </c>
      <c r="D3378" s="3">
        <v>5088.3999999999996</v>
      </c>
      <c r="E3378" s="8">
        <v>44711</v>
      </c>
      <c r="F3378" s="3">
        <v>5088.3999999999996</v>
      </c>
      <c r="G3378" s="5">
        <f>Tabla1[[#This Row],[Importe]]-Tabla1[[#This Row],[Pagado]]</f>
        <v>0</v>
      </c>
      <c r="H3378" s="4" t="s">
        <v>3890</v>
      </c>
    </row>
    <row r="3379" spans="1:8" x14ac:dyDescent="0.25">
      <c r="A3379" s="7">
        <v>44711</v>
      </c>
      <c r="B3379" s="4" t="s">
        <v>3419</v>
      </c>
      <c r="C3379" s="4" t="s">
        <v>3764</v>
      </c>
      <c r="D3379" s="3">
        <v>19378.8</v>
      </c>
      <c r="E3379" s="8" t="s">
        <v>3885</v>
      </c>
      <c r="F3379" s="3">
        <v>19378.8</v>
      </c>
      <c r="G3379" s="5">
        <f>Tabla1[[#This Row],[Importe]]-Tabla1[[#This Row],[Pagado]]</f>
        <v>0</v>
      </c>
      <c r="H3379" s="4" t="s">
        <v>3890</v>
      </c>
    </row>
    <row r="3380" spans="1:8" x14ac:dyDescent="0.25">
      <c r="A3380" s="7">
        <v>44711</v>
      </c>
      <c r="B3380" s="4" t="s">
        <v>3420</v>
      </c>
      <c r="C3380" s="4" t="s">
        <v>3706</v>
      </c>
      <c r="D3380" s="3">
        <v>344</v>
      </c>
      <c r="E3380" s="8">
        <v>44711</v>
      </c>
      <c r="F3380" s="3">
        <v>344</v>
      </c>
      <c r="G3380" s="5">
        <f>Tabla1[[#This Row],[Importe]]-Tabla1[[#This Row],[Pagado]]</f>
        <v>0</v>
      </c>
      <c r="H3380" s="4" t="s">
        <v>3890</v>
      </c>
    </row>
    <row r="3381" spans="1:8" x14ac:dyDescent="0.25">
      <c r="A3381" s="7">
        <v>44711</v>
      </c>
      <c r="B3381" s="4" t="s">
        <v>3421</v>
      </c>
      <c r="C3381" s="4" t="s">
        <v>3611</v>
      </c>
      <c r="D3381" s="3">
        <v>3688.6</v>
      </c>
      <c r="E3381" s="8">
        <v>44711</v>
      </c>
      <c r="F3381" s="3">
        <v>3688.6</v>
      </c>
      <c r="G3381" s="5">
        <f>Tabla1[[#This Row],[Importe]]-Tabla1[[#This Row],[Pagado]]</f>
        <v>0</v>
      </c>
      <c r="H3381" s="4" t="s">
        <v>3890</v>
      </c>
    </row>
    <row r="3382" spans="1:8" x14ac:dyDescent="0.25">
      <c r="A3382" s="7">
        <v>44711</v>
      </c>
      <c r="B3382" s="4" t="s">
        <v>3422</v>
      </c>
      <c r="C3382" s="4" t="s">
        <v>3600</v>
      </c>
      <c r="D3382" s="3">
        <v>554.4</v>
      </c>
      <c r="E3382" s="8">
        <v>44711</v>
      </c>
      <c r="F3382" s="3">
        <v>554.4</v>
      </c>
      <c r="G3382" s="5">
        <f>Tabla1[[#This Row],[Importe]]-Tabla1[[#This Row],[Pagado]]</f>
        <v>0</v>
      </c>
      <c r="H3382" s="4" t="s">
        <v>3890</v>
      </c>
    </row>
    <row r="3383" spans="1:8" x14ac:dyDescent="0.25">
      <c r="A3383" s="7">
        <v>44711</v>
      </c>
      <c r="B3383" s="4" t="s">
        <v>3423</v>
      </c>
      <c r="C3383" s="4" t="s">
        <v>3614</v>
      </c>
      <c r="D3383" s="3">
        <v>2679.7</v>
      </c>
      <c r="E3383" s="8">
        <v>44711</v>
      </c>
      <c r="F3383" s="3">
        <v>2679.7</v>
      </c>
      <c r="G3383" s="5">
        <f>Tabla1[[#This Row],[Importe]]-Tabla1[[#This Row],[Pagado]]</f>
        <v>0</v>
      </c>
      <c r="H3383" s="4" t="s">
        <v>3890</v>
      </c>
    </row>
    <row r="3384" spans="1:8" x14ac:dyDescent="0.25">
      <c r="A3384" s="7">
        <v>44711</v>
      </c>
      <c r="B3384" s="4" t="s">
        <v>3424</v>
      </c>
      <c r="C3384" s="4" t="s">
        <v>3622</v>
      </c>
      <c r="D3384" s="3">
        <v>6533.4</v>
      </c>
      <c r="E3384" s="8">
        <v>44711</v>
      </c>
      <c r="F3384" s="3">
        <v>6533.4</v>
      </c>
      <c r="G3384" s="5">
        <f>Tabla1[[#This Row],[Importe]]-Tabla1[[#This Row],[Pagado]]</f>
        <v>0</v>
      </c>
      <c r="H3384" s="4" t="s">
        <v>3890</v>
      </c>
    </row>
    <row r="3385" spans="1:8" x14ac:dyDescent="0.25">
      <c r="A3385" s="7">
        <v>44711</v>
      </c>
      <c r="B3385" s="4" t="s">
        <v>3425</v>
      </c>
      <c r="C3385" s="4" t="s">
        <v>3864</v>
      </c>
      <c r="D3385" s="3">
        <v>12005.1</v>
      </c>
      <c r="E3385" s="8" t="s">
        <v>3883</v>
      </c>
      <c r="F3385" s="3">
        <v>12005.1</v>
      </c>
      <c r="G3385" s="5">
        <f>Tabla1[[#This Row],[Importe]]-Tabla1[[#This Row],[Pagado]]</f>
        <v>0</v>
      </c>
      <c r="H3385" s="4" t="s">
        <v>3890</v>
      </c>
    </row>
    <row r="3386" spans="1:8" x14ac:dyDescent="0.25">
      <c r="A3386" s="7">
        <v>44711</v>
      </c>
      <c r="B3386" s="4" t="s">
        <v>3426</v>
      </c>
      <c r="C3386" s="4" t="s">
        <v>3616</v>
      </c>
      <c r="D3386" s="3">
        <v>9612.2000000000007</v>
      </c>
      <c r="E3386" s="8">
        <v>44711</v>
      </c>
      <c r="F3386" s="3">
        <v>9612.2000000000007</v>
      </c>
      <c r="G3386" s="5">
        <f>Tabla1[[#This Row],[Importe]]-Tabla1[[#This Row],[Pagado]]</f>
        <v>0</v>
      </c>
      <c r="H3386" s="4" t="s">
        <v>3890</v>
      </c>
    </row>
    <row r="3387" spans="1:8" x14ac:dyDescent="0.25">
      <c r="A3387" s="7">
        <v>44711</v>
      </c>
      <c r="B3387" s="4" t="s">
        <v>3427</v>
      </c>
      <c r="C3387" s="4" t="s">
        <v>3803</v>
      </c>
      <c r="D3387" s="3">
        <v>15468.2</v>
      </c>
      <c r="E3387" s="8">
        <v>44711</v>
      </c>
      <c r="F3387" s="3">
        <v>15468.2</v>
      </c>
      <c r="G3387" s="5">
        <f>Tabla1[[#This Row],[Importe]]-Tabla1[[#This Row],[Pagado]]</f>
        <v>0</v>
      </c>
      <c r="H3387" s="4" t="s">
        <v>3890</v>
      </c>
    </row>
    <row r="3388" spans="1:8" x14ac:dyDescent="0.25">
      <c r="A3388" s="7">
        <v>44711</v>
      </c>
      <c r="B3388" s="4" t="s">
        <v>3428</v>
      </c>
      <c r="C3388" s="4" t="s">
        <v>3677</v>
      </c>
      <c r="D3388" s="3">
        <v>12978</v>
      </c>
      <c r="E3388" s="8">
        <v>44712</v>
      </c>
      <c r="F3388" s="3">
        <v>12978</v>
      </c>
      <c r="G3388" s="5">
        <f>Tabla1[[#This Row],[Importe]]-Tabla1[[#This Row],[Pagado]]</f>
        <v>0</v>
      </c>
      <c r="H3388" s="4" t="s">
        <v>3890</v>
      </c>
    </row>
    <row r="3389" spans="1:8" x14ac:dyDescent="0.25">
      <c r="A3389" s="7">
        <v>44711</v>
      </c>
      <c r="B3389" s="4" t="s">
        <v>3429</v>
      </c>
      <c r="C3389" s="4" t="s">
        <v>3673</v>
      </c>
      <c r="D3389" s="3">
        <v>12789</v>
      </c>
      <c r="E3389" s="8">
        <v>44712</v>
      </c>
      <c r="F3389" s="3">
        <v>12789</v>
      </c>
      <c r="G3389" s="5">
        <f>Tabla1[[#This Row],[Importe]]-Tabla1[[#This Row],[Pagado]]</f>
        <v>0</v>
      </c>
      <c r="H3389" s="4" t="s">
        <v>3890</v>
      </c>
    </row>
    <row r="3390" spans="1:8" x14ac:dyDescent="0.25">
      <c r="A3390" s="7">
        <v>44711</v>
      </c>
      <c r="B3390" s="4" t="s">
        <v>3430</v>
      </c>
      <c r="C3390" s="4" t="s">
        <v>3693</v>
      </c>
      <c r="D3390" s="3">
        <v>8417.4</v>
      </c>
      <c r="E3390" s="8">
        <v>44711</v>
      </c>
      <c r="F3390" s="3">
        <v>8417.4</v>
      </c>
      <c r="G3390" s="5">
        <f>Tabla1[[#This Row],[Importe]]-Tabla1[[#This Row],[Pagado]]</f>
        <v>0</v>
      </c>
      <c r="H3390" s="4" t="s">
        <v>3890</v>
      </c>
    </row>
    <row r="3391" spans="1:8" x14ac:dyDescent="0.25">
      <c r="A3391" s="7">
        <v>44711</v>
      </c>
      <c r="B3391" s="4" t="s">
        <v>3431</v>
      </c>
      <c r="C3391" s="4" t="s">
        <v>3689</v>
      </c>
      <c r="D3391" s="3">
        <v>10648.8</v>
      </c>
      <c r="E3391" s="8">
        <v>44711</v>
      </c>
      <c r="F3391" s="3">
        <v>10648.8</v>
      </c>
      <c r="G3391" s="5">
        <f>Tabla1[[#This Row],[Importe]]-Tabla1[[#This Row],[Pagado]]</f>
        <v>0</v>
      </c>
      <c r="H3391" s="4" t="s">
        <v>3890</v>
      </c>
    </row>
    <row r="3392" spans="1:8" x14ac:dyDescent="0.25">
      <c r="A3392" s="7">
        <v>44711</v>
      </c>
      <c r="B3392" s="4" t="s">
        <v>3432</v>
      </c>
      <c r="C3392" s="4" t="s">
        <v>3649</v>
      </c>
      <c r="D3392" s="3">
        <v>4468.2</v>
      </c>
      <c r="E3392" s="8">
        <v>44711</v>
      </c>
      <c r="F3392" s="3">
        <v>4468.2</v>
      </c>
      <c r="G3392" s="5">
        <f>Tabla1[[#This Row],[Importe]]-Tabla1[[#This Row],[Pagado]]</f>
        <v>0</v>
      </c>
      <c r="H3392" s="4" t="s">
        <v>3890</v>
      </c>
    </row>
    <row r="3393" spans="1:8" x14ac:dyDescent="0.25">
      <c r="A3393" s="7">
        <v>44711</v>
      </c>
      <c r="B3393" s="4" t="s">
        <v>3433</v>
      </c>
      <c r="C3393" s="4" t="s">
        <v>3694</v>
      </c>
      <c r="D3393" s="3">
        <v>7590</v>
      </c>
      <c r="E3393" s="8">
        <v>44711</v>
      </c>
      <c r="F3393" s="3">
        <v>7590</v>
      </c>
      <c r="G3393" s="5">
        <f>Tabla1[[#This Row],[Importe]]-Tabla1[[#This Row],[Pagado]]</f>
        <v>0</v>
      </c>
      <c r="H3393" s="4" t="s">
        <v>3890</v>
      </c>
    </row>
    <row r="3394" spans="1:8" x14ac:dyDescent="0.25">
      <c r="A3394" s="7">
        <v>44711</v>
      </c>
      <c r="B3394" s="4" t="s">
        <v>3434</v>
      </c>
      <c r="C3394" s="4" t="s">
        <v>4054</v>
      </c>
      <c r="D3394" s="3">
        <v>0</v>
      </c>
      <c r="E3394" s="9" t="s">
        <v>3891</v>
      </c>
      <c r="F3394" s="3">
        <v>0</v>
      </c>
      <c r="G3394" s="5">
        <f>Tabla1[[#This Row],[Importe]]-Tabla1[[#This Row],[Pagado]]</f>
        <v>0</v>
      </c>
      <c r="H3394" s="4" t="s">
        <v>3891</v>
      </c>
    </row>
    <row r="3395" spans="1:8" x14ac:dyDescent="0.25">
      <c r="A3395" s="7">
        <v>44711</v>
      </c>
      <c r="B3395" s="4" t="s">
        <v>3435</v>
      </c>
      <c r="C3395" s="4" t="s">
        <v>3766</v>
      </c>
      <c r="D3395" s="3">
        <v>38045.699999999997</v>
      </c>
      <c r="E3395" s="8">
        <v>44712</v>
      </c>
      <c r="F3395" s="3">
        <v>38045.699999999997</v>
      </c>
      <c r="G3395" s="5">
        <f>Tabla1[[#This Row],[Importe]]-Tabla1[[#This Row],[Pagado]]</f>
        <v>0</v>
      </c>
      <c r="H3395" s="4" t="s">
        <v>3890</v>
      </c>
    </row>
    <row r="3396" spans="1:8" x14ac:dyDescent="0.25">
      <c r="A3396" s="7">
        <v>44711</v>
      </c>
      <c r="B3396" s="4" t="s">
        <v>3436</v>
      </c>
      <c r="C3396" s="4" t="s">
        <v>3643</v>
      </c>
      <c r="D3396" s="3">
        <v>1845</v>
      </c>
      <c r="E3396" s="8">
        <v>44711</v>
      </c>
      <c r="F3396" s="3">
        <v>1845</v>
      </c>
      <c r="G3396" s="5">
        <f>Tabla1[[#This Row],[Importe]]-Tabla1[[#This Row],[Pagado]]</f>
        <v>0</v>
      </c>
      <c r="H3396" s="4" t="s">
        <v>3890</v>
      </c>
    </row>
    <row r="3397" spans="1:8" x14ac:dyDescent="0.25">
      <c r="A3397" s="7">
        <v>44711</v>
      </c>
      <c r="B3397" s="4" t="s">
        <v>3437</v>
      </c>
      <c r="C3397" s="4" t="s">
        <v>3701</v>
      </c>
      <c r="D3397" s="3">
        <v>32076.799999999999</v>
      </c>
      <c r="E3397" s="8">
        <v>44711</v>
      </c>
      <c r="F3397" s="3">
        <v>32076.799999999999</v>
      </c>
      <c r="G3397" s="5">
        <f>Tabla1[[#This Row],[Importe]]-Tabla1[[#This Row],[Pagado]]</f>
        <v>0</v>
      </c>
      <c r="H3397" s="4" t="s">
        <v>3890</v>
      </c>
    </row>
    <row r="3398" spans="1:8" x14ac:dyDescent="0.25">
      <c r="A3398" s="7">
        <v>44711</v>
      </c>
      <c r="B3398" s="4" t="s">
        <v>3438</v>
      </c>
      <c r="C3398" s="4" t="s">
        <v>3776</v>
      </c>
      <c r="D3398" s="3">
        <v>1896.3</v>
      </c>
      <c r="E3398" s="8">
        <v>44711</v>
      </c>
      <c r="F3398" s="3">
        <v>1896.3</v>
      </c>
      <c r="G3398" s="5">
        <f>Tabla1[[#This Row],[Importe]]-Tabla1[[#This Row],[Pagado]]</f>
        <v>0</v>
      </c>
      <c r="H3398" s="4" t="s">
        <v>3890</v>
      </c>
    </row>
    <row r="3399" spans="1:8" x14ac:dyDescent="0.25">
      <c r="A3399" s="7">
        <v>44711</v>
      </c>
      <c r="B3399" s="4" t="s">
        <v>3439</v>
      </c>
      <c r="C3399" s="4" t="s">
        <v>3681</v>
      </c>
      <c r="D3399" s="3">
        <v>19266.599999999999</v>
      </c>
      <c r="E3399" s="8">
        <v>44711</v>
      </c>
      <c r="F3399" s="3">
        <v>19266.599999999999</v>
      </c>
      <c r="G3399" s="5">
        <f>Tabla1[[#This Row],[Importe]]-Tabla1[[#This Row],[Pagado]]</f>
        <v>0</v>
      </c>
      <c r="H3399" s="4" t="s">
        <v>3890</v>
      </c>
    </row>
    <row r="3400" spans="1:8" x14ac:dyDescent="0.25">
      <c r="A3400" s="7">
        <v>44711</v>
      </c>
      <c r="B3400" s="4" t="s">
        <v>3440</v>
      </c>
      <c r="C3400" s="4" t="s">
        <v>3711</v>
      </c>
      <c r="D3400" s="3">
        <v>2318.4</v>
      </c>
      <c r="E3400" s="8">
        <v>44712</v>
      </c>
      <c r="F3400" s="3">
        <v>2318.4</v>
      </c>
      <c r="G3400" s="5">
        <f>Tabla1[[#This Row],[Importe]]-Tabla1[[#This Row],[Pagado]]</f>
        <v>0</v>
      </c>
      <c r="H3400" s="4" t="s">
        <v>3890</v>
      </c>
    </row>
    <row r="3401" spans="1:8" x14ac:dyDescent="0.25">
      <c r="A3401" s="7">
        <v>44711</v>
      </c>
      <c r="B3401" s="4" t="s">
        <v>3441</v>
      </c>
      <c r="C3401" s="4" t="s">
        <v>3710</v>
      </c>
      <c r="D3401" s="3">
        <v>2450.6999999999998</v>
      </c>
      <c r="E3401" s="8">
        <v>44712</v>
      </c>
      <c r="F3401" s="3">
        <v>2450.6999999999998</v>
      </c>
      <c r="G3401" s="5">
        <f>Tabla1[[#This Row],[Importe]]-Tabla1[[#This Row],[Pagado]]</f>
        <v>0</v>
      </c>
      <c r="H3401" s="4" t="s">
        <v>3890</v>
      </c>
    </row>
    <row r="3402" spans="1:8" x14ac:dyDescent="0.25">
      <c r="A3402" s="7">
        <v>44711</v>
      </c>
      <c r="B3402" s="4" t="s">
        <v>3442</v>
      </c>
      <c r="C3402" s="4" t="s">
        <v>3712</v>
      </c>
      <c r="D3402" s="3">
        <v>579.6</v>
      </c>
      <c r="E3402" s="8">
        <v>44712</v>
      </c>
      <c r="F3402" s="3">
        <v>579.6</v>
      </c>
      <c r="G3402" s="5">
        <f>Tabla1[[#This Row],[Importe]]-Tabla1[[#This Row],[Pagado]]</f>
        <v>0</v>
      </c>
      <c r="H3402" s="4" t="s">
        <v>3890</v>
      </c>
    </row>
    <row r="3403" spans="1:8" x14ac:dyDescent="0.25">
      <c r="A3403" s="7">
        <v>44711</v>
      </c>
      <c r="B3403" s="4" t="s">
        <v>3443</v>
      </c>
      <c r="C3403" s="4" t="s">
        <v>3709</v>
      </c>
      <c r="D3403" s="3">
        <v>7578.9</v>
      </c>
      <c r="E3403" s="8">
        <v>44712</v>
      </c>
      <c r="F3403" s="3">
        <v>7578.9</v>
      </c>
      <c r="G3403" s="5">
        <f>Tabla1[[#This Row],[Importe]]-Tabla1[[#This Row],[Pagado]]</f>
        <v>0</v>
      </c>
      <c r="H3403" s="4" t="s">
        <v>3890</v>
      </c>
    </row>
    <row r="3404" spans="1:8" x14ac:dyDescent="0.25">
      <c r="A3404" s="7">
        <v>44711</v>
      </c>
      <c r="B3404" s="4" t="s">
        <v>3444</v>
      </c>
      <c r="C3404" s="4" t="s">
        <v>3761</v>
      </c>
      <c r="D3404" s="3">
        <v>1302.2</v>
      </c>
      <c r="E3404" s="8">
        <v>44712</v>
      </c>
      <c r="F3404" s="3">
        <v>1302.2</v>
      </c>
      <c r="G3404" s="5">
        <f>Tabla1[[#This Row],[Importe]]-Tabla1[[#This Row],[Pagado]]</f>
        <v>0</v>
      </c>
      <c r="H3404" s="4" t="s">
        <v>3890</v>
      </c>
    </row>
    <row r="3405" spans="1:8" x14ac:dyDescent="0.25">
      <c r="A3405" s="7">
        <v>44711</v>
      </c>
      <c r="B3405" s="4" t="s">
        <v>3445</v>
      </c>
      <c r="C3405" s="4" t="s">
        <v>3627</v>
      </c>
      <c r="D3405" s="3">
        <v>2374.4</v>
      </c>
      <c r="E3405" s="8">
        <v>44711</v>
      </c>
      <c r="F3405" s="3">
        <v>2374.4</v>
      </c>
      <c r="G3405" s="5">
        <f>Tabla1[[#This Row],[Importe]]-Tabla1[[#This Row],[Pagado]]</f>
        <v>0</v>
      </c>
      <c r="H3405" s="4" t="s">
        <v>3890</v>
      </c>
    </row>
    <row r="3406" spans="1:8" x14ac:dyDescent="0.25">
      <c r="A3406" s="7">
        <v>44711</v>
      </c>
      <c r="B3406" s="4" t="s">
        <v>3446</v>
      </c>
      <c r="C3406" s="4" t="s">
        <v>3715</v>
      </c>
      <c r="D3406" s="3">
        <v>2091</v>
      </c>
      <c r="E3406" s="8">
        <v>44712</v>
      </c>
      <c r="F3406" s="3">
        <v>2091</v>
      </c>
      <c r="G3406" s="5">
        <f>Tabla1[[#This Row],[Importe]]-Tabla1[[#This Row],[Pagado]]</f>
        <v>0</v>
      </c>
      <c r="H3406" s="4" t="s">
        <v>3890</v>
      </c>
    </row>
    <row r="3407" spans="1:8" x14ac:dyDescent="0.25">
      <c r="A3407" s="7">
        <v>44711</v>
      </c>
      <c r="B3407" s="4" t="s">
        <v>3447</v>
      </c>
      <c r="C3407" s="4" t="s">
        <v>3715</v>
      </c>
      <c r="D3407" s="3">
        <v>404</v>
      </c>
      <c r="E3407" s="8">
        <v>44712</v>
      </c>
      <c r="F3407" s="3">
        <v>404</v>
      </c>
      <c r="G3407" s="5">
        <f>Tabla1[[#This Row],[Importe]]-Tabla1[[#This Row],[Pagado]]</f>
        <v>0</v>
      </c>
      <c r="H3407" s="4" t="s">
        <v>3890</v>
      </c>
    </row>
    <row r="3408" spans="1:8" x14ac:dyDescent="0.25">
      <c r="A3408" s="7">
        <v>44711</v>
      </c>
      <c r="B3408" s="4" t="s">
        <v>3448</v>
      </c>
      <c r="C3408" s="4" t="s">
        <v>3685</v>
      </c>
      <c r="D3408" s="3">
        <v>5712</v>
      </c>
      <c r="E3408" s="8">
        <v>44712</v>
      </c>
      <c r="F3408" s="3">
        <v>5712</v>
      </c>
      <c r="G3408" s="5">
        <f>Tabla1[[#This Row],[Importe]]-Tabla1[[#This Row],[Pagado]]</f>
        <v>0</v>
      </c>
      <c r="H3408" s="4" t="s">
        <v>3890</v>
      </c>
    </row>
    <row r="3409" spans="1:8" x14ac:dyDescent="0.25">
      <c r="A3409" s="7">
        <v>44711</v>
      </c>
      <c r="B3409" s="4" t="s">
        <v>3449</v>
      </c>
      <c r="C3409" s="4" t="s">
        <v>3682</v>
      </c>
      <c r="D3409" s="3">
        <v>10599.3</v>
      </c>
      <c r="E3409" s="8">
        <v>44712</v>
      </c>
      <c r="F3409" s="3">
        <v>10599.3</v>
      </c>
      <c r="G3409" s="5">
        <f>Tabla1[[#This Row],[Importe]]-Tabla1[[#This Row],[Pagado]]</f>
        <v>0</v>
      </c>
      <c r="H3409" s="4" t="s">
        <v>3890</v>
      </c>
    </row>
    <row r="3410" spans="1:8" x14ac:dyDescent="0.25">
      <c r="A3410" s="7">
        <v>44711</v>
      </c>
      <c r="B3410" s="4" t="s">
        <v>3450</v>
      </c>
      <c r="C3410" s="4" t="s">
        <v>3605</v>
      </c>
      <c r="D3410" s="3">
        <v>2431.8000000000002</v>
      </c>
      <c r="E3410" s="8">
        <v>44711</v>
      </c>
      <c r="F3410" s="3">
        <v>2431.8000000000002</v>
      </c>
      <c r="G3410" s="5">
        <f>Tabla1[[#This Row],[Importe]]-Tabla1[[#This Row],[Pagado]]</f>
        <v>0</v>
      </c>
      <c r="H3410" s="4" t="s">
        <v>3890</v>
      </c>
    </row>
    <row r="3411" spans="1:8" x14ac:dyDescent="0.25">
      <c r="A3411" s="7">
        <v>44711</v>
      </c>
      <c r="B3411" s="4" t="s">
        <v>3451</v>
      </c>
      <c r="C3411" s="4" t="s">
        <v>3614</v>
      </c>
      <c r="D3411" s="3">
        <v>699</v>
      </c>
      <c r="E3411" s="8">
        <v>44711</v>
      </c>
      <c r="F3411" s="3">
        <v>699</v>
      </c>
      <c r="G3411" s="5">
        <f>Tabla1[[#This Row],[Importe]]-Tabla1[[#This Row],[Pagado]]</f>
        <v>0</v>
      </c>
      <c r="H3411" s="4" t="s">
        <v>3890</v>
      </c>
    </row>
    <row r="3412" spans="1:8" x14ac:dyDescent="0.25">
      <c r="A3412" s="7">
        <v>44711</v>
      </c>
      <c r="B3412" s="4" t="s">
        <v>3452</v>
      </c>
      <c r="C3412" s="4" t="s">
        <v>3876</v>
      </c>
      <c r="D3412" s="3">
        <v>2153.5</v>
      </c>
      <c r="E3412" s="8">
        <v>44712</v>
      </c>
      <c r="F3412" s="3">
        <v>2153.5</v>
      </c>
      <c r="G3412" s="5">
        <f>Tabla1[[#This Row],[Importe]]-Tabla1[[#This Row],[Pagado]]</f>
        <v>0</v>
      </c>
      <c r="H3412" s="4" t="s">
        <v>3890</v>
      </c>
    </row>
    <row r="3413" spans="1:8" x14ac:dyDescent="0.25">
      <c r="A3413" s="7">
        <v>44711</v>
      </c>
      <c r="B3413" s="4" t="s">
        <v>3453</v>
      </c>
      <c r="C3413" s="4" t="s">
        <v>3700</v>
      </c>
      <c r="D3413" s="3">
        <v>125988.92</v>
      </c>
      <c r="E3413" s="8" t="s">
        <v>3880</v>
      </c>
      <c r="F3413" s="3">
        <v>125988.92</v>
      </c>
      <c r="G3413" s="5">
        <f>Tabla1[[#This Row],[Importe]]-Tabla1[[#This Row],[Pagado]]</f>
        <v>0</v>
      </c>
      <c r="H3413" s="4" t="s">
        <v>3890</v>
      </c>
    </row>
    <row r="3414" spans="1:8" x14ac:dyDescent="0.25">
      <c r="A3414" s="7">
        <v>44711</v>
      </c>
      <c r="B3414" s="4" t="s">
        <v>3454</v>
      </c>
      <c r="C3414" s="4" t="s">
        <v>3982</v>
      </c>
      <c r="D3414" s="3">
        <v>0</v>
      </c>
      <c r="E3414" s="9" t="s">
        <v>3891</v>
      </c>
      <c r="F3414" s="3">
        <v>0</v>
      </c>
      <c r="G3414" s="5">
        <f>Tabla1[[#This Row],[Importe]]-Tabla1[[#This Row],[Pagado]]</f>
        <v>0</v>
      </c>
      <c r="H3414" s="4" t="s">
        <v>3891</v>
      </c>
    </row>
    <row r="3415" spans="1:8" x14ac:dyDescent="0.25">
      <c r="A3415" s="7">
        <v>44711</v>
      </c>
      <c r="B3415" s="4" t="s">
        <v>3455</v>
      </c>
      <c r="C3415" s="4" t="s">
        <v>3733</v>
      </c>
      <c r="D3415" s="3">
        <v>4320</v>
      </c>
      <c r="E3415" s="8">
        <v>44711</v>
      </c>
      <c r="F3415" s="3">
        <v>4320</v>
      </c>
      <c r="G3415" s="5">
        <f>Tabla1[[#This Row],[Importe]]-Tabla1[[#This Row],[Pagado]]</f>
        <v>0</v>
      </c>
      <c r="H3415" s="4" t="s">
        <v>3890</v>
      </c>
    </row>
    <row r="3416" spans="1:8" x14ac:dyDescent="0.25">
      <c r="A3416" s="7">
        <v>44711</v>
      </c>
      <c r="B3416" s="4" t="s">
        <v>3456</v>
      </c>
      <c r="C3416" s="4" t="s">
        <v>3746</v>
      </c>
      <c r="D3416" s="3">
        <v>5844.3</v>
      </c>
      <c r="E3416" s="8">
        <v>44712</v>
      </c>
      <c r="F3416" s="3">
        <v>5844.3</v>
      </c>
      <c r="G3416" s="5">
        <f>Tabla1[[#This Row],[Importe]]-Tabla1[[#This Row],[Pagado]]</f>
        <v>0</v>
      </c>
      <c r="H3416" s="4" t="s">
        <v>3890</v>
      </c>
    </row>
    <row r="3417" spans="1:8" x14ac:dyDescent="0.25">
      <c r="A3417" s="7">
        <v>44711</v>
      </c>
      <c r="B3417" s="4" t="s">
        <v>3457</v>
      </c>
      <c r="C3417" s="4" t="s">
        <v>3661</v>
      </c>
      <c r="D3417" s="3">
        <v>35722.699999999997</v>
      </c>
      <c r="E3417" s="8">
        <v>44712</v>
      </c>
      <c r="F3417" s="3">
        <v>35722.699999999997</v>
      </c>
      <c r="G3417" s="5">
        <f>Tabla1[[#This Row],[Importe]]-Tabla1[[#This Row],[Pagado]]</f>
        <v>0</v>
      </c>
      <c r="H3417" s="4" t="s">
        <v>3890</v>
      </c>
    </row>
    <row r="3418" spans="1:8" x14ac:dyDescent="0.25">
      <c r="A3418" s="7">
        <v>44711</v>
      </c>
      <c r="B3418" s="4" t="s">
        <v>3458</v>
      </c>
      <c r="C3418" s="4" t="s">
        <v>3603</v>
      </c>
      <c r="D3418" s="3">
        <v>4725</v>
      </c>
      <c r="E3418" s="8">
        <v>44712</v>
      </c>
      <c r="F3418" s="3">
        <v>4725</v>
      </c>
      <c r="G3418" s="5">
        <f>Tabla1[[#This Row],[Importe]]-Tabla1[[#This Row],[Pagado]]</f>
        <v>0</v>
      </c>
      <c r="H3418" s="4" t="s">
        <v>3890</v>
      </c>
    </row>
    <row r="3419" spans="1:8" x14ac:dyDescent="0.25">
      <c r="A3419" s="7">
        <v>44711</v>
      </c>
      <c r="B3419" s="4" t="s">
        <v>3459</v>
      </c>
      <c r="C3419" s="4" t="s">
        <v>3752</v>
      </c>
      <c r="D3419" s="3">
        <v>4085.4</v>
      </c>
      <c r="E3419" s="8">
        <v>44711</v>
      </c>
      <c r="F3419" s="3">
        <v>4085.4</v>
      </c>
      <c r="G3419" s="5">
        <f>Tabla1[[#This Row],[Importe]]-Tabla1[[#This Row],[Pagado]]</f>
        <v>0</v>
      </c>
      <c r="H3419" s="4" t="s">
        <v>3890</v>
      </c>
    </row>
    <row r="3420" spans="1:8" x14ac:dyDescent="0.25">
      <c r="A3420" s="7">
        <v>44711</v>
      </c>
      <c r="B3420" s="4" t="s">
        <v>3460</v>
      </c>
      <c r="C3420" s="4" t="s">
        <v>3627</v>
      </c>
      <c r="D3420" s="3">
        <v>1094.4000000000001</v>
      </c>
      <c r="E3420" s="8">
        <v>44711</v>
      </c>
      <c r="F3420" s="3">
        <v>1094.4000000000001</v>
      </c>
      <c r="G3420" s="5">
        <f>Tabla1[[#This Row],[Importe]]-Tabla1[[#This Row],[Pagado]]</f>
        <v>0</v>
      </c>
      <c r="H3420" s="4" t="s">
        <v>3890</v>
      </c>
    </row>
    <row r="3421" spans="1:8" x14ac:dyDescent="0.25">
      <c r="A3421" s="7">
        <v>44711</v>
      </c>
      <c r="B3421" s="4" t="s">
        <v>3461</v>
      </c>
      <c r="C3421" s="4" t="s">
        <v>3752</v>
      </c>
      <c r="D3421" s="3">
        <v>1622.8</v>
      </c>
      <c r="E3421" s="8">
        <v>44711</v>
      </c>
      <c r="F3421" s="3">
        <v>1622.8</v>
      </c>
      <c r="G3421" s="5">
        <f>Tabla1[[#This Row],[Importe]]-Tabla1[[#This Row],[Pagado]]</f>
        <v>0</v>
      </c>
      <c r="H3421" s="4" t="s">
        <v>3890</v>
      </c>
    </row>
    <row r="3422" spans="1:8" x14ac:dyDescent="0.25">
      <c r="A3422" s="7">
        <v>44711</v>
      </c>
      <c r="B3422" s="4" t="s">
        <v>3462</v>
      </c>
      <c r="C3422" s="4" t="s">
        <v>3815</v>
      </c>
      <c r="D3422" s="3">
        <v>213</v>
      </c>
      <c r="E3422" s="8">
        <v>44711</v>
      </c>
      <c r="F3422" s="3">
        <v>213</v>
      </c>
      <c r="G3422" s="5">
        <f>Tabla1[[#This Row],[Importe]]-Tabla1[[#This Row],[Pagado]]</f>
        <v>0</v>
      </c>
      <c r="H3422" s="4" t="s">
        <v>3890</v>
      </c>
    </row>
    <row r="3423" spans="1:8" x14ac:dyDescent="0.25">
      <c r="A3423" s="7">
        <v>44711</v>
      </c>
      <c r="B3423" s="4" t="s">
        <v>3463</v>
      </c>
      <c r="C3423" s="4" t="s">
        <v>3814</v>
      </c>
      <c r="D3423" s="3">
        <v>198</v>
      </c>
      <c r="E3423" s="8">
        <v>44711</v>
      </c>
      <c r="F3423" s="3">
        <v>198</v>
      </c>
      <c r="G3423" s="5">
        <f>Tabla1[[#This Row],[Importe]]-Tabla1[[#This Row],[Pagado]]</f>
        <v>0</v>
      </c>
      <c r="H3423" s="4" t="s">
        <v>3890</v>
      </c>
    </row>
    <row r="3424" spans="1:8" x14ac:dyDescent="0.25">
      <c r="A3424" s="7">
        <v>44711</v>
      </c>
      <c r="B3424" s="4" t="s">
        <v>3464</v>
      </c>
      <c r="C3424" s="4" t="s">
        <v>3614</v>
      </c>
      <c r="D3424" s="3">
        <v>704</v>
      </c>
      <c r="E3424" s="8">
        <v>44711</v>
      </c>
      <c r="F3424" s="3">
        <v>704</v>
      </c>
      <c r="G3424" s="5">
        <f>Tabla1[[#This Row],[Importe]]-Tabla1[[#This Row],[Pagado]]</f>
        <v>0</v>
      </c>
      <c r="H3424" s="4" t="s">
        <v>3890</v>
      </c>
    </row>
    <row r="3425" spans="1:8" x14ac:dyDescent="0.25">
      <c r="A3425" s="7">
        <v>44711</v>
      </c>
      <c r="B3425" s="4" t="s">
        <v>3465</v>
      </c>
      <c r="C3425" s="4" t="s">
        <v>3811</v>
      </c>
      <c r="D3425" s="3">
        <v>6583.5</v>
      </c>
      <c r="E3425" s="8">
        <v>44711</v>
      </c>
      <c r="F3425" s="3">
        <v>6583.5</v>
      </c>
      <c r="G3425" s="5">
        <f>Tabla1[[#This Row],[Importe]]-Tabla1[[#This Row],[Pagado]]</f>
        <v>0</v>
      </c>
      <c r="H3425" s="4" t="s">
        <v>3890</v>
      </c>
    </row>
    <row r="3426" spans="1:8" x14ac:dyDescent="0.25">
      <c r="A3426" s="7">
        <v>44711</v>
      </c>
      <c r="B3426" s="4" t="s">
        <v>3466</v>
      </c>
      <c r="C3426" s="4" t="s">
        <v>3741</v>
      </c>
      <c r="D3426" s="3">
        <v>15811.7</v>
      </c>
      <c r="E3426" s="8">
        <v>44711</v>
      </c>
      <c r="F3426" s="3">
        <v>15811.7</v>
      </c>
      <c r="G3426" s="5">
        <f>Tabla1[[#This Row],[Importe]]-Tabla1[[#This Row],[Pagado]]</f>
        <v>0</v>
      </c>
      <c r="H3426" s="4" t="s">
        <v>3890</v>
      </c>
    </row>
    <row r="3427" spans="1:8" x14ac:dyDescent="0.25">
      <c r="A3427" s="7">
        <v>44711</v>
      </c>
      <c r="B3427" s="4" t="s">
        <v>3467</v>
      </c>
      <c r="C3427" s="4" t="s">
        <v>3726</v>
      </c>
      <c r="D3427" s="3">
        <v>58253.8</v>
      </c>
      <c r="E3427" s="8">
        <v>44711</v>
      </c>
      <c r="F3427" s="3">
        <v>58253.8</v>
      </c>
      <c r="G3427" s="5">
        <f>Tabla1[[#This Row],[Importe]]-Tabla1[[#This Row],[Pagado]]</f>
        <v>0</v>
      </c>
      <c r="H3427" s="4" t="s">
        <v>3890</v>
      </c>
    </row>
    <row r="3428" spans="1:8" x14ac:dyDescent="0.25">
      <c r="A3428" s="7">
        <v>44711</v>
      </c>
      <c r="B3428" s="4" t="s">
        <v>3468</v>
      </c>
      <c r="C3428" s="4" t="s">
        <v>3717</v>
      </c>
      <c r="D3428" s="3">
        <v>2610.6999999999998</v>
      </c>
      <c r="E3428" s="8">
        <v>44711</v>
      </c>
      <c r="F3428" s="3">
        <v>2610.6999999999998</v>
      </c>
      <c r="G3428" s="5">
        <f>Tabla1[[#This Row],[Importe]]-Tabla1[[#This Row],[Pagado]]</f>
        <v>0</v>
      </c>
      <c r="H3428" s="4" t="s">
        <v>3890</v>
      </c>
    </row>
    <row r="3429" spans="1:8" x14ac:dyDescent="0.25">
      <c r="A3429" s="7">
        <v>44711</v>
      </c>
      <c r="B3429" s="4" t="s">
        <v>3469</v>
      </c>
      <c r="C3429" s="4" t="s">
        <v>3690</v>
      </c>
      <c r="D3429" s="3">
        <v>180946.3</v>
      </c>
      <c r="E3429" s="8" t="s">
        <v>3883</v>
      </c>
      <c r="F3429" s="3">
        <v>180946.3</v>
      </c>
      <c r="G3429" s="5">
        <f>Tabla1[[#This Row],[Importe]]-Tabla1[[#This Row],[Pagado]]</f>
        <v>0</v>
      </c>
      <c r="H3429" s="4" t="s">
        <v>3890</v>
      </c>
    </row>
    <row r="3430" spans="1:8" x14ac:dyDescent="0.25">
      <c r="A3430" s="7">
        <v>44711</v>
      </c>
      <c r="B3430" s="4" t="s">
        <v>3470</v>
      </c>
      <c r="C3430" s="4" t="s">
        <v>3614</v>
      </c>
      <c r="D3430" s="3">
        <v>72</v>
      </c>
      <c r="E3430" s="8">
        <v>44711</v>
      </c>
      <c r="F3430" s="3">
        <v>72</v>
      </c>
      <c r="G3430" s="5">
        <f>Tabla1[[#This Row],[Importe]]-Tabla1[[#This Row],[Pagado]]</f>
        <v>0</v>
      </c>
      <c r="H3430" s="4" t="s">
        <v>3890</v>
      </c>
    </row>
    <row r="3431" spans="1:8" x14ac:dyDescent="0.25">
      <c r="A3431" s="7">
        <v>44711</v>
      </c>
      <c r="B3431" s="4" t="s">
        <v>3471</v>
      </c>
      <c r="C3431" s="4" t="s">
        <v>4055</v>
      </c>
      <c r="D3431" s="3">
        <v>0</v>
      </c>
      <c r="E3431" s="9" t="s">
        <v>3891</v>
      </c>
      <c r="F3431" s="3">
        <v>0</v>
      </c>
      <c r="G3431" s="5">
        <f>Tabla1[[#This Row],[Importe]]-Tabla1[[#This Row],[Pagado]]</f>
        <v>0</v>
      </c>
      <c r="H3431" s="4" t="s">
        <v>3891</v>
      </c>
    </row>
    <row r="3432" spans="1:8" x14ac:dyDescent="0.25">
      <c r="A3432" s="7">
        <v>44711</v>
      </c>
      <c r="B3432" s="4" t="s">
        <v>3472</v>
      </c>
      <c r="C3432" s="4" t="s">
        <v>3720</v>
      </c>
      <c r="D3432" s="3">
        <v>21597.200000000001</v>
      </c>
      <c r="E3432" s="8">
        <v>44711</v>
      </c>
      <c r="F3432" s="3">
        <v>21597.200000000001</v>
      </c>
      <c r="G3432" s="5">
        <f>Tabla1[[#This Row],[Importe]]-Tabla1[[#This Row],[Pagado]]</f>
        <v>0</v>
      </c>
      <c r="H3432" s="4" t="s">
        <v>3890</v>
      </c>
    </row>
    <row r="3433" spans="1:8" x14ac:dyDescent="0.25">
      <c r="A3433" s="7">
        <v>44711</v>
      </c>
      <c r="B3433" s="4" t="s">
        <v>3473</v>
      </c>
      <c r="C3433" s="4" t="s">
        <v>3624</v>
      </c>
      <c r="D3433" s="3">
        <v>1632</v>
      </c>
      <c r="E3433" s="8">
        <v>44711</v>
      </c>
      <c r="F3433" s="3">
        <v>1632</v>
      </c>
      <c r="G3433" s="5">
        <f>Tabla1[[#This Row],[Importe]]-Tabla1[[#This Row],[Pagado]]</f>
        <v>0</v>
      </c>
      <c r="H3433" s="4" t="s">
        <v>3890</v>
      </c>
    </row>
    <row r="3434" spans="1:8" x14ac:dyDescent="0.25">
      <c r="A3434" s="7">
        <v>44711</v>
      </c>
      <c r="B3434" s="4" t="s">
        <v>3474</v>
      </c>
      <c r="C3434" s="4" t="s">
        <v>3797</v>
      </c>
      <c r="D3434" s="3">
        <v>9.9600000000000009</v>
      </c>
      <c r="E3434" s="8" t="s">
        <v>3889</v>
      </c>
      <c r="F3434" s="3">
        <v>9.9600000000000009</v>
      </c>
      <c r="G3434" s="5">
        <f>Tabla1[[#This Row],[Importe]]-Tabla1[[#This Row],[Pagado]]</f>
        <v>0</v>
      </c>
      <c r="H3434" s="4" t="s">
        <v>3890</v>
      </c>
    </row>
    <row r="3435" spans="1:8" x14ac:dyDescent="0.25">
      <c r="A3435" s="7">
        <v>44711</v>
      </c>
      <c r="B3435" s="4" t="s">
        <v>3475</v>
      </c>
      <c r="C3435" s="4" t="s">
        <v>3725</v>
      </c>
      <c r="D3435" s="3">
        <v>28825.4</v>
      </c>
      <c r="E3435" s="8" t="s">
        <v>3888</v>
      </c>
      <c r="F3435" s="3">
        <v>28825.4</v>
      </c>
      <c r="G3435" s="5">
        <f>Tabla1[[#This Row],[Importe]]-Tabla1[[#This Row],[Pagado]]</f>
        <v>0</v>
      </c>
      <c r="H3435" s="4" t="s">
        <v>3890</v>
      </c>
    </row>
    <row r="3436" spans="1:8" x14ac:dyDescent="0.25">
      <c r="A3436" s="7">
        <v>44711</v>
      </c>
      <c r="B3436" s="4" t="s">
        <v>3476</v>
      </c>
      <c r="C3436" s="4" t="s">
        <v>3690</v>
      </c>
      <c r="D3436" s="3">
        <v>1893.9</v>
      </c>
      <c r="E3436" s="8" t="s">
        <v>3883</v>
      </c>
      <c r="F3436" s="3">
        <v>1893.9</v>
      </c>
      <c r="G3436" s="5">
        <f>Tabla1[[#This Row],[Importe]]-Tabla1[[#This Row],[Pagado]]</f>
        <v>0</v>
      </c>
      <c r="H3436" s="4" t="s">
        <v>3890</v>
      </c>
    </row>
    <row r="3437" spans="1:8" x14ac:dyDescent="0.25">
      <c r="A3437" s="7">
        <v>44711</v>
      </c>
      <c r="B3437" s="4" t="s">
        <v>3477</v>
      </c>
      <c r="C3437" s="4" t="s">
        <v>3624</v>
      </c>
      <c r="D3437" s="3">
        <v>992</v>
      </c>
      <c r="E3437" s="8">
        <v>44711</v>
      </c>
      <c r="F3437" s="3">
        <v>992</v>
      </c>
      <c r="G3437" s="5">
        <f>Tabla1[[#This Row],[Importe]]-Tabla1[[#This Row],[Pagado]]</f>
        <v>0</v>
      </c>
      <c r="H3437" s="4" t="s">
        <v>3890</v>
      </c>
    </row>
    <row r="3438" spans="1:8" x14ac:dyDescent="0.25">
      <c r="A3438" s="7">
        <v>44711</v>
      </c>
      <c r="B3438" s="4" t="s">
        <v>3478</v>
      </c>
      <c r="C3438" s="4" t="s">
        <v>3627</v>
      </c>
      <c r="D3438" s="3">
        <v>2142</v>
      </c>
      <c r="E3438" s="8">
        <v>44711</v>
      </c>
      <c r="F3438" s="3">
        <v>2142</v>
      </c>
      <c r="G3438" s="5">
        <f>Tabla1[[#This Row],[Importe]]-Tabla1[[#This Row],[Pagado]]</f>
        <v>0</v>
      </c>
      <c r="H3438" s="4" t="s">
        <v>3890</v>
      </c>
    </row>
    <row r="3439" spans="1:8" x14ac:dyDescent="0.25">
      <c r="A3439" s="7">
        <v>44711</v>
      </c>
      <c r="B3439" s="4" t="s">
        <v>3479</v>
      </c>
      <c r="C3439" s="4" t="s">
        <v>3702</v>
      </c>
      <c r="D3439" s="3">
        <v>4320</v>
      </c>
      <c r="E3439" s="8">
        <v>44712</v>
      </c>
      <c r="F3439" s="3">
        <v>4320</v>
      </c>
      <c r="G3439" s="5">
        <f>Tabla1[[#This Row],[Importe]]-Tabla1[[#This Row],[Pagado]]</f>
        <v>0</v>
      </c>
      <c r="H3439" s="4" t="s">
        <v>3890</v>
      </c>
    </row>
    <row r="3440" spans="1:8" x14ac:dyDescent="0.25">
      <c r="A3440" s="7">
        <v>44712</v>
      </c>
      <c r="B3440" s="4" t="s">
        <v>3480</v>
      </c>
      <c r="C3440" s="4" t="s">
        <v>3648</v>
      </c>
      <c r="D3440" s="3">
        <v>4532</v>
      </c>
      <c r="E3440" s="8" t="s">
        <v>3884</v>
      </c>
      <c r="F3440" s="3">
        <v>4532</v>
      </c>
      <c r="G3440" s="5">
        <f>Tabla1[[#This Row],[Importe]]-Tabla1[[#This Row],[Pagado]]</f>
        <v>0</v>
      </c>
      <c r="H3440" s="4" t="s">
        <v>3890</v>
      </c>
    </row>
    <row r="3441" spans="1:8" ht="31.5" x14ac:dyDescent="0.25">
      <c r="A3441" s="7">
        <v>44712</v>
      </c>
      <c r="B3441" s="4" t="s">
        <v>3481</v>
      </c>
      <c r="C3441" s="4" t="s">
        <v>3640</v>
      </c>
      <c r="D3441" s="3">
        <v>14261.5</v>
      </c>
      <c r="E3441" s="8" t="s">
        <v>4060</v>
      </c>
      <c r="F3441" s="3">
        <f>9000</f>
        <v>9000</v>
      </c>
      <c r="G3441" s="5">
        <f>Tabla1[[#This Row],[Importe]]-Tabla1[[#This Row],[Pagado]]</f>
        <v>5261.5</v>
      </c>
      <c r="H3441" s="4" t="s">
        <v>3890</v>
      </c>
    </row>
    <row r="3442" spans="1:8" x14ac:dyDescent="0.25">
      <c r="A3442" s="7">
        <v>44712</v>
      </c>
      <c r="B3442" s="4" t="s">
        <v>3482</v>
      </c>
      <c r="C3442" s="4" t="s">
        <v>3643</v>
      </c>
      <c r="D3442" s="3">
        <v>425</v>
      </c>
      <c r="E3442" s="8" t="s">
        <v>3883</v>
      </c>
      <c r="F3442" s="3">
        <v>425</v>
      </c>
      <c r="G3442" s="5">
        <f>Tabla1[[#This Row],[Importe]]-Tabla1[[#This Row],[Pagado]]</f>
        <v>0</v>
      </c>
      <c r="H3442" s="4" t="s">
        <v>3890</v>
      </c>
    </row>
    <row r="3443" spans="1:8" x14ac:dyDescent="0.25">
      <c r="A3443" s="7">
        <v>44712</v>
      </c>
      <c r="B3443" s="4" t="s">
        <v>3483</v>
      </c>
      <c r="C3443" s="4" t="s">
        <v>3735</v>
      </c>
      <c r="D3443" s="3">
        <v>4851</v>
      </c>
      <c r="E3443" s="8" t="s">
        <v>3886</v>
      </c>
      <c r="F3443" s="3">
        <v>4851</v>
      </c>
      <c r="G3443" s="5">
        <f>Tabla1[[#This Row],[Importe]]-Tabla1[[#This Row],[Pagado]]</f>
        <v>0</v>
      </c>
      <c r="H3443" s="4" t="s">
        <v>3890</v>
      </c>
    </row>
    <row r="3444" spans="1:8" x14ac:dyDescent="0.25">
      <c r="A3444" s="7">
        <v>44712</v>
      </c>
      <c r="B3444" s="4" t="s">
        <v>3484</v>
      </c>
      <c r="C3444" s="4" t="s">
        <v>3737</v>
      </c>
      <c r="D3444" s="3">
        <v>4433</v>
      </c>
      <c r="E3444" s="8" t="s">
        <v>3884</v>
      </c>
      <c r="F3444" s="3">
        <v>4433</v>
      </c>
      <c r="G3444" s="5">
        <f>Tabla1[[#This Row],[Importe]]-Tabla1[[#This Row],[Pagado]]</f>
        <v>0</v>
      </c>
      <c r="H3444" s="4" t="s">
        <v>3890</v>
      </c>
    </row>
    <row r="3445" spans="1:8" x14ac:dyDescent="0.25">
      <c r="A3445" s="7">
        <v>44712</v>
      </c>
      <c r="B3445" s="4" t="s">
        <v>3485</v>
      </c>
      <c r="C3445" s="4" t="s">
        <v>3649</v>
      </c>
      <c r="D3445" s="3">
        <v>4674</v>
      </c>
      <c r="E3445" s="8" t="s">
        <v>3884</v>
      </c>
      <c r="F3445" s="3">
        <v>4674</v>
      </c>
      <c r="G3445" s="5">
        <f>Tabla1[[#This Row],[Importe]]-Tabla1[[#This Row],[Pagado]]</f>
        <v>0</v>
      </c>
      <c r="H3445" s="4" t="s">
        <v>3890</v>
      </c>
    </row>
    <row r="3446" spans="1:8" x14ac:dyDescent="0.25">
      <c r="A3446" s="7">
        <v>44712</v>
      </c>
      <c r="B3446" s="4" t="s">
        <v>3486</v>
      </c>
      <c r="C3446" s="4" t="s">
        <v>3641</v>
      </c>
      <c r="D3446" s="3">
        <v>5479.4</v>
      </c>
      <c r="E3446" s="8" t="s">
        <v>3886</v>
      </c>
      <c r="F3446" s="3">
        <v>5479.4</v>
      </c>
      <c r="G3446" s="5">
        <f>Tabla1[[#This Row],[Importe]]-Tabla1[[#This Row],[Pagado]]</f>
        <v>0</v>
      </c>
      <c r="H3446" s="4" t="s">
        <v>3890</v>
      </c>
    </row>
    <row r="3447" spans="1:8" x14ac:dyDescent="0.25">
      <c r="A3447" s="7">
        <v>44712</v>
      </c>
      <c r="B3447" s="4" t="s">
        <v>3487</v>
      </c>
      <c r="C3447" s="4" t="s">
        <v>3667</v>
      </c>
      <c r="D3447" s="3">
        <v>4268</v>
      </c>
      <c r="E3447" s="8" t="s">
        <v>3884</v>
      </c>
      <c r="F3447" s="3">
        <v>4268</v>
      </c>
      <c r="G3447" s="5">
        <f>Tabla1[[#This Row],[Importe]]-Tabla1[[#This Row],[Pagado]]</f>
        <v>0</v>
      </c>
      <c r="H3447" s="4" t="s">
        <v>3890</v>
      </c>
    </row>
    <row r="3448" spans="1:8" x14ac:dyDescent="0.25">
      <c r="A3448" s="7">
        <v>44712</v>
      </c>
      <c r="B3448" s="4" t="s">
        <v>3488</v>
      </c>
      <c r="C3448" s="4" t="s">
        <v>3639</v>
      </c>
      <c r="D3448" s="3">
        <v>8170</v>
      </c>
      <c r="E3448" s="8" t="s">
        <v>3886</v>
      </c>
      <c r="F3448" s="3">
        <v>8170</v>
      </c>
      <c r="G3448" s="5">
        <f>Tabla1[[#This Row],[Importe]]-Tabla1[[#This Row],[Pagado]]</f>
        <v>0</v>
      </c>
      <c r="H3448" s="4" t="s">
        <v>3890</v>
      </c>
    </row>
    <row r="3449" spans="1:8" x14ac:dyDescent="0.25">
      <c r="A3449" s="7">
        <v>44712</v>
      </c>
      <c r="B3449" s="4" t="s">
        <v>3489</v>
      </c>
      <c r="C3449" s="4" t="s">
        <v>3651</v>
      </c>
      <c r="D3449" s="3">
        <v>18695.8</v>
      </c>
      <c r="E3449" s="8" t="s">
        <v>3883</v>
      </c>
      <c r="F3449" s="3">
        <v>18695.8</v>
      </c>
      <c r="G3449" s="5">
        <f>Tabla1[[#This Row],[Importe]]-Tabla1[[#This Row],[Pagado]]</f>
        <v>0</v>
      </c>
      <c r="H3449" s="4" t="s">
        <v>3890</v>
      </c>
    </row>
    <row r="3450" spans="1:8" x14ac:dyDescent="0.25">
      <c r="A3450" s="7">
        <v>44712</v>
      </c>
      <c r="B3450" s="4" t="s">
        <v>3490</v>
      </c>
      <c r="C3450" s="4" t="s">
        <v>3655</v>
      </c>
      <c r="D3450" s="3">
        <v>1910</v>
      </c>
      <c r="E3450" s="8">
        <v>44712</v>
      </c>
      <c r="F3450" s="3">
        <v>1910</v>
      </c>
      <c r="G3450" s="5">
        <f>Tabla1[[#This Row],[Importe]]-Tabla1[[#This Row],[Pagado]]</f>
        <v>0</v>
      </c>
      <c r="H3450" s="4" t="s">
        <v>3890</v>
      </c>
    </row>
    <row r="3451" spans="1:8" x14ac:dyDescent="0.25">
      <c r="A3451" s="7">
        <v>44712</v>
      </c>
      <c r="B3451" s="4" t="s">
        <v>3491</v>
      </c>
      <c r="C3451" s="4" t="s">
        <v>3653</v>
      </c>
      <c r="D3451" s="3">
        <v>11123.5</v>
      </c>
      <c r="E3451" s="8" t="s">
        <v>3886</v>
      </c>
      <c r="F3451" s="3">
        <v>11123.5</v>
      </c>
      <c r="G3451" s="5">
        <f>Tabla1[[#This Row],[Importe]]-Tabla1[[#This Row],[Pagado]]</f>
        <v>0</v>
      </c>
      <c r="H3451" s="4" t="s">
        <v>3890</v>
      </c>
    </row>
    <row r="3452" spans="1:8" x14ac:dyDescent="0.25">
      <c r="A3452" s="7">
        <v>44712</v>
      </c>
      <c r="B3452" s="4" t="s">
        <v>3492</v>
      </c>
      <c r="C3452" s="4" t="s">
        <v>3630</v>
      </c>
      <c r="D3452" s="3">
        <v>6715.8</v>
      </c>
      <c r="E3452" s="8">
        <v>44712</v>
      </c>
      <c r="F3452" s="3">
        <v>6715.8</v>
      </c>
      <c r="G3452" s="5">
        <f>Tabla1[[#This Row],[Importe]]-Tabla1[[#This Row],[Pagado]]</f>
        <v>0</v>
      </c>
      <c r="H3452" s="4" t="s">
        <v>3890</v>
      </c>
    </row>
    <row r="3453" spans="1:8" x14ac:dyDescent="0.25">
      <c r="A3453" s="7">
        <v>44712</v>
      </c>
      <c r="B3453" s="4" t="s">
        <v>3493</v>
      </c>
      <c r="C3453" s="4" t="s">
        <v>3608</v>
      </c>
      <c r="D3453" s="3">
        <v>5552.5</v>
      </c>
      <c r="E3453" s="8" t="s">
        <v>3884</v>
      </c>
      <c r="F3453" s="3">
        <v>5552.5</v>
      </c>
      <c r="G3453" s="5">
        <f>Tabla1[[#This Row],[Importe]]-Tabla1[[#This Row],[Pagado]]</f>
        <v>0</v>
      </c>
      <c r="H3453" s="4" t="s">
        <v>3890</v>
      </c>
    </row>
    <row r="3454" spans="1:8" x14ac:dyDescent="0.25">
      <c r="A3454" s="7">
        <v>44712</v>
      </c>
      <c r="B3454" s="4" t="s">
        <v>3494</v>
      </c>
      <c r="C3454" s="4" t="s">
        <v>3634</v>
      </c>
      <c r="D3454" s="3">
        <v>1858.5</v>
      </c>
      <c r="E3454" s="8">
        <v>44712</v>
      </c>
      <c r="F3454" s="3">
        <v>1858.5</v>
      </c>
      <c r="G3454" s="5">
        <f>Tabla1[[#This Row],[Importe]]-Tabla1[[#This Row],[Pagado]]</f>
        <v>0</v>
      </c>
      <c r="H3454" s="4" t="s">
        <v>3890</v>
      </c>
    </row>
    <row r="3455" spans="1:8" x14ac:dyDescent="0.25">
      <c r="A3455" s="7">
        <v>44712</v>
      </c>
      <c r="B3455" s="4" t="s">
        <v>3495</v>
      </c>
      <c r="C3455" s="4" t="s">
        <v>3634</v>
      </c>
      <c r="D3455" s="3">
        <v>102</v>
      </c>
      <c r="E3455" s="8">
        <v>44712</v>
      </c>
      <c r="F3455" s="3">
        <v>102</v>
      </c>
      <c r="G3455" s="5">
        <f>Tabla1[[#This Row],[Importe]]-Tabla1[[#This Row],[Pagado]]</f>
        <v>0</v>
      </c>
      <c r="H3455" s="4" t="s">
        <v>3890</v>
      </c>
    </row>
    <row r="3456" spans="1:8" x14ac:dyDescent="0.25">
      <c r="A3456" s="7">
        <v>44712</v>
      </c>
      <c r="B3456" s="4" t="s">
        <v>3496</v>
      </c>
      <c r="C3456" s="4" t="s">
        <v>3609</v>
      </c>
      <c r="D3456" s="3">
        <v>1643.8</v>
      </c>
      <c r="E3456" s="8">
        <v>44712</v>
      </c>
      <c r="F3456" s="3">
        <v>1643.8</v>
      </c>
      <c r="G3456" s="5">
        <f>Tabla1[[#This Row],[Importe]]-Tabla1[[#This Row],[Pagado]]</f>
        <v>0</v>
      </c>
      <c r="H3456" s="4" t="s">
        <v>3890</v>
      </c>
    </row>
    <row r="3457" spans="1:8" x14ac:dyDescent="0.25">
      <c r="A3457" s="7">
        <v>44712</v>
      </c>
      <c r="B3457" s="4" t="s">
        <v>3497</v>
      </c>
      <c r="C3457" s="4" t="s">
        <v>3614</v>
      </c>
      <c r="D3457" s="3">
        <v>2419.1999999999998</v>
      </c>
      <c r="E3457" s="8">
        <v>44712</v>
      </c>
      <c r="F3457" s="3">
        <v>2419.1999999999998</v>
      </c>
      <c r="G3457" s="5">
        <f>Tabla1[[#This Row],[Importe]]-Tabla1[[#This Row],[Pagado]]</f>
        <v>0</v>
      </c>
      <c r="H3457" s="4" t="s">
        <v>3890</v>
      </c>
    </row>
    <row r="3458" spans="1:8" x14ac:dyDescent="0.25">
      <c r="A3458" s="7">
        <v>44712</v>
      </c>
      <c r="B3458" s="4" t="s">
        <v>3498</v>
      </c>
      <c r="C3458" s="4" t="s">
        <v>3595</v>
      </c>
      <c r="D3458" s="3">
        <v>5296.8</v>
      </c>
      <c r="E3458" s="8">
        <v>44712</v>
      </c>
      <c r="F3458" s="3">
        <v>5296.8</v>
      </c>
      <c r="G3458" s="5">
        <f>Tabla1[[#This Row],[Importe]]-Tabla1[[#This Row],[Pagado]]</f>
        <v>0</v>
      </c>
      <c r="H3458" s="4" t="s">
        <v>3890</v>
      </c>
    </row>
    <row r="3459" spans="1:8" x14ac:dyDescent="0.25">
      <c r="A3459" s="7">
        <v>44712</v>
      </c>
      <c r="B3459" s="4" t="s">
        <v>3499</v>
      </c>
      <c r="C3459" s="4" t="s">
        <v>3636</v>
      </c>
      <c r="D3459" s="3">
        <v>1530.9</v>
      </c>
      <c r="E3459" s="8">
        <v>44712</v>
      </c>
      <c r="F3459" s="3">
        <v>1530.9</v>
      </c>
      <c r="G3459" s="5">
        <f>Tabla1[[#This Row],[Importe]]-Tabla1[[#This Row],[Pagado]]</f>
        <v>0</v>
      </c>
      <c r="H3459" s="4" t="s">
        <v>3890</v>
      </c>
    </row>
    <row r="3460" spans="1:8" x14ac:dyDescent="0.25">
      <c r="A3460" s="7">
        <v>44712</v>
      </c>
      <c r="B3460" s="4" t="s">
        <v>3500</v>
      </c>
      <c r="C3460" s="4" t="s">
        <v>3638</v>
      </c>
      <c r="D3460" s="3">
        <v>2304.3000000000002</v>
      </c>
      <c r="E3460" s="8">
        <v>44712</v>
      </c>
      <c r="F3460" s="3">
        <v>2304.3000000000002</v>
      </c>
      <c r="G3460" s="5">
        <f>Tabla1[[#This Row],[Importe]]-Tabla1[[#This Row],[Pagado]]</f>
        <v>0</v>
      </c>
      <c r="H3460" s="4" t="s">
        <v>3890</v>
      </c>
    </row>
    <row r="3461" spans="1:8" x14ac:dyDescent="0.25">
      <c r="A3461" s="7">
        <v>44712</v>
      </c>
      <c r="B3461" s="4" t="s">
        <v>3501</v>
      </c>
      <c r="C3461" s="4" t="s">
        <v>3633</v>
      </c>
      <c r="D3461" s="3">
        <v>5408</v>
      </c>
      <c r="E3461" s="8">
        <v>44712</v>
      </c>
      <c r="F3461" s="3">
        <v>5408</v>
      </c>
      <c r="G3461" s="5">
        <f>Tabla1[[#This Row],[Importe]]-Tabla1[[#This Row],[Pagado]]</f>
        <v>0</v>
      </c>
      <c r="H3461" s="4" t="s">
        <v>3890</v>
      </c>
    </row>
    <row r="3462" spans="1:8" x14ac:dyDescent="0.25">
      <c r="A3462" s="7">
        <v>44712</v>
      </c>
      <c r="B3462" s="4" t="s">
        <v>3502</v>
      </c>
      <c r="C3462" s="4" t="s">
        <v>3738</v>
      </c>
      <c r="D3462" s="3">
        <v>12442.5</v>
      </c>
      <c r="E3462" s="8">
        <v>44712</v>
      </c>
      <c r="F3462" s="3">
        <v>12442.5</v>
      </c>
      <c r="G3462" s="5">
        <f>Tabla1[[#This Row],[Importe]]-Tabla1[[#This Row],[Pagado]]</f>
        <v>0</v>
      </c>
      <c r="H3462" s="4" t="s">
        <v>3890</v>
      </c>
    </row>
    <row r="3463" spans="1:8" x14ac:dyDescent="0.25">
      <c r="A3463" s="7">
        <v>44712</v>
      </c>
      <c r="B3463" s="4" t="s">
        <v>3503</v>
      </c>
      <c r="C3463" s="4" t="s">
        <v>4061</v>
      </c>
      <c r="D3463" s="3">
        <v>0</v>
      </c>
      <c r="E3463" s="9" t="s">
        <v>3891</v>
      </c>
      <c r="F3463" s="3">
        <v>0</v>
      </c>
      <c r="G3463" s="5">
        <f>Tabla1[[#This Row],[Importe]]-Tabla1[[#This Row],[Pagado]]</f>
        <v>0</v>
      </c>
      <c r="H3463" s="4" t="s">
        <v>3891</v>
      </c>
    </row>
    <row r="3464" spans="1:8" x14ac:dyDescent="0.25">
      <c r="A3464" s="7">
        <v>44712</v>
      </c>
      <c r="B3464" s="4" t="s">
        <v>3504</v>
      </c>
      <c r="C3464" s="4" t="s">
        <v>3681</v>
      </c>
      <c r="D3464" s="3">
        <v>17265.3</v>
      </c>
      <c r="E3464" s="8">
        <v>44712</v>
      </c>
      <c r="F3464" s="3">
        <v>17265.3</v>
      </c>
      <c r="G3464" s="5">
        <f>Tabla1[[#This Row],[Importe]]-Tabla1[[#This Row],[Pagado]]</f>
        <v>0</v>
      </c>
      <c r="H3464" s="4" t="s">
        <v>3890</v>
      </c>
    </row>
    <row r="3465" spans="1:8" x14ac:dyDescent="0.25">
      <c r="A3465" s="7">
        <v>44712</v>
      </c>
      <c r="B3465" s="4" t="s">
        <v>3505</v>
      </c>
      <c r="C3465" s="4" t="s">
        <v>3744</v>
      </c>
      <c r="D3465" s="3">
        <v>21113.599999999999</v>
      </c>
      <c r="E3465" s="8">
        <v>44712</v>
      </c>
      <c r="F3465" s="3">
        <v>21113.599999999999</v>
      </c>
      <c r="G3465" s="5">
        <f>Tabla1[[#This Row],[Importe]]-Tabla1[[#This Row],[Pagado]]</f>
        <v>0</v>
      </c>
      <c r="H3465" s="4" t="s">
        <v>3890</v>
      </c>
    </row>
    <row r="3466" spans="1:8" x14ac:dyDescent="0.25">
      <c r="A3466" s="7">
        <v>44712</v>
      </c>
      <c r="B3466" s="4" t="s">
        <v>3506</v>
      </c>
      <c r="C3466" s="4" t="s">
        <v>3742</v>
      </c>
      <c r="D3466" s="3">
        <v>5932.3</v>
      </c>
      <c r="E3466" s="8">
        <v>44712</v>
      </c>
      <c r="F3466" s="3">
        <v>5932.3</v>
      </c>
      <c r="G3466" s="5">
        <f>Tabla1[[#This Row],[Importe]]-Tabla1[[#This Row],[Pagado]]</f>
        <v>0</v>
      </c>
      <c r="H3466" s="4" t="s">
        <v>3890</v>
      </c>
    </row>
    <row r="3467" spans="1:8" x14ac:dyDescent="0.25">
      <c r="A3467" s="7">
        <v>44712</v>
      </c>
      <c r="B3467" s="4" t="s">
        <v>3507</v>
      </c>
      <c r="C3467" s="4" t="s">
        <v>3740</v>
      </c>
      <c r="D3467" s="3">
        <v>951.3</v>
      </c>
      <c r="E3467" s="8">
        <v>44712</v>
      </c>
      <c r="F3467" s="3">
        <v>951.3</v>
      </c>
      <c r="G3467" s="5">
        <f>Tabla1[[#This Row],[Importe]]-Tabla1[[#This Row],[Pagado]]</f>
        <v>0</v>
      </c>
      <c r="H3467" s="4" t="s">
        <v>3890</v>
      </c>
    </row>
    <row r="3468" spans="1:8" x14ac:dyDescent="0.25">
      <c r="A3468" s="7">
        <v>44712</v>
      </c>
      <c r="B3468" s="4" t="s">
        <v>3508</v>
      </c>
      <c r="C3468" s="4" t="s">
        <v>3741</v>
      </c>
      <c r="D3468" s="3">
        <v>8122</v>
      </c>
      <c r="E3468" s="8">
        <v>44712</v>
      </c>
      <c r="F3468" s="3">
        <v>8122</v>
      </c>
      <c r="G3468" s="5">
        <f>Tabla1[[#This Row],[Importe]]-Tabla1[[#This Row],[Pagado]]</f>
        <v>0</v>
      </c>
      <c r="H3468" s="4" t="s">
        <v>3890</v>
      </c>
    </row>
    <row r="3469" spans="1:8" x14ac:dyDescent="0.25">
      <c r="A3469" s="7">
        <v>44712</v>
      </c>
      <c r="B3469" s="4" t="s">
        <v>3509</v>
      </c>
      <c r="C3469" s="4" t="s">
        <v>3758</v>
      </c>
      <c r="D3469" s="3">
        <v>11927.3</v>
      </c>
      <c r="E3469" s="8">
        <v>44712</v>
      </c>
      <c r="F3469" s="3">
        <v>11927.3</v>
      </c>
      <c r="G3469" s="5">
        <f>Tabla1[[#This Row],[Importe]]-Tabla1[[#This Row],[Pagado]]</f>
        <v>0</v>
      </c>
      <c r="H3469" s="4" t="s">
        <v>3890</v>
      </c>
    </row>
    <row r="3470" spans="1:8" x14ac:dyDescent="0.25">
      <c r="A3470" s="7">
        <v>44712</v>
      </c>
      <c r="B3470" s="4" t="s">
        <v>3510</v>
      </c>
      <c r="C3470" s="4" t="s">
        <v>3608</v>
      </c>
      <c r="D3470" s="3">
        <v>4508.3999999999996</v>
      </c>
      <c r="E3470" s="8" t="s">
        <v>3884</v>
      </c>
      <c r="F3470" s="3">
        <v>4508.3999999999996</v>
      </c>
      <c r="G3470" s="5">
        <f>Tabla1[[#This Row],[Importe]]-Tabla1[[#This Row],[Pagado]]</f>
        <v>0</v>
      </c>
      <c r="H3470" s="4" t="s">
        <v>3890</v>
      </c>
    </row>
    <row r="3471" spans="1:8" x14ac:dyDescent="0.25">
      <c r="A3471" s="7">
        <v>44712</v>
      </c>
      <c r="B3471" s="4" t="s">
        <v>3511</v>
      </c>
      <c r="C3471" s="4" t="s">
        <v>3733</v>
      </c>
      <c r="D3471" s="3">
        <v>2880</v>
      </c>
      <c r="E3471" s="8">
        <v>44712</v>
      </c>
      <c r="F3471" s="3">
        <v>2880</v>
      </c>
      <c r="G3471" s="5">
        <f>Tabla1[[#This Row],[Importe]]-Tabla1[[#This Row],[Pagado]]</f>
        <v>0</v>
      </c>
      <c r="H3471" s="4" t="s">
        <v>3890</v>
      </c>
    </row>
    <row r="3472" spans="1:8" x14ac:dyDescent="0.25">
      <c r="A3472" s="7">
        <v>44712</v>
      </c>
      <c r="B3472" s="4" t="s">
        <v>3512</v>
      </c>
      <c r="C3472" s="4" t="s">
        <v>3732</v>
      </c>
      <c r="D3472" s="3">
        <v>7680</v>
      </c>
      <c r="E3472" s="8">
        <v>44712</v>
      </c>
      <c r="F3472" s="3">
        <v>7680</v>
      </c>
      <c r="G3472" s="5">
        <f>Tabla1[[#This Row],[Importe]]-Tabla1[[#This Row],[Pagado]]</f>
        <v>0</v>
      </c>
      <c r="H3472" s="4" t="s">
        <v>3890</v>
      </c>
    </row>
    <row r="3473" spans="1:8" x14ac:dyDescent="0.25">
      <c r="A3473" s="7">
        <v>44712</v>
      </c>
      <c r="B3473" s="4" t="s">
        <v>3513</v>
      </c>
      <c r="C3473" s="4" t="s">
        <v>3740</v>
      </c>
      <c r="D3473" s="3">
        <v>1991.7</v>
      </c>
      <c r="E3473" s="8">
        <v>44712</v>
      </c>
      <c r="F3473" s="3">
        <v>1991.7</v>
      </c>
      <c r="G3473" s="5">
        <f>Tabla1[[#This Row],[Importe]]-Tabla1[[#This Row],[Pagado]]</f>
        <v>0</v>
      </c>
      <c r="H3473" s="4" t="s">
        <v>3890</v>
      </c>
    </row>
    <row r="3474" spans="1:8" x14ac:dyDescent="0.25">
      <c r="A3474" s="7">
        <v>44712</v>
      </c>
      <c r="B3474" s="4" t="s">
        <v>3514</v>
      </c>
      <c r="C3474" s="4" t="s">
        <v>3679</v>
      </c>
      <c r="D3474" s="3">
        <v>2142</v>
      </c>
      <c r="E3474" s="8">
        <v>44712</v>
      </c>
      <c r="F3474" s="3">
        <v>2142</v>
      </c>
      <c r="G3474" s="5">
        <f>Tabla1[[#This Row],[Importe]]-Tabla1[[#This Row],[Pagado]]</f>
        <v>0</v>
      </c>
      <c r="H3474" s="4" t="s">
        <v>3890</v>
      </c>
    </row>
    <row r="3475" spans="1:8" x14ac:dyDescent="0.25">
      <c r="A3475" s="7">
        <v>44712</v>
      </c>
      <c r="B3475" s="4" t="s">
        <v>3515</v>
      </c>
      <c r="C3475" s="4" t="s">
        <v>3606</v>
      </c>
      <c r="D3475" s="3">
        <v>5424</v>
      </c>
      <c r="E3475" s="8">
        <v>44712</v>
      </c>
      <c r="F3475" s="3">
        <v>5424</v>
      </c>
      <c r="G3475" s="5">
        <f>Tabla1[[#This Row],[Importe]]-Tabla1[[#This Row],[Pagado]]</f>
        <v>0</v>
      </c>
      <c r="H3475" s="4" t="s">
        <v>3890</v>
      </c>
    </row>
    <row r="3476" spans="1:8" x14ac:dyDescent="0.25">
      <c r="A3476" s="7">
        <v>44712</v>
      </c>
      <c r="B3476" s="4" t="s">
        <v>3516</v>
      </c>
      <c r="C3476" s="4" t="s">
        <v>3670</v>
      </c>
      <c r="D3476" s="3">
        <v>1478.4</v>
      </c>
      <c r="E3476" s="8">
        <v>44712</v>
      </c>
      <c r="F3476" s="3">
        <v>1478.4</v>
      </c>
      <c r="G3476" s="5">
        <f>Tabla1[[#This Row],[Importe]]-Tabla1[[#This Row],[Pagado]]</f>
        <v>0</v>
      </c>
      <c r="H3476" s="4" t="s">
        <v>3890</v>
      </c>
    </row>
    <row r="3477" spans="1:8" x14ac:dyDescent="0.25">
      <c r="A3477" s="7">
        <v>44712</v>
      </c>
      <c r="B3477" s="4" t="s">
        <v>3517</v>
      </c>
      <c r="C3477" s="4" t="s">
        <v>3875</v>
      </c>
      <c r="D3477" s="3">
        <v>3691.5</v>
      </c>
      <c r="E3477" s="8">
        <v>44712</v>
      </c>
      <c r="F3477" s="3">
        <v>3691.5</v>
      </c>
      <c r="G3477" s="5">
        <f>Tabla1[[#This Row],[Importe]]-Tabla1[[#This Row],[Pagado]]</f>
        <v>0</v>
      </c>
      <c r="H3477" s="4" t="s">
        <v>3890</v>
      </c>
    </row>
    <row r="3478" spans="1:8" x14ac:dyDescent="0.25">
      <c r="A3478" s="7">
        <v>44712</v>
      </c>
      <c r="B3478" s="4" t="s">
        <v>3518</v>
      </c>
      <c r="C3478" s="4" t="s">
        <v>3669</v>
      </c>
      <c r="D3478" s="3">
        <v>1331.2</v>
      </c>
      <c r="E3478" s="8">
        <v>44712</v>
      </c>
      <c r="F3478" s="3">
        <v>1331.2</v>
      </c>
      <c r="G3478" s="5">
        <f>Tabla1[[#This Row],[Importe]]-Tabla1[[#This Row],[Pagado]]</f>
        <v>0</v>
      </c>
      <c r="H3478" s="4" t="s">
        <v>3890</v>
      </c>
    </row>
    <row r="3479" spans="1:8" x14ac:dyDescent="0.25">
      <c r="A3479" s="7">
        <v>44712</v>
      </c>
      <c r="B3479" s="4" t="s">
        <v>3519</v>
      </c>
      <c r="C3479" s="4" t="s">
        <v>3676</v>
      </c>
      <c r="D3479" s="3">
        <v>998.4</v>
      </c>
      <c r="E3479" s="8">
        <v>44712</v>
      </c>
      <c r="F3479" s="3">
        <v>998.4</v>
      </c>
      <c r="G3479" s="5">
        <f>Tabla1[[#This Row],[Importe]]-Tabla1[[#This Row],[Pagado]]</f>
        <v>0</v>
      </c>
      <c r="H3479" s="4" t="s">
        <v>3890</v>
      </c>
    </row>
    <row r="3480" spans="1:8" x14ac:dyDescent="0.25">
      <c r="A3480" s="7">
        <v>44712</v>
      </c>
      <c r="B3480" s="4" t="s">
        <v>3520</v>
      </c>
      <c r="C3480" s="4" t="s">
        <v>3736</v>
      </c>
      <c r="D3480" s="3">
        <v>3939.6</v>
      </c>
      <c r="E3480" s="8">
        <v>44712</v>
      </c>
      <c r="F3480" s="3">
        <v>3939.6</v>
      </c>
      <c r="G3480" s="5">
        <f>Tabla1[[#This Row],[Importe]]-Tabla1[[#This Row],[Pagado]]</f>
        <v>0</v>
      </c>
      <c r="H3480" s="4" t="s">
        <v>3890</v>
      </c>
    </row>
    <row r="3481" spans="1:8" x14ac:dyDescent="0.25">
      <c r="A3481" s="7">
        <v>44712</v>
      </c>
      <c r="B3481" s="4" t="s">
        <v>3521</v>
      </c>
      <c r="C3481" s="4" t="s">
        <v>3671</v>
      </c>
      <c r="D3481" s="3">
        <v>4549.3</v>
      </c>
      <c r="E3481" s="8">
        <v>44712</v>
      </c>
      <c r="F3481" s="3">
        <v>4549.3</v>
      </c>
      <c r="G3481" s="5">
        <f>Tabla1[[#This Row],[Importe]]-Tabla1[[#This Row],[Pagado]]</f>
        <v>0</v>
      </c>
      <c r="H3481" s="4" t="s">
        <v>3890</v>
      </c>
    </row>
    <row r="3482" spans="1:8" x14ac:dyDescent="0.25">
      <c r="A3482" s="7">
        <v>44712</v>
      </c>
      <c r="B3482" s="4" t="s">
        <v>3522</v>
      </c>
      <c r="C3482" s="4" t="s">
        <v>3700</v>
      </c>
      <c r="D3482" s="3">
        <v>65228.5</v>
      </c>
      <c r="E3482" s="8" t="s">
        <v>3880</v>
      </c>
      <c r="F3482" s="3">
        <v>65228.5</v>
      </c>
      <c r="G3482" s="5">
        <f>Tabla1[[#This Row],[Importe]]-Tabla1[[#This Row],[Pagado]]</f>
        <v>0</v>
      </c>
      <c r="H3482" s="4" t="s">
        <v>3890</v>
      </c>
    </row>
    <row r="3483" spans="1:8" x14ac:dyDescent="0.25">
      <c r="A3483" s="7">
        <v>44712</v>
      </c>
      <c r="B3483" s="4" t="s">
        <v>3523</v>
      </c>
      <c r="C3483" s="4" t="s">
        <v>3612</v>
      </c>
      <c r="D3483" s="3">
        <v>3960.8</v>
      </c>
      <c r="E3483" s="8">
        <v>44712</v>
      </c>
      <c r="F3483" s="3">
        <v>3960.8</v>
      </c>
      <c r="G3483" s="5">
        <f>Tabla1[[#This Row],[Importe]]-Tabla1[[#This Row],[Pagado]]</f>
        <v>0</v>
      </c>
      <c r="H3483" s="4" t="s">
        <v>3890</v>
      </c>
    </row>
    <row r="3484" spans="1:8" x14ac:dyDescent="0.25">
      <c r="A3484" s="7">
        <v>44712</v>
      </c>
      <c r="B3484" s="4" t="s">
        <v>3524</v>
      </c>
      <c r="C3484" s="4" t="s">
        <v>3738</v>
      </c>
      <c r="D3484" s="3">
        <v>5499.9</v>
      </c>
      <c r="E3484" s="8">
        <v>44712</v>
      </c>
      <c r="F3484" s="3">
        <v>5499.9</v>
      </c>
      <c r="G3484" s="5">
        <f>Tabla1[[#This Row],[Importe]]-Tabla1[[#This Row],[Pagado]]</f>
        <v>0</v>
      </c>
      <c r="H3484" s="4" t="s">
        <v>3890</v>
      </c>
    </row>
    <row r="3485" spans="1:8" x14ac:dyDescent="0.25">
      <c r="A3485" s="7">
        <v>44712</v>
      </c>
      <c r="B3485" s="4" t="s">
        <v>3525</v>
      </c>
      <c r="C3485" s="4" t="s">
        <v>3599</v>
      </c>
      <c r="D3485" s="3">
        <v>32073.9</v>
      </c>
      <c r="E3485" s="8" t="s">
        <v>3886</v>
      </c>
      <c r="F3485" s="3">
        <v>32073.9</v>
      </c>
      <c r="G3485" s="5">
        <f>Tabla1[[#This Row],[Importe]]-Tabla1[[#This Row],[Pagado]]</f>
        <v>0</v>
      </c>
      <c r="H3485" s="4" t="s">
        <v>3890</v>
      </c>
    </row>
    <row r="3486" spans="1:8" x14ac:dyDescent="0.25">
      <c r="A3486" s="7">
        <v>44712</v>
      </c>
      <c r="B3486" s="4" t="s">
        <v>3526</v>
      </c>
      <c r="C3486" s="4" t="s">
        <v>3614</v>
      </c>
      <c r="D3486" s="3">
        <v>2135.1999999999998</v>
      </c>
      <c r="E3486" s="8">
        <v>44712</v>
      </c>
      <c r="F3486" s="3">
        <v>2135.1999999999998</v>
      </c>
      <c r="G3486" s="5">
        <f>Tabla1[[#This Row],[Importe]]-Tabla1[[#This Row],[Pagado]]</f>
        <v>0</v>
      </c>
      <c r="H3486" s="4" t="s">
        <v>3890</v>
      </c>
    </row>
    <row r="3487" spans="1:8" x14ac:dyDescent="0.25">
      <c r="A3487" s="7">
        <v>44712</v>
      </c>
      <c r="B3487" s="4" t="s">
        <v>3527</v>
      </c>
      <c r="C3487" s="4" t="s">
        <v>3626</v>
      </c>
      <c r="D3487" s="3">
        <v>14954.7</v>
      </c>
      <c r="E3487" s="8">
        <v>44712</v>
      </c>
      <c r="F3487" s="3">
        <v>14954.7</v>
      </c>
      <c r="G3487" s="5">
        <f>Tabla1[[#This Row],[Importe]]-Tabla1[[#This Row],[Pagado]]</f>
        <v>0</v>
      </c>
      <c r="H3487" s="4" t="s">
        <v>3890</v>
      </c>
    </row>
    <row r="3488" spans="1:8" x14ac:dyDescent="0.25">
      <c r="A3488" s="7">
        <v>44712</v>
      </c>
      <c r="B3488" s="4" t="s">
        <v>3528</v>
      </c>
      <c r="C3488" s="4" t="s">
        <v>3747</v>
      </c>
      <c r="D3488" s="3">
        <v>4771</v>
      </c>
      <c r="E3488" s="8">
        <v>44712</v>
      </c>
      <c r="F3488" s="3">
        <v>4771</v>
      </c>
      <c r="G3488" s="5">
        <f>Tabla1[[#This Row],[Importe]]-Tabla1[[#This Row],[Pagado]]</f>
        <v>0</v>
      </c>
      <c r="H3488" s="4" t="s">
        <v>3890</v>
      </c>
    </row>
    <row r="3489" spans="1:8" x14ac:dyDescent="0.25">
      <c r="A3489" s="7">
        <v>44712</v>
      </c>
      <c r="B3489" s="4" t="s">
        <v>3529</v>
      </c>
      <c r="C3489" s="4" t="s">
        <v>3614</v>
      </c>
      <c r="D3489" s="3">
        <v>4719</v>
      </c>
      <c r="E3489" s="8">
        <v>44712</v>
      </c>
      <c r="F3489" s="3">
        <v>4719</v>
      </c>
      <c r="G3489" s="5">
        <f>Tabla1[[#This Row],[Importe]]-Tabla1[[#This Row],[Pagado]]</f>
        <v>0</v>
      </c>
      <c r="H3489" s="4" t="s">
        <v>3890</v>
      </c>
    </row>
    <row r="3490" spans="1:8" x14ac:dyDescent="0.25">
      <c r="A3490" s="7">
        <v>44712</v>
      </c>
      <c r="B3490" s="4" t="s">
        <v>3530</v>
      </c>
      <c r="C3490" s="4" t="s">
        <v>3612</v>
      </c>
      <c r="D3490" s="3">
        <v>220.8</v>
      </c>
      <c r="E3490" s="8">
        <v>44712</v>
      </c>
      <c r="F3490" s="3">
        <v>220.8</v>
      </c>
      <c r="G3490" s="5">
        <f>Tabla1[[#This Row],[Importe]]-Tabla1[[#This Row],[Pagado]]</f>
        <v>0</v>
      </c>
      <c r="H3490" s="4" t="s">
        <v>3890</v>
      </c>
    </row>
    <row r="3491" spans="1:8" x14ac:dyDescent="0.25">
      <c r="A3491" s="7">
        <v>44712</v>
      </c>
      <c r="B3491" s="4" t="s">
        <v>3531</v>
      </c>
      <c r="C3491" s="4" t="s">
        <v>3626</v>
      </c>
      <c r="D3491" s="3">
        <v>4767.1000000000004</v>
      </c>
      <c r="E3491" s="8">
        <v>44712</v>
      </c>
      <c r="F3491" s="3">
        <v>4767.1000000000004</v>
      </c>
      <c r="G3491" s="5">
        <f>Tabla1[[#This Row],[Importe]]-Tabla1[[#This Row],[Pagado]]</f>
        <v>0</v>
      </c>
      <c r="H3491" s="4" t="s">
        <v>3890</v>
      </c>
    </row>
    <row r="3492" spans="1:8" x14ac:dyDescent="0.25">
      <c r="A3492" s="7">
        <v>44712</v>
      </c>
      <c r="B3492" s="4" t="s">
        <v>3532</v>
      </c>
      <c r="C3492" s="4" t="s">
        <v>3877</v>
      </c>
      <c r="D3492" s="3">
        <v>720</v>
      </c>
      <c r="E3492" s="8">
        <v>44712</v>
      </c>
      <c r="F3492" s="3">
        <v>720</v>
      </c>
      <c r="G3492" s="5">
        <f>Tabla1[[#This Row],[Importe]]-Tabla1[[#This Row],[Pagado]]</f>
        <v>0</v>
      </c>
      <c r="H3492" s="4" t="s">
        <v>3890</v>
      </c>
    </row>
    <row r="3493" spans="1:8" x14ac:dyDescent="0.25">
      <c r="A3493" s="7">
        <v>44712</v>
      </c>
      <c r="B3493" s="4" t="s">
        <v>3533</v>
      </c>
      <c r="C3493" s="4" t="s">
        <v>3614</v>
      </c>
      <c r="D3493" s="3">
        <v>18</v>
      </c>
      <c r="E3493" s="8">
        <v>44712</v>
      </c>
      <c r="F3493" s="3">
        <v>18</v>
      </c>
      <c r="G3493" s="5">
        <f>Tabla1[[#This Row],[Importe]]-Tabla1[[#This Row],[Pagado]]</f>
        <v>0</v>
      </c>
      <c r="H3493" s="4" t="s">
        <v>3890</v>
      </c>
    </row>
    <row r="3494" spans="1:8" x14ac:dyDescent="0.25">
      <c r="A3494" s="7">
        <v>44712</v>
      </c>
      <c r="B3494" s="4" t="s">
        <v>3534</v>
      </c>
      <c r="C3494" s="4" t="s">
        <v>3603</v>
      </c>
      <c r="D3494" s="3">
        <v>1348.2</v>
      </c>
      <c r="E3494" s="8">
        <v>44712</v>
      </c>
      <c r="F3494" s="3">
        <v>1348.2</v>
      </c>
      <c r="G3494" s="5">
        <f>Tabla1[[#This Row],[Importe]]-Tabla1[[#This Row],[Pagado]]</f>
        <v>0</v>
      </c>
      <c r="H3494" s="4" t="s">
        <v>3890</v>
      </c>
    </row>
    <row r="3495" spans="1:8" x14ac:dyDescent="0.25">
      <c r="A3495" s="7">
        <v>44712</v>
      </c>
      <c r="B3495" s="4" t="s">
        <v>3535</v>
      </c>
      <c r="C3495" s="4" t="s">
        <v>3611</v>
      </c>
      <c r="D3495" s="3">
        <v>3305.1</v>
      </c>
      <c r="E3495" s="8">
        <v>44712</v>
      </c>
      <c r="F3495" s="3">
        <v>3305.1</v>
      </c>
      <c r="G3495" s="5">
        <f>Tabla1[[#This Row],[Importe]]-Tabla1[[#This Row],[Pagado]]</f>
        <v>0</v>
      </c>
      <c r="H3495" s="4" t="s">
        <v>3890</v>
      </c>
    </row>
    <row r="3496" spans="1:8" x14ac:dyDescent="0.25">
      <c r="A3496" s="7">
        <v>44712</v>
      </c>
      <c r="B3496" s="4" t="s">
        <v>3536</v>
      </c>
      <c r="C3496" s="4" t="s">
        <v>3616</v>
      </c>
      <c r="D3496" s="3">
        <v>11858.6</v>
      </c>
      <c r="E3496" s="8">
        <v>44712</v>
      </c>
      <c r="F3496" s="3">
        <v>11858.6</v>
      </c>
      <c r="G3496" s="5">
        <f>Tabla1[[#This Row],[Importe]]-Tabla1[[#This Row],[Pagado]]</f>
        <v>0</v>
      </c>
      <c r="H3496" s="4" t="s">
        <v>3890</v>
      </c>
    </row>
    <row r="3497" spans="1:8" x14ac:dyDescent="0.25">
      <c r="A3497" s="7">
        <v>44712</v>
      </c>
      <c r="B3497" s="4" t="s">
        <v>3537</v>
      </c>
      <c r="C3497" s="4" t="s">
        <v>3614</v>
      </c>
      <c r="D3497" s="3">
        <v>1625.4</v>
      </c>
      <c r="E3497" s="8">
        <v>44712</v>
      </c>
      <c r="F3497" s="3">
        <v>1625.4</v>
      </c>
      <c r="G3497" s="5">
        <f>Tabla1[[#This Row],[Importe]]-Tabla1[[#This Row],[Pagado]]</f>
        <v>0</v>
      </c>
      <c r="H3497" s="4" t="s">
        <v>3890</v>
      </c>
    </row>
    <row r="3498" spans="1:8" x14ac:dyDescent="0.25">
      <c r="A3498" s="7">
        <v>44712</v>
      </c>
      <c r="B3498" s="4" t="s">
        <v>3538</v>
      </c>
      <c r="C3498" s="4" t="s">
        <v>3600</v>
      </c>
      <c r="D3498" s="3">
        <v>805.6</v>
      </c>
      <c r="E3498" s="8">
        <v>44712</v>
      </c>
      <c r="F3498" s="3">
        <v>805.6</v>
      </c>
      <c r="G3498" s="5">
        <f>Tabla1[[#This Row],[Importe]]-Tabla1[[#This Row],[Pagado]]</f>
        <v>0</v>
      </c>
      <c r="H3498" s="4" t="s">
        <v>3890</v>
      </c>
    </row>
    <row r="3499" spans="1:8" x14ac:dyDescent="0.25">
      <c r="A3499" s="7">
        <v>44712</v>
      </c>
      <c r="B3499" s="4" t="s">
        <v>3539</v>
      </c>
      <c r="C3499" s="4" t="s">
        <v>3703</v>
      </c>
      <c r="D3499" s="3">
        <v>6691.3</v>
      </c>
      <c r="E3499" s="8">
        <v>44712</v>
      </c>
      <c r="F3499" s="3">
        <v>6691.3</v>
      </c>
      <c r="G3499" s="5">
        <f>Tabla1[[#This Row],[Importe]]-Tabla1[[#This Row],[Pagado]]</f>
        <v>0</v>
      </c>
      <c r="H3499" s="4" t="s">
        <v>3890</v>
      </c>
    </row>
    <row r="3500" spans="1:8" x14ac:dyDescent="0.25">
      <c r="A3500" s="7">
        <v>44712</v>
      </c>
      <c r="B3500" s="4" t="s">
        <v>3540</v>
      </c>
      <c r="C3500" s="4" t="s">
        <v>3703</v>
      </c>
      <c r="D3500" s="3">
        <v>924</v>
      </c>
      <c r="E3500" s="8">
        <v>44712</v>
      </c>
      <c r="F3500" s="3">
        <v>924</v>
      </c>
      <c r="G3500" s="5">
        <f>Tabla1[[#This Row],[Importe]]-Tabla1[[#This Row],[Pagado]]</f>
        <v>0</v>
      </c>
      <c r="H3500" s="4" t="s">
        <v>3890</v>
      </c>
    </row>
    <row r="3501" spans="1:8" x14ac:dyDescent="0.25">
      <c r="A3501" s="7">
        <v>44712</v>
      </c>
      <c r="B3501" s="4" t="s">
        <v>3541</v>
      </c>
      <c r="C3501" s="4" t="s">
        <v>3623</v>
      </c>
      <c r="D3501" s="3">
        <v>6178.3</v>
      </c>
      <c r="E3501" s="8">
        <v>44712</v>
      </c>
      <c r="F3501" s="3">
        <v>6178.3</v>
      </c>
      <c r="G3501" s="5">
        <f>Tabla1[[#This Row],[Importe]]-Tabla1[[#This Row],[Pagado]]</f>
        <v>0</v>
      </c>
      <c r="H3501" s="4" t="s">
        <v>3890</v>
      </c>
    </row>
    <row r="3502" spans="1:8" x14ac:dyDescent="0.25">
      <c r="A3502" s="7">
        <v>44712</v>
      </c>
      <c r="B3502" s="4" t="s">
        <v>3542</v>
      </c>
      <c r="C3502" s="4" t="s">
        <v>3714</v>
      </c>
      <c r="D3502" s="3">
        <v>1052.0999999999999</v>
      </c>
      <c r="E3502" s="8">
        <v>44712</v>
      </c>
      <c r="F3502" s="3">
        <v>1052.0999999999999</v>
      </c>
      <c r="G3502" s="5">
        <f>Tabla1[[#This Row],[Importe]]-Tabla1[[#This Row],[Pagado]]</f>
        <v>0</v>
      </c>
      <c r="H3502" s="4" t="s">
        <v>3890</v>
      </c>
    </row>
    <row r="3503" spans="1:8" x14ac:dyDescent="0.25">
      <c r="A3503" s="7">
        <v>44712</v>
      </c>
      <c r="B3503" s="4" t="s">
        <v>3543</v>
      </c>
      <c r="C3503" s="4" t="s">
        <v>3781</v>
      </c>
      <c r="D3503" s="3">
        <v>8555.2000000000007</v>
      </c>
      <c r="E3503" s="8">
        <v>44712</v>
      </c>
      <c r="F3503" s="3">
        <v>8555.2000000000007</v>
      </c>
      <c r="G3503" s="5">
        <f>Tabla1[[#This Row],[Importe]]-Tabla1[[#This Row],[Pagado]]</f>
        <v>0</v>
      </c>
      <c r="H3503" s="4" t="s">
        <v>3890</v>
      </c>
    </row>
    <row r="3504" spans="1:8" x14ac:dyDescent="0.25">
      <c r="A3504" s="7">
        <v>44712</v>
      </c>
      <c r="B3504" s="4" t="s">
        <v>3544</v>
      </c>
      <c r="C3504" s="4" t="s">
        <v>3767</v>
      </c>
      <c r="D3504" s="3">
        <v>2993.6</v>
      </c>
      <c r="E3504" s="8">
        <v>44712</v>
      </c>
      <c r="F3504" s="3">
        <v>2993.6</v>
      </c>
      <c r="G3504" s="5">
        <f>Tabla1[[#This Row],[Importe]]-Tabla1[[#This Row],[Pagado]]</f>
        <v>0</v>
      </c>
      <c r="H3504" s="4" t="s">
        <v>3890</v>
      </c>
    </row>
    <row r="3505" spans="1:8" x14ac:dyDescent="0.25">
      <c r="A3505" s="7">
        <v>44712</v>
      </c>
      <c r="B3505" s="4" t="s">
        <v>3545</v>
      </c>
      <c r="C3505" s="4" t="s">
        <v>3699</v>
      </c>
      <c r="D3505" s="3">
        <v>30723</v>
      </c>
      <c r="E3505" s="8">
        <v>44712</v>
      </c>
      <c r="F3505" s="3">
        <v>30723</v>
      </c>
      <c r="G3505" s="5">
        <f>Tabla1[[#This Row],[Importe]]-Tabla1[[#This Row],[Pagado]]</f>
        <v>0</v>
      </c>
      <c r="H3505" s="4" t="s">
        <v>3890</v>
      </c>
    </row>
    <row r="3506" spans="1:8" x14ac:dyDescent="0.25">
      <c r="A3506" s="7">
        <v>44712</v>
      </c>
      <c r="B3506" s="4" t="s">
        <v>3546</v>
      </c>
      <c r="C3506" s="4" t="s">
        <v>3614</v>
      </c>
      <c r="D3506" s="3">
        <v>1140</v>
      </c>
      <c r="E3506" s="8">
        <v>44712</v>
      </c>
      <c r="F3506" s="3">
        <v>1140</v>
      </c>
      <c r="G3506" s="5">
        <f>Tabla1[[#This Row],[Importe]]-Tabla1[[#This Row],[Pagado]]</f>
        <v>0</v>
      </c>
      <c r="H3506" s="4" t="s">
        <v>3890</v>
      </c>
    </row>
    <row r="3507" spans="1:8" x14ac:dyDescent="0.25">
      <c r="A3507" s="7">
        <v>44712</v>
      </c>
      <c r="B3507" s="4" t="s">
        <v>3547</v>
      </c>
      <c r="C3507" s="4" t="s">
        <v>3624</v>
      </c>
      <c r="D3507" s="3">
        <v>2867.2</v>
      </c>
      <c r="E3507" s="8">
        <v>44712</v>
      </c>
      <c r="F3507" s="3">
        <v>2867.2</v>
      </c>
      <c r="G3507" s="5">
        <f>Tabla1[[#This Row],[Importe]]-Tabla1[[#This Row],[Pagado]]</f>
        <v>0</v>
      </c>
      <c r="H3507" s="4" t="s">
        <v>3890</v>
      </c>
    </row>
    <row r="3508" spans="1:8" x14ac:dyDescent="0.25">
      <c r="A3508" s="7">
        <v>44712</v>
      </c>
      <c r="B3508" s="4" t="s">
        <v>3548</v>
      </c>
      <c r="C3508" s="4" t="s">
        <v>3726</v>
      </c>
      <c r="D3508" s="3">
        <v>2301.1999999999998</v>
      </c>
      <c r="E3508" s="8">
        <v>44712</v>
      </c>
      <c r="F3508" s="3">
        <v>2301.1999999999998</v>
      </c>
      <c r="G3508" s="5">
        <f>Tabla1[[#This Row],[Importe]]-Tabla1[[#This Row],[Pagado]]</f>
        <v>0</v>
      </c>
      <c r="H3508" s="4" t="s">
        <v>3890</v>
      </c>
    </row>
    <row r="3509" spans="1:8" x14ac:dyDescent="0.25">
      <c r="A3509" s="7">
        <v>44712</v>
      </c>
      <c r="B3509" s="4" t="s">
        <v>3549</v>
      </c>
      <c r="C3509" s="4" t="s">
        <v>3765</v>
      </c>
      <c r="D3509" s="3">
        <v>1745.1</v>
      </c>
      <c r="E3509" s="8">
        <v>44712</v>
      </c>
      <c r="F3509" s="3">
        <v>1745.1</v>
      </c>
      <c r="G3509" s="5">
        <f>Tabla1[[#This Row],[Importe]]-Tabla1[[#This Row],[Pagado]]</f>
        <v>0</v>
      </c>
      <c r="H3509" s="4" t="s">
        <v>3890</v>
      </c>
    </row>
    <row r="3510" spans="1:8" x14ac:dyDescent="0.25">
      <c r="A3510" s="7">
        <v>44712</v>
      </c>
      <c r="B3510" s="4" t="s">
        <v>3550</v>
      </c>
      <c r="C3510" s="4" t="s">
        <v>3686</v>
      </c>
      <c r="D3510" s="3">
        <v>111611.08</v>
      </c>
      <c r="E3510" s="8" t="s">
        <v>3879</v>
      </c>
      <c r="F3510" s="3">
        <v>0</v>
      </c>
      <c r="G3510" s="5">
        <f>Tabla1[[#This Row],[Importe]]-Tabla1[[#This Row],[Pagado]]</f>
        <v>111611.08</v>
      </c>
      <c r="H3510" s="4" t="s">
        <v>3892</v>
      </c>
    </row>
    <row r="3511" spans="1:8" x14ac:dyDescent="0.25">
      <c r="A3511" s="7">
        <v>44712</v>
      </c>
      <c r="B3511" s="4" t="s">
        <v>3551</v>
      </c>
      <c r="C3511" s="4" t="s">
        <v>3683</v>
      </c>
      <c r="D3511" s="3">
        <v>31156.7</v>
      </c>
      <c r="E3511" s="8">
        <v>44712</v>
      </c>
      <c r="F3511" s="3">
        <v>31156.7</v>
      </c>
      <c r="G3511" s="5">
        <f>Tabla1[[#This Row],[Importe]]-Tabla1[[#This Row],[Pagado]]</f>
        <v>0</v>
      </c>
      <c r="H3511" s="4" t="s">
        <v>3890</v>
      </c>
    </row>
    <row r="3512" spans="1:8" x14ac:dyDescent="0.25">
      <c r="A3512" s="7">
        <v>44712</v>
      </c>
      <c r="B3512" s="4" t="s">
        <v>3552</v>
      </c>
      <c r="C3512" s="4" t="s">
        <v>3649</v>
      </c>
      <c r="D3512" s="3">
        <v>5825</v>
      </c>
      <c r="E3512" s="8">
        <v>44712</v>
      </c>
      <c r="F3512" s="3">
        <v>5825</v>
      </c>
      <c r="G3512" s="5">
        <f>Tabla1[[#This Row],[Importe]]-Tabla1[[#This Row],[Pagado]]</f>
        <v>0</v>
      </c>
      <c r="H3512" s="4" t="s">
        <v>3890</v>
      </c>
    </row>
    <row r="3513" spans="1:8" x14ac:dyDescent="0.25">
      <c r="A3513" s="7">
        <v>44712</v>
      </c>
      <c r="B3513" s="4" t="s">
        <v>3553</v>
      </c>
      <c r="C3513" s="4" t="s">
        <v>3620</v>
      </c>
      <c r="D3513" s="3">
        <v>4596.8</v>
      </c>
      <c r="E3513" s="8">
        <v>44712</v>
      </c>
      <c r="F3513" s="3">
        <v>4596.8</v>
      </c>
      <c r="G3513" s="5">
        <f>Tabla1[[#This Row],[Importe]]-Tabla1[[#This Row],[Pagado]]</f>
        <v>0</v>
      </c>
      <c r="H3513" s="4" t="s">
        <v>3890</v>
      </c>
    </row>
    <row r="3514" spans="1:8" x14ac:dyDescent="0.25">
      <c r="A3514" s="7">
        <v>44712</v>
      </c>
      <c r="B3514" s="4" t="s">
        <v>3554</v>
      </c>
      <c r="C3514" s="4" t="s">
        <v>3691</v>
      </c>
      <c r="D3514" s="3">
        <v>18973.68</v>
      </c>
      <c r="E3514" s="8">
        <v>44712</v>
      </c>
      <c r="F3514" s="3">
        <v>18973.68</v>
      </c>
      <c r="G3514" s="5">
        <f>Tabla1[[#This Row],[Importe]]-Tabla1[[#This Row],[Pagado]]</f>
        <v>0</v>
      </c>
      <c r="H3514" s="4" t="s">
        <v>3890</v>
      </c>
    </row>
    <row r="3515" spans="1:8" x14ac:dyDescent="0.25">
      <c r="A3515" s="7">
        <v>44712</v>
      </c>
      <c r="B3515" s="4" t="s">
        <v>3555</v>
      </c>
      <c r="C3515" s="4" t="s">
        <v>3614</v>
      </c>
      <c r="D3515" s="3">
        <v>128</v>
      </c>
      <c r="E3515" s="8">
        <v>44712</v>
      </c>
      <c r="F3515" s="3">
        <v>128</v>
      </c>
      <c r="G3515" s="5">
        <f>Tabla1[[#This Row],[Importe]]-Tabla1[[#This Row],[Pagado]]</f>
        <v>0</v>
      </c>
      <c r="H3515" s="4" t="s">
        <v>3890</v>
      </c>
    </row>
    <row r="3516" spans="1:8" x14ac:dyDescent="0.25">
      <c r="A3516" s="7">
        <v>44712</v>
      </c>
      <c r="B3516" s="4" t="s">
        <v>3556</v>
      </c>
      <c r="C3516" s="4" t="s">
        <v>3686</v>
      </c>
      <c r="D3516" s="3">
        <v>5816.4</v>
      </c>
      <c r="E3516" s="8" t="s">
        <v>3879</v>
      </c>
      <c r="F3516" s="3">
        <v>0</v>
      </c>
      <c r="G3516" s="5">
        <f>Tabla1[[#This Row],[Importe]]-Tabla1[[#This Row],[Pagado]]</f>
        <v>5816.4</v>
      </c>
      <c r="H3516" s="4" t="s">
        <v>3892</v>
      </c>
    </row>
    <row r="3517" spans="1:8" x14ac:dyDescent="0.25">
      <c r="A3517" s="7">
        <v>44712</v>
      </c>
      <c r="B3517" s="4" t="s">
        <v>3557</v>
      </c>
      <c r="C3517" s="4" t="s">
        <v>3694</v>
      </c>
      <c r="D3517" s="3">
        <v>8364.2000000000007</v>
      </c>
      <c r="E3517" s="8">
        <v>44712</v>
      </c>
      <c r="F3517" s="3">
        <v>8364.2000000000007</v>
      </c>
      <c r="G3517" s="5">
        <f>Tabla1[[#This Row],[Importe]]-Tabla1[[#This Row],[Pagado]]</f>
        <v>0</v>
      </c>
      <c r="H3517" s="4" t="s">
        <v>3890</v>
      </c>
    </row>
    <row r="3518" spans="1:8" x14ac:dyDescent="0.25">
      <c r="A3518" s="7">
        <v>44712</v>
      </c>
      <c r="B3518" s="4" t="s">
        <v>3558</v>
      </c>
      <c r="C3518" s="4" t="s">
        <v>3642</v>
      </c>
      <c r="D3518" s="3">
        <v>3993</v>
      </c>
      <c r="E3518" s="8">
        <v>44712</v>
      </c>
      <c r="F3518" s="3">
        <v>3993</v>
      </c>
      <c r="G3518" s="5">
        <f>Tabla1[[#This Row],[Importe]]-Tabla1[[#This Row],[Pagado]]</f>
        <v>0</v>
      </c>
      <c r="H3518" s="4" t="s">
        <v>3890</v>
      </c>
    </row>
    <row r="3519" spans="1:8" x14ac:dyDescent="0.25">
      <c r="A3519" s="7">
        <v>44712</v>
      </c>
      <c r="B3519" s="4" t="s">
        <v>3559</v>
      </c>
      <c r="C3519" s="4" t="s">
        <v>3826</v>
      </c>
      <c r="D3519" s="3">
        <v>12027.1</v>
      </c>
      <c r="E3519" s="8" t="s">
        <v>3879</v>
      </c>
      <c r="F3519" s="3">
        <v>0</v>
      </c>
      <c r="G3519" s="5">
        <f>Tabla1[[#This Row],[Importe]]-Tabla1[[#This Row],[Pagado]]</f>
        <v>12027.1</v>
      </c>
      <c r="H3519" s="4" t="s">
        <v>3892</v>
      </c>
    </row>
    <row r="3520" spans="1:8" x14ac:dyDescent="0.25">
      <c r="A3520" s="7">
        <v>44712</v>
      </c>
      <c r="B3520" s="4" t="s">
        <v>3560</v>
      </c>
      <c r="C3520" s="4" t="s">
        <v>3797</v>
      </c>
      <c r="D3520" s="3">
        <v>5.37</v>
      </c>
      <c r="E3520" s="8" t="s">
        <v>3889</v>
      </c>
      <c r="F3520" s="3">
        <v>5.37</v>
      </c>
      <c r="G3520" s="5">
        <f>Tabla1[[#This Row],[Importe]]-Tabla1[[#This Row],[Pagado]]</f>
        <v>0</v>
      </c>
      <c r="H3520" s="4" t="s">
        <v>3890</v>
      </c>
    </row>
    <row r="3521" spans="1:8" x14ac:dyDescent="0.25">
      <c r="A3521" s="7">
        <v>44712</v>
      </c>
      <c r="B3521" s="4" t="s">
        <v>3561</v>
      </c>
      <c r="C3521" s="4" t="s">
        <v>3810</v>
      </c>
      <c r="D3521" s="3">
        <v>11807</v>
      </c>
      <c r="E3521" s="8">
        <v>44712</v>
      </c>
      <c r="F3521" s="3">
        <v>11807</v>
      </c>
      <c r="G3521" s="5">
        <f>Tabla1[[#This Row],[Importe]]-Tabla1[[#This Row],[Pagado]]</f>
        <v>0</v>
      </c>
      <c r="H3521" s="4" t="s">
        <v>3890</v>
      </c>
    </row>
    <row r="3522" spans="1:8" x14ac:dyDescent="0.25">
      <c r="A3522" s="7">
        <v>44712</v>
      </c>
      <c r="B3522" s="4" t="s">
        <v>3562</v>
      </c>
      <c r="C3522" s="4" t="s">
        <v>3614</v>
      </c>
      <c r="D3522" s="3">
        <v>12902</v>
      </c>
      <c r="E3522" s="8">
        <v>44712</v>
      </c>
      <c r="F3522" s="3">
        <v>12902</v>
      </c>
      <c r="G3522" s="5">
        <f>Tabla1[[#This Row],[Importe]]-Tabla1[[#This Row],[Pagado]]</f>
        <v>0</v>
      </c>
      <c r="H3522" s="4" t="s">
        <v>3890</v>
      </c>
    </row>
    <row r="3523" spans="1:8" x14ac:dyDescent="0.25">
      <c r="A3523" s="7">
        <v>44712</v>
      </c>
      <c r="B3523" s="4" t="s">
        <v>3563</v>
      </c>
      <c r="C3523" s="4" t="s">
        <v>3618</v>
      </c>
      <c r="D3523" s="3">
        <v>832.5</v>
      </c>
      <c r="E3523" s="8">
        <v>44712</v>
      </c>
      <c r="F3523" s="3">
        <v>832.5</v>
      </c>
      <c r="G3523" s="5">
        <f>Tabla1[[#This Row],[Importe]]-Tabla1[[#This Row],[Pagado]]</f>
        <v>0</v>
      </c>
      <c r="H3523" s="4" t="s">
        <v>3890</v>
      </c>
    </row>
    <row r="3524" spans="1:8" x14ac:dyDescent="0.25">
      <c r="A3524" s="7">
        <v>44712</v>
      </c>
      <c r="B3524" s="4" t="s">
        <v>3564</v>
      </c>
      <c r="C3524" s="4" t="s">
        <v>3637</v>
      </c>
      <c r="D3524" s="3">
        <v>9380</v>
      </c>
      <c r="E3524" s="8">
        <v>44712</v>
      </c>
      <c r="F3524" s="3">
        <v>9380</v>
      </c>
      <c r="G3524" s="5">
        <f>Tabla1[[#This Row],[Importe]]-Tabla1[[#This Row],[Pagado]]</f>
        <v>0</v>
      </c>
      <c r="H3524" s="4" t="s">
        <v>3890</v>
      </c>
    </row>
    <row r="3525" spans="1:8" x14ac:dyDescent="0.25">
      <c r="A3525" s="7">
        <v>44712</v>
      </c>
      <c r="B3525" s="4" t="s">
        <v>3565</v>
      </c>
      <c r="C3525" s="4" t="s">
        <v>3705</v>
      </c>
      <c r="D3525" s="3">
        <v>1680</v>
      </c>
      <c r="E3525" s="8">
        <v>44712</v>
      </c>
      <c r="F3525" s="3">
        <v>1680</v>
      </c>
      <c r="G3525" s="5">
        <f>Tabla1[[#This Row],[Importe]]-Tabla1[[#This Row],[Pagado]]</f>
        <v>0</v>
      </c>
      <c r="H3525" s="4" t="s">
        <v>3890</v>
      </c>
    </row>
    <row r="3526" spans="1:8" x14ac:dyDescent="0.25">
      <c r="A3526" s="7">
        <v>44712</v>
      </c>
      <c r="B3526" s="4" t="s">
        <v>3566</v>
      </c>
      <c r="C3526" s="4" t="s">
        <v>3749</v>
      </c>
      <c r="D3526" s="3">
        <v>31500</v>
      </c>
      <c r="E3526" s="8">
        <v>44712</v>
      </c>
      <c r="F3526" s="3">
        <v>31500</v>
      </c>
      <c r="G3526" s="5">
        <f>Tabla1[[#This Row],[Importe]]-Tabla1[[#This Row],[Pagado]]</f>
        <v>0</v>
      </c>
      <c r="H3526" s="4" t="s">
        <v>3890</v>
      </c>
    </row>
    <row r="3527" spans="1:8" x14ac:dyDescent="0.25">
      <c r="A3527" s="7">
        <v>44712</v>
      </c>
      <c r="B3527" s="4" t="s">
        <v>3567</v>
      </c>
      <c r="C3527" s="4" t="s">
        <v>3878</v>
      </c>
      <c r="D3527" s="3">
        <v>3678.8</v>
      </c>
      <c r="E3527" s="8">
        <v>44712</v>
      </c>
      <c r="F3527" s="3">
        <v>3678.8</v>
      </c>
      <c r="G3527" s="5">
        <f>Tabla1[[#This Row],[Importe]]-Tabla1[[#This Row],[Pagado]]</f>
        <v>0</v>
      </c>
      <c r="H3527" s="4" t="s">
        <v>3890</v>
      </c>
    </row>
    <row r="3528" spans="1:8" x14ac:dyDescent="0.25">
      <c r="A3528" s="7">
        <v>44712</v>
      </c>
      <c r="B3528" s="4" t="s">
        <v>3568</v>
      </c>
      <c r="C3528" s="4" t="s">
        <v>3686</v>
      </c>
      <c r="D3528" s="3">
        <v>308.72000000000003</v>
      </c>
      <c r="E3528" s="8" t="s">
        <v>3879</v>
      </c>
      <c r="F3528" s="3">
        <v>0</v>
      </c>
      <c r="G3528" s="5">
        <f>Tabla1[[#This Row],[Importe]]-Tabla1[[#This Row],[Pagado]]</f>
        <v>308.72000000000003</v>
      </c>
      <c r="H3528" s="4" t="s">
        <v>3892</v>
      </c>
    </row>
    <row r="3529" spans="1:8" x14ac:dyDescent="0.25">
      <c r="A3529" s="7">
        <v>44712</v>
      </c>
      <c r="B3529" s="4" t="s">
        <v>3569</v>
      </c>
      <c r="C3529" s="4" t="s">
        <v>3708</v>
      </c>
      <c r="D3529" s="3">
        <v>23104</v>
      </c>
      <c r="E3529" s="8" t="s">
        <v>3879</v>
      </c>
      <c r="F3529" s="3">
        <v>0</v>
      </c>
      <c r="G3529" s="5">
        <f>Tabla1[[#This Row],[Importe]]-Tabla1[[#This Row],[Pagado]]</f>
        <v>23104</v>
      </c>
      <c r="H3529" s="4" t="s">
        <v>3892</v>
      </c>
    </row>
    <row r="3530" spans="1:8" x14ac:dyDescent="0.25">
      <c r="A3530" s="7">
        <v>44712</v>
      </c>
      <c r="B3530" s="4" t="s">
        <v>3570</v>
      </c>
      <c r="C3530" s="4" t="s">
        <v>3709</v>
      </c>
      <c r="D3530" s="3">
        <v>6230.7</v>
      </c>
      <c r="E3530" s="8" t="s">
        <v>3884</v>
      </c>
      <c r="F3530" s="3">
        <v>6230.7</v>
      </c>
      <c r="G3530" s="5">
        <f>Tabla1[[#This Row],[Importe]]-Tabla1[[#This Row],[Pagado]]</f>
        <v>0</v>
      </c>
      <c r="H3530" s="4" t="s">
        <v>3890</v>
      </c>
    </row>
    <row r="3531" spans="1:8" x14ac:dyDescent="0.25">
      <c r="A3531" s="7">
        <v>44712</v>
      </c>
      <c r="B3531" s="4" t="s">
        <v>3571</v>
      </c>
      <c r="C3531" s="4" t="s">
        <v>3710</v>
      </c>
      <c r="D3531" s="3">
        <v>1782.9</v>
      </c>
      <c r="E3531" s="8" t="s">
        <v>3884</v>
      </c>
      <c r="F3531" s="3">
        <v>1782.9</v>
      </c>
      <c r="G3531" s="5">
        <f>Tabla1[[#This Row],[Importe]]-Tabla1[[#This Row],[Pagado]]</f>
        <v>0</v>
      </c>
      <c r="H3531" s="4" t="s">
        <v>3890</v>
      </c>
    </row>
    <row r="3532" spans="1:8" x14ac:dyDescent="0.25">
      <c r="A3532" s="7">
        <v>44712</v>
      </c>
      <c r="B3532" s="4" t="s">
        <v>3572</v>
      </c>
      <c r="C3532" s="4" t="s">
        <v>3713</v>
      </c>
      <c r="D3532" s="3">
        <v>1083.5999999999999</v>
      </c>
      <c r="E3532" s="8" t="s">
        <v>3884</v>
      </c>
      <c r="F3532" s="3">
        <v>1083.5999999999999</v>
      </c>
      <c r="G3532" s="5">
        <f>Tabla1[[#This Row],[Importe]]-Tabla1[[#This Row],[Pagado]]</f>
        <v>0</v>
      </c>
      <c r="H3532" s="4" t="s">
        <v>3890</v>
      </c>
    </row>
    <row r="3533" spans="1:8" x14ac:dyDescent="0.25">
      <c r="A3533" s="7">
        <v>44712</v>
      </c>
      <c r="B3533" s="4" t="s">
        <v>3573</v>
      </c>
      <c r="C3533" s="4" t="s">
        <v>3711</v>
      </c>
      <c r="D3533" s="3">
        <v>2375.1</v>
      </c>
      <c r="E3533" s="8" t="s">
        <v>3884</v>
      </c>
      <c r="F3533" s="3">
        <v>2375.1</v>
      </c>
      <c r="G3533" s="5">
        <f>Tabla1[[#This Row],[Importe]]-Tabla1[[#This Row],[Pagado]]</f>
        <v>0</v>
      </c>
      <c r="H3533" s="4" t="s">
        <v>3890</v>
      </c>
    </row>
    <row r="3534" spans="1:8" x14ac:dyDescent="0.25">
      <c r="A3534" s="7">
        <v>44712</v>
      </c>
      <c r="B3534" s="4" t="s">
        <v>3574</v>
      </c>
      <c r="C3534" s="4" t="s">
        <v>3844</v>
      </c>
      <c r="D3534" s="3">
        <v>798.7</v>
      </c>
      <c r="E3534" s="8" t="s">
        <v>3884</v>
      </c>
      <c r="F3534" s="3">
        <v>798.7</v>
      </c>
      <c r="G3534" s="5">
        <f>Tabla1[[#This Row],[Importe]]-Tabla1[[#This Row],[Pagado]]</f>
        <v>0</v>
      </c>
      <c r="H3534" s="4" t="s">
        <v>3890</v>
      </c>
    </row>
    <row r="3535" spans="1:8" x14ac:dyDescent="0.25">
      <c r="A3535" s="7">
        <v>44712</v>
      </c>
      <c r="B3535" s="4" t="s">
        <v>3575</v>
      </c>
      <c r="C3535" s="4" t="s">
        <v>3760</v>
      </c>
      <c r="D3535" s="3">
        <v>579.6</v>
      </c>
      <c r="E3535" s="8" t="s">
        <v>3884</v>
      </c>
      <c r="F3535" s="3">
        <v>579.6</v>
      </c>
      <c r="G3535" s="5">
        <f>Tabla1[[#This Row],[Importe]]-Tabla1[[#This Row],[Pagado]]</f>
        <v>0</v>
      </c>
      <c r="H3535" s="4" t="s">
        <v>3890</v>
      </c>
    </row>
    <row r="3536" spans="1:8" x14ac:dyDescent="0.25">
      <c r="A3536" s="7">
        <v>44712</v>
      </c>
      <c r="B3536" s="4" t="s">
        <v>3576</v>
      </c>
      <c r="C3536" s="4" t="s">
        <v>3801</v>
      </c>
      <c r="D3536" s="3">
        <v>913</v>
      </c>
      <c r="E3536" s="8">
        <v>44712</v>
      </c>
      <c r="F3536" s="3">
        <v>913</v>
      </c>
      <c r="G3536" s="5">
        <f>Tabla1[[#This Row],[Importe]]-Tabla1[[#This Row],[Pagado]]</f>
        <v>0</v>
      </c>
      <c r="H3536" s="4" t="s">
        <v>3890</v>
      </c>
    </row>
    <row r="3537" spans="1:8" x14ac:dyDescent="0.25">
      <c r="A3537" s="7">
        <v>44712</v>
      </c>
      <c r="B3537" s="4" t="s">
        <v>3577</v>
      </c>
      <c r="C3537" s="4" t="s">
        <v>3624</v>
      </c>
      <c r="D3537" s="3">
        <v>1120</v>
      </c>
      <c r="E3537" s="8">
        <v>44712</v>
      </c>
      <c r="F3537" s="3">
        <v>1120</v>
      </c>
      <c r="G3537" s="5">
        <f>Tabla1[[#This Row],[Importe]]-Tabla1[[#This Row],[Pagado]]</f>
        <v>0</v>
      </c>
      <c r="H3537" s="4" t="s">
        <v>3890</v>
      </c>
    </row>
    <row r="3538" spans="1:8" x14ac:dyDescent="0.25">
      <c r="A3538" s="7">
        <v>44712</v>
      </c>
      <c r="B3538" s="4" t="s">
        <v>3578</v>
      </c>
      <c r="C3538" s="4" t="s">
        <v>3685</v>
      </c>
      <c r="D3538" s="3">
        <v>3244.8</v>
      </c>
      <c r="E3538" s="8" t="s">
        <v>3884</v>
      </c>
      <c r="F3538" s="3">
        <v>3244.8</v>
      </c>
      <c r="G3538" s="5">
        <f>Tabla1[[#This Row],[Importe]]-Tabla1[[#This Row],[Pagado]]</f>
        <v>0</v>
      </c>
      <c r="H3538" s="4" t="s">
        <v>3890</v>
      </c>
    </row>
    <row r="3539" spans="1:8" x14ac:dyDescent="0.25">
      <c r="A3539" s="7">
        <v>44712</v>
      </c>
      <c r="B3539" s="4" t="s">
        <v>3579</v>
      </c>
      <c r="C3539" s="4" t="s">
        <v>3745</v>
      </c>
      <c r="D3539" s="3">
        <v>2783.7</v>
      </c>
      <c r="E3539" s="8" t="s">
        <v>3884</v>
      </c>
      <c r="F3539" s="3">
        <v>2783.7</v>
      </c>
      <c r="G3539" s="5">
        <f>Tabla1[[#This Row],[Importe]]-Tabla1[[#This Row],[Pagado]]</f>
        <v>0</v>
      </c>
      <c r="H3539" s="4" t="s">
        <v>3890</v>
      </c>
    </row>
    <row r="3540" spans="1:8" x14ac:dyDescent="0.25">
      <c r="A3540" s="7">
        <v>44712</v>
      </c>
      <c r="B3540" s="4" t="s">
        <v>3580</v>
      </c>
      <c r="C3540" s="4" t="s">
        <v>3614</v>
      </c>
      <c r="D3540" s="3">
        <v>1615.4</v>
      </c>
      <c r="E3540" s="8">
        <v>44712</v>
      </c>
      <c r="F3540" s="3">
        <v>1615.4</v>
      </c>
      <c r="G3540" s="5">
        <f>Tabla1[[#This Row],[Importe]]-Tabla1[[#This Row],[Pagado]]</f>
        <v>0</v>
      </c>
      <c r="H3540" s="4" t="s">
        <v>3890</v>
      </c>
    </row>
    <row r="3541" spans="1:8" x14ac:dyDescent="0.25">
      <c r="A3541" s="7">
        <v>44712</v>
      </c>
      <c r="B3541" s="4" t="s">
        <v>3581</v>
      </c>
      <c r="C3541" s="4" t="s">
        <v>4062</v>
      </c>
      <c r="D3541" s="3">
        <v>0</v>
      </c>
      <c r="E3541" s="9" t="s">
        <v>3891</v>
      </c>
      <c r="F3541" s="3">
        <v>0</v>
      </c>
      <c r="G3541" s="5">
        <f>Tabla1[[#This Row],[Importe]]-Tabla1[[#This Row],[Pagado]]</f>
        <v>0</v>
      </c>
      <c r="H3541" s="4" t="s">
        <v>3891</v>
      </c>
    </row>
    <row r="3542" spans="1:8" x14ac:dyDescent="0.25">
      <c r="A3542" s="7">
        <v>44712</v>
      </c>
      <c r="B3542" s="4" t="s">
        <v>3582</v>
      </c>
      <c r="C3542" s="4" t="s">
        <v>3714</v>
      </c>
      <c r="D3542" s="3">
        <v>1134</v>
      </c>
      <c r="E3542" s="8">
        <v>44712</v>
      </c>
      <c r="F3542" s="3">
        <v>1134</v>
      </c>
      <c r="G3542" s="5">
        <f>Tabla1[[#This Row],[Importe]]-Tabla1[[#This Row],[Pagado]]</f>
        <v>0</v>
      </c>
      <c r="H3542" s="4" t="s">
        <v>3890</v>
      </c>
    </row>
    <row r="3543" spans="1:8" x14ac:dyDescent="0.25">
      <c r="A3543" s="7">
        <v>44712</v>
      </c>
      <c r="B3543" s="4" t="s">
        <v>3583</v>
      </c>
      <c r="C3543" s="4" t="s">
        <v>3727</v>
      </c>
      <c r="D3543" s="3">
        <v>189</v>
      </c>
      <c r="E3543" s="8">
        <v>44712</v>
      </c>
      <c r="F3543" s="3">
        <v>189</v>
      </c>
      <c r="G3543" s="5">
        <f>Tabla1[[#This Row],[Importe]]-Tabla1[[#This Row],[Pagado]]</f>
        <v>0</v>
      </c>
      <c r="H3543" s="4" t="s">
        <v>3890</v>
      </c>
    </row>
    <row r="3544" spans="1:8" x14ac:dyDescent="0.25">
      <c r="A3544" s="7">
        <v>44712</v>
      </c>
      <c r="B3544" s="4" t="s">
        <v>3584</v>
      </c>
      <c r="C3544" s="4" t="s">
        <v>3614</v>
      </c>
      <c r="D3544" s="3">
        <v>832</v>
      </c>
      <c r="E3544" s="8">
        <v>44712</v>
      </c>
      <c r="F3544" s="3">
        <v>832</v>
      </c>
      <c r="G3544" s="5">
        <f>Tabla1[[#This Row],[Importe]]-Tabla1[[#This Row],[Pagado]]</f>
        <v>0</v>
      </c>
      <c r="H3544" s="4" t="s">
        <v>3890</v>
      </c>
    </row>
    <row r="3545" spans="1:8" x14ac:dyDescent="0.25">
      <c r="A3545" s="7">
        <v>44712</v>
      </c>
      <c r="B3545" s="4" t="s">
        <v>3585</v>
      </c>
      <c r="C3545" s="4" t="s">
        <v>3813</v>
      </c>
      <c r="D3545" s="3">
        <v>550</v>
      </c>
      <c r="E3545" s="8" t="s">
        <v>3882</v>
      </c>
      <c r="F3545" s="3">
        <v>550</v>
      </c>
      <c r="G3545" s="5">
        <f>Tabla1[[#This Row],[Importe]]-Tabla1[[#This Row],[Pagado]]</f>
        <v>0</v>
      </c>
      <c r="H3545" s="4" t="s">
        <v>3890</v>
      </c>
    </row>
    <row r="3546" spans="1:8" x14ac:dyDescent="0.25">
      <c r="A3546" s="7">
        <v>44712</v>
      </c>
      <c r="B3546" s="4" t="s">
        <v>3586</v>
      </c>
      <c r="C3546" s="4" t="s">
        <v>3801</v>
      </c>
      <c r="D3546" s="3">
        <v>1339.8</v>
      </c>
      <c r="E3546" s="8">
        <v>44712</v>
      </c>
      <c r="F3546" s="3">
        <v>1339.8</v>
      </c>
      <c r="G3546" s="5">
        <f>Tabla1[[#This Row],[Importe]]-Tabla1[[#This Row],[Pagado]]</f>
        <v>0</v>
      </c>
      <c r="H3546" s="4" t="s">
        <v>3890</v>
      </c>
    </row>
    <row r="3547" spans="1:8" x14ac:dyDescent="0.25">
      <c r="A3547" s="7">
        <v>44712</v>
      </c>
      <c r="B3547" s="4" t="s">
        <v>3587</v>
      </c>
      <c r="C3547" s="4" t="s">
        <v>3869</v>
      </c>
      <c r="D3547" s="3">
        <v>2578.4</v>
      </c>
      <c r="E3547" s="8" t="s">
        <v>3884</v>
      </c>
      <c r="F3547" s="3">
        <v>2578.4</v>
      </c>
      <c r="G3547" s="5">
        <f>Tabla1[[#This Row],[Importe]]-Tabla1[[#This Row],[Pagado]]</f>
        <v>0</v>
      </c>
      <c r="H3547" s="4" t="s">
        <v>3890</v>
      </c>
    </row>
    <row r="3548" spans="1:8" x14ac:dyDescent="0.25">
      <c r="A3548" s="7">
        <v>44712</v>
      </c>
      <c r="B3548" s="4" t="s">
        <v>3588</v>
      </c>
      <c r="C3548" s="4" t="s">
        <v>3623</v>
      </c>
      <c r="D3548" s="3">
        <v>325</v>
      </c>
      <c r="E3548" s="8">
        <v>44712</v>
      </c>
      <c r="F3548" s="3">
        <v>325</v>
      </c>
      <c r="G3548" s="5">
        <f>Tabla1[[#This Row],[Importe]]-Tabla1[[#This Row],[Pagado]]</f>
        <v>0</v>
      </c>
      <c r="H3548" s="4" t="s">
        <v>3890</v>
      </c>
    </row>
    <row r="3549" spans="1:8" x14ac:dyDescent="0.25">
      <c r="A3549" s="7">
        <v>44712</v>
      </c>
      <c r="B3549" s="4" t="s">
        <v>3589</v>
      </c>
      <c r="C3549" s="4" t="s">
        <v>3690</v>
      </c>
      <c r="D3549" s="3">
        <v>19341.099999999999</v>
      </c>
      <c r="E3549" s="8" t="s">
        <v>3883</v>
      </c>
      <c r="F3549" s="3">
        <v>19341.099999999999</v>
      </c>
      <c r="G3549" s="5">
        <f>Tabla1[[#This Row],[Importe]]-Tabla1[[#This Row],[Pagado]]</f>
        <v>0</v>
      </c>
      <c r="H3549" s="4" t="s">
        <v>3890</v>
      </c>
    </row>
    <row r="3550" spans="1:8" x14ac:dyDescent="0.25">
      <c r="A3550" s="7">
        <v>44712</v>
      </c>
      <c r="B3550" s="4" t="s">
        <v>3590</v>
      </c>
      <c r="C3550" s="4" t="s">
        <v>3692</v>
      </c>
      <c r="D3550" s="3">
        <v>7950.6</v>
      </c>
      <c r="E3550" s="8">
        <v>44712</v>
      </c>
      <c r="F3550" s="3">
        <v>7950.6</v>
      </c>
      <c r="G3550" s="5">
        <f>Tabla1[[#This Row],[Importe]]-Tabla1[[#This Row],[Pagado]]</f>
        <v>0</v>
      </c>
      <c r="H3550" s="4" t="s">
        <v>3890</v>
      </c>
    </row>
    <row r="3551" spans="1:8" x14ac:dyDescent="0.25">
      <c r="A3551" s="7">
        <v>44712</v>
      </c>
      <c r="B3551" s="4" t="s">
        <v>3591</v>
      </c>
      <c r="C3551" s="4" t="s">
        <v>3603</v>
      </c>
      <c r="D3551" s="3">
        <v>6272</v>
      </c>
      <c r="E3551" s="8" t="s">
        <v>3884</v>
      </c>
      <c r="F3551" s="3">
        <v>6272</v>
      </c>
      <c r="G3551" s="5">
        <f>Tabla1[[#This Row],[Importe]]-Tabla1[[#This Row],[Pagado]]</f>
        <v>0</v>
      </c>
      <c r="H3551" s="4" t="s">
        <v>3890</v>
      </c>
    </row>
    <row r="3552" spans="1:8" x14ac:dyDescent="0.25">
      <c r="A3552" s="7">
        <v>44712</v>
      </c>
      <c r="B3552" s="4" t="s">
        <v>3592</v>
      </c>
      <c r="C3552" s="4" t="s">
        <v>3614</v>
      </c>
      <c r="D3552" s="3">
        <v>1156.5999999999999</v>
      </c>
      <c r="E3552" s="8" t="s">
        <v>3884</v>
      </c>
      <c r="F3552" s="3">
        <v>1156.5999999999999</v>
      </c>
      <c r="G3552" s="5">
        <f>Tabla1[[#This Row],[Importe]]-Tabla1[[#This Row],[Pagado]]</f>
        <v>0</v>
      </c>
      <c r="H3552" s="4" t="s">
        <v>3890</v>
      </c>
    </row>
    <row r="3553" spans="1:8" x14ac:dyDescent="0.25">
      <c r="A3553" s="7">
        <v>44712</v>
      </c>
      <c r="B3553" s="4" t="s">
        <v>3593</v>
      </c>
      <c r="C3553" s="4" t="s">
        <v>3614</v>
      </c>
      <c r="D3553" s="3">
        <v>79.2</v>
      </c>
      <c r="E3553" s="8">
        <v>44712</v>
      </c>
      <c r="F3553" s="3">
        <v>79.2</v>
      </c>
      <c r="G3553" s="5">
        <f>Tabla1[[#This Row],[Importe]]-Tabla1[[#This Row],[Pagado]]</f>
        <v>0</v>
      </c>
      <c r="H3553" s="4" t="s">
        <v>3890</v>
      </c>
    </row>
    <row r="3554" spans="1:8" x14ac:dyDescent="0.25">
      <c r="A3554" s="7">
        <v>44712</v>
      </c>
      <c r="B3554" s="4" t="s">
        <v>3594</v>
      </c>
      <c r="C3554" s="4" t="s">
        <v>3769</v>
      </c>
      <c r="D3554" s="3">
        <v>61.6</v>
      </c>
      <c r="E3554" s="8" t="s">
        <v>3881</v>
      </c>
      <c r="F3554" s="3">
        <v>61.6</v>
      </c>
      <c r="G3554" s="5">
        <f>Tabla1[[#This Row],[Importe]]-Tabla1[[#This Row],[Pagado]]</f>
        <v>0</v>
      </c>
      <c r="H3554" s="4" t="s">
        <v>3890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54"/>
  <sheetViews>
    <sheetView workbookViewId="0">
      <selection activeCell="G30" sqref="G30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6.7109375" bestFit="1" customWidth="1"/>
    <col min="4" max="4" width="50.140625" bestFit="1" customWidth="1"/>
    <col min="5" max="5" width="8" bestFit="1" customWidth="1"/>
    <col min="6" max="6" width="10.42578125" bestFit="1" customWidth="1"/>
    <col min="7" max="7" width="13.42578125" bestFit="1" customWidth="1"/>
    <col min="8" max="9" width="10" bestFit="1" customWidth="1"/>
    <col min="10" max="10" width="11.7109375" bestFit="1" customWidth="1"/>
    <col min="11" max="11" width="2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42</v>
      </c>
      <c r="C2">
        <v>95581</v>
      </c>
      <c r="D2" s="1" t="s">
        <v>3595</v>
      </c>
      <c r="E2">
        <v>124.9</v>
      </c>
      <c r="F2">
        <v>6840.2</v>
      </c>
      <c r="G2" s="1" t="s">
        <v>11</v>
      </c>
      <c r="H2">
        <v>6840.2</v>
      </c>
      <c r="I2">
        <v>0</v>
      </c>
      <c r="J2" s="1" t="s">
        <v>3890</v>
      </c>
      <c r="K2" s="1" t="s">
        <v>3894</v>
      </c>
    </row>
    <row r="3" spans="1:11" x14ac:dyDescent="0.25">
      <c r="A3" s="1" t="s">
        <v>11</v>
      </c>
      <c r="B3" s="1" t="s">
        <v>43</v>
      </c>
      <c r="C3">
        <v>95582</v>
      </c>
      <c r="D3" s="1" t="s">
        <v>3596</v>
      </c>
      <c r="E3">
        <v>84.5</v>
      </c>
      <c r="F3">
        <v>4056</v>
      </c>
      <c r="G3" s="1" t="s">
        <v>11</v>
      </c>
      <c r="H3">
        <v>4056</v>
      </c>
      <c r="I3">
        <v>0</v>
      </c>
      <c r="J3" s="1" t="s">
        <v>3890</v>
      </c>
      <c r="K3" s="1" t="s">
        <v>3894</v>
      </c>
    </row>
    <row r="4" spans="1:11" x14ac:dyDescent="0.25">
      <c r="A4" s="1" t="s">
        <v>11</v>
      </c>
      <c r="B4" s="1" t="s">
        <v>44</v>
      </c>
      <c r="C4">
        <v>95583</v>
      </c>
      <c r="D4" s="1" t="s">
        <v>3597</v>
      </c>
      <c r="E4">
        <v>1327.5</v>
      </c>
      <c r="F4">
        <v>65180.65</v>
      </c>
      <c r="G4" s="1" t="s">
        <v>11</v>
      </c>
      <c r="H4">
        <v>65180.65</v>
      </c>
      <c r="I4">
        <v>0</v>
      </c>
      <c r="J4" s="1" t="s">
        <v>3890</v>
      </c>
      <c r="K4" s="1" t="s">
        <v>3894</v>
      </c>
    </row>
    <row r="5" spans="1:11" x14ac:dyDescent="0.25">
      <c r="A5" s="1" t="s">
        <v>11</v>
      </c>
      <c r="B5" s="1" t="s">
        <v>45</v>
      </c>
      <c r="C5">
        <v>95584</v>
      </c>
      <c r="D5" s="1" t="s">
        <v>3598</v>
      </c>
      <c r="E5">
        <v>1051.5</v>
      </c>
      <c r="F5">
        <v>55729.5</v>
      </c>
      <c r="G5" s="1" t="s">
        <v>14</v>
      </c>
      <c r="H5">
        <v>55729.5</v>
      </c>
      <c r="I5">
        <v>0</v>
      </c>
      <c r="J5" s="1" t="s">
        <v>3890</v>
      </c>
      <c r="K5" s="1" t="s">
        <v>3894</v>
      </c>
    </row>
    <row r="6" spans="1:11" x14ac:dyDescent="0.25">
      <c r="A6" s="1" t="s">
        <v>11</v>
      </c>
      <c r="B6" s="1" t="s">
        <v>46</v>
      </c>
      <c r="C6">
        <v>95585</v>
      </c>
      <c r="D6" s="1" t="s">
        <v>3599</v>
      </c>
      <c r="E6">
        <v>954.8</v>
      </c>
      <c r="F6">
        <v>50136.4</v>
      </c>
      <c r="G6" s="1" t="s">
        <v>13</v>
      </c>
      <c r="H6">
        <v>50136.4</v>
      </c>
      <c r="I6">
        <v>0</v>
      </c>
      <c r="J6" s="1" t="s">
        <v>3890</v>
      </c>
      <c r="K6" s="1" t="s">
        <v>3894</v>
      </c>
    </row>
    <row r="7" spans="1:11" x14ac:dyDescent="0.25">
      <c r="A7" s="1" t="s">
        <v>11</v>
      </c>
      <c r="B7" s="1" t="s">
        <v>47</v>
      </c>
      <c r="C7">
        <v>95586</v>
      </c>
      <c r="D7" s="1" t="s">
        <v>3600</v>
      </c>
      <c r="E7">
        <v>12.1</v>
      </c>
      <c r="F7">
        <v>919.6</v>
      </c>
      <c r="G7" s="1" t="s">
        <v>11</v>
      </c>
      <c r="H7">
        <v>919.6</v>
      </c>
      <c r="I7">
        <v>0</v>
      </c>
      <c r="J7" s="1" t="s">
        <v>3890</v>
      </c>
      <c r="K7" s="1" t="s">
        <v>3894</v>
      </c>
    </row>
    <row r="8" spans="1:11" x14ac:dyDescent="0.25">
      <c r="A8" s="1" t="s">
        <v>11</v>
      </c>
      <c r="B8" s="1" t="s">
        <v>48</v>
      </c>
      <c r="C8">
        <v>95587</v>
      </c>
      <c r="D8" s="1" t="s">
        <v>3601</v>
      </c>
      <c r="E8">
        <v>169.4</v>
      </c>
      <c r="F8">
        <v>10672.2</v>
      </c>
      <c r="G8" s="1" t="s">
        <v>11</v>
      </c>
      <c r="H8">
        <v>10672.2</v>
      </c>
      <c r="I8">
        <v>0</v>
      </c>
      <c r="J8" s="1" t="s">
        <v>3890</v>
      </c>
      <c r="K8" s="1" t="s">
        <v>3894</v>
      </c>
    </row>
    <row r="9" spans="1:11" x14ac:dyDescent="0.25">
      <c r="A9" s="1" t="s">
        <v>11</v>
      </c>
      <c r="B9" s="1" t="s">
        <v>49</v>
      </c>
      <c r="C9">
        <v>95588</v>
      </c>
      <c r="D9" s="1" t="s">
        <v>3602</v>
      </c>
      <c r="E9">
        <v>28.8</v>
      </c>
      <c r="F9">
        <v>1897.6</v>
      </c>
      <c r="G9" s="1" t="s">
        <v>11</v>
      </c>
      <c r="H9">
        <v>1897.6</v>
      </c>
      <c r="I9">
        <v>0</v>
      </c>
      <c r="J9" s="1" t="s">
        <v>3890</v>
      </c>
      <c r="K9" s="1" t="s">
        <v>3894</v>
      </c>
    </row>
    <row r="10" spans="1:11" x14ac:dyDescent="0.25">
      <c r="A10" s="1" t="s">
        <v>11</v>
      </c>
      <c r="B10" s="1" t="s">
        <v>50</v>
      </c>
      <c r="C10">
        <v>95589</v>
      </c>
      <c r="D10" s="1" t="s">
        <v>3603</v>
      </c>
      <c r="E10">
        <v>31.1</v>
      </c>
      <c r="F10">
        <v>1959.3</v>
      </c>
      <c r="G10" s="1" t="s">
        <v>11</v>
      </c>
      <c r="H10">
        <v>1959.3</v>
      </c>
      <c r="I10">
        <v>0</v>
      </c>
      <c r="J10" s="1" t="s">
        <v>3890</v>
      </c>
      <c r="K10" s="1" t="s">
        <v>3894</v>
      </c>
    </row>
    <row r="11" spans="1:11" x14ac:dyDescent="0.25">
      <c r="A11" s="1" t="s">
        <v>11</v>
      </c>
      <c r="B11" s="1" t="s">
        <v>51</v>
      </c>
      <c r="C11">
        <v>95590</v>
      </c>
      <c r="D11" s="1" t="s">
        <v>3604</v>
      </c>
      <c r="E11">
        <v>53.6</v>
      </c>
      <c r="F11">
        <v>3126.8</v>
      </c>
      <c r="G11" s="1" t="s">
        <v>11</v>
      </c>
      <c r="H11">
        <v>3126.8</v>
      </c>
      <c r="I11">
        <v>0</v>
      </c>
      <c r="J11" s="1" t="s">
        <v>3890</v>
      </c>
      <c r="K11" s="1" t="s">
        <v>3894</v>
      </c>
    </row>
    <row r="12" spans="1:11" x14ac:dyDescent="0.25">
      <c r="A12" s="1" t="s">
        <v>11</v>
      </c>
      <c r="B12" s="1" t="s">
        <v>52</v>
      </c>
      <c r="C12">
        <v>95591</v>
      </c>
      <c r="D12" s="1" t="s">
        <v>3605</v>
      </c>
      <c r="E12">
        <v>44.8</v>
      </c>
      <c r="F12">
        <v>2822.4</v>
      </c>
      <c r="G12" s="1" t="s">
        <v>11</v>
      </c>
      <c r="H12">
        <v>2822.4</v>
      </c>
      <c r="I12">
        <v>0</v>
      </c>
      <c r="J12" s="1" t="s">
        <v>3890</v>
      </c>
      <c r="K12" s="1" t="s">
        <v>3894</v>
      </c>
    </row>
    <row r="13" spans="1:11" x14ac:dyDescent="0.25">
      <c r="A13" s="1" t="s">
        <v>11</v>
      </c>
      <c r="B13" s="1" t="s">
        <v>53</v>
      </c>
      <c r="C13">
        <v>95592</v>
      </c>
      <c r="D13" s="1" t="s">
        <v>3606</v>
      </c>
      <c r="E13">
        <v>179.3</v>
      </c>
      <c r="F13">
        <v>10554.2</v>
      </c>
      <c r="G13" s="1" t="s">
        <v>11</v>
      </c>
      <c r="H13">
        <v>10554.2</v>
      </c>
      <c r="I13">
        <v>0</v>
      </c>
      <c r="J13" s="1" t="s">
        <v>3890</v>
      </c>
      <c r="K13" s="1" t="s">
        <v>3894</v>
      </c>
    </row>
    <row r="14" spans="1:11" x14ac:dyDescent="0.25">
      <c r="A14" s="1" t="s">
        <v>11</v>
      </c>
      <c r="B14" s="1" t="s">
        <v>54</v>
      </c>
      <c r="C14">
        <v>95593</v>
      </c>
      <c r="D14" s="1" t="s">
        <v>3607</v>
      </c>
      <c r="E14">
        <v>912.5</v>
      </c>
      <c r="F14">
        <v>48187.6</v>
      </c>
      <c r="G14" s="1" t="s">
        <v>11</v>
      </c>
      <c r="H14">
        <v>48187.6</v>
      </c>
      <c r="I14">
        <v>0</v>
      </c>
      <c r="J14" s="1" t="s">
        <v>3890</v>
      </c>
      <c r="K14" s="1" t="s">
        <v>3894</v>
      </c>
    </row>
    <row r="15" spans="1:11" x14ac:dyDescent="0.25">
      <c r="A15" s="1" t="s">
        <v>11</v>
      </c>
      <c r="B15" s="1" t="s">
        <v>55</v>
      </c>
      <c r="C15">
        <v>95594</v>
      </c>
      <c r="D15" s="1" t="s">
        <v>3608</v>
      </c>
      <c r="E15">
        <v>80.3</v>
      </c>
      <c r="F15">
        <v>5143.8999999999996</v>
      </c>
      <c r="G15" s="1" t="s">
        <v>11</v>
      </c>
      <c r="H15">
        <v>5143.8999999999996</v>
      </c>
      <c r="I15">
        <v>0</v>
      </c>
      <c r="J15" s="1" t="s">
        <v>3890</v>
      </c>
      <c r="K15" s="1" t="s">
        <v>3894</v>
      </c>
    </row>
    <row r="16" spans="1:11" x14ac:dyDescent="0.25">
      <c r="A16" s="1" t="s">
        <v>11</v>
      </c>
      <c r="B16" s="1" t="s">
        <v>56</v>
      </c>
      <c r="C16">
        <v>95595</v>
      </c>
      <c r="D16" s="1" t="s">
        <v>3609</v>
      </c>
      <c r="E16">
        <v>14.1</v>
      </c>
      <c r="F16">
        <v>916.5</v>
      </c>
      <c r="G16" s="1" t="s">
        <v>11</v>
      </c>
      <c r="H16">
        <v>916.5</v>
      </c>
      <c r="I16">
        <v>0</v>
      </c>
      <c r="J16" s="1" t="s">
        <v>3890</v>
      </c>
      <c r="K16" s="1" t="s">
        <v>3894</v>
      </c>
    </row>
    <row r="17" spans="1:11" x14ac:dyDescent="0.25">
      <c r="A17" s="1" t="s">
        <v>11</v>
      </c>
      <c r="B17" s="1" t="s">
        <v>57</v>
      </c>
      <c r="C17">
        <v>95596</v>
      </c>
      <c r="D17" s="1" t="s">
        <v>3610</v>
      </c>
      <c r="E17">
        <v>56.7</v>
      </c>
      <c r="F17">
        <v>3114</v>
      </c>
      <c r="G17" s="1" t="s">
        <v>11</v>
      </c>
      <c r="H17">
        <v>3114</v>
      </c>
      <c r="I17">
        <v>0</v>
      </c>
      <c r="J17" s="1" t="s">
        <v>3890</v>
      </c>
      <c r="K17" s="1" t="s">
        <v>3894</v>
      </c>
    </row>
    <row r="18" spans="1:11" x14ac:dyDescent="0.25">
      <c r="A18" s="1" t="s">
        <v>11</v>
      </c>
      <c r="B18" s="1" t="s">
        <v>58</v>
      </c>
      <c r="C18">
        <v>95597</v>
      </c>
      <c r="D18" s="1" t="s">
        <v>3611</v>
      </c>
      <c r="E18">
        <v>93.3</v>
      </c>
      <c r="F18">
        <v>4762.2</v>
      </c>
      <c r="G18" s="1" t="s">
        <v>11</v>
      </c>
      <c r="H18">
        <v>4762.2</v>
      </c>
      <c r="I18">
        <v>0</v>
      </c>
      <c r="J18" s="1" t="s">
        <v>3890</v>
      </c>
      <c r="K18" s="1" t="s">
        <v>3894</v>
      </c>
    </row>
    <row r="19" spans="1:11" x14ac:dyDescent="0.25">
      <c r="A19" s="1" t="s">
        <v>11</v>
      </c>
      <c r="B19" s="1" t="s">
        <v>59</v>
      </c>
      <c r="C19">
        <v>95598</v>
      </c>
      <c r="D19" s="1" t="s">
        <v>3612</v>
      </c>
      <c r="E19">
        <v>91.7</v>
      </c>
      <c r="F19">
        <v>4236.8</v>
      </c>
      <c r="G19" s="1" t="s">
        <v>11</v>
      </c>
      <c r="H19">
        <v>4236.8</v>
      </c>
      <c r="I19">
        <v>0</v>
      </c>
      <c r="J19" s="1" t="s">
        <v>3890</v>
      </c>
      <c r="K19" s="1" t="s">
        <v>3894</v>
      </c>
    </row>
    <row r="20" spans="1:11" x14ac:dyDescent="0.25">
      <c r="A20" s="1" t="s">
        <v>11</v>
      </c>
      <c r="B20" s="1" t="s">
        <v>60</v>
      </c>
      <c r="C20">
        <v>95599</v>
      </c>
      <c r="D20" s="1" t="s">
        <v>3613</v>
      </c>
      <c r="E20">
        <v>129.30000000000001</v>
      </c>
      <c r="F20">
        <v>7332.4</v>
      </c>
      <c r="G20" s="1" t="s">
        <v>11</v>
      </c>
      <c r="H20">
        <v>7332.4</v>
      </c>
      <c r="I20">
        <v>0</v>
      </c>
      <c r="J20" s="1" t="s">
        <v>3890</v>
      </c>
      <c r="K20" s="1" t="s">
        <v>3894</v>
      </c>
    </row>
    <row r="21" spans="1:11" x14ac:dyDescent="0.25">
      <c r="A21" s="1" t="s">
        <v>11</v>
      </c>
      <c r="B21" s="1" t="s">
        <v>61</v>
      </c>
      <c r="C21">
        <v>95600</v>
      </c>
      <c r="D21" s="1" t="s">
        <v>3614</v>
      </c>
      <c r="E21">
        <v>68.400000000000006</v>
      </c>
      <c r="F21">
        <v>3693.6</v>
      </c>
      <c r="G21" s="1" t="s">
        <v>11</v>
      </c>
      <c r="H21">
        <v>3693.6</v>
      </c>
      <c r="I21">
        <v>0</v>
      </c>
      <c r="J21" s="1" t="s">
        <v>3890</v>
      </c>
      <c r="K21" s="1" t="s">
        <v>3894</v>
      </c>
    </row>
    <row r="22" spans="1:11" x14ac:dyDescent="0.25">
      <c r="A22" s="1" t="s">
        <v>11</v>
      </c>
      <c r="B22" s="1" t="s">
        <v>62</v>
      </c>
      <c r="C22">
        <v>95601</v>
      </c>
      <c r="D22" s="1" t="s">
        <v>3615</v>
      </c>
      <c r="E22">
        <v>80.3</v>
      </c>
      <c r="F22">
        <v>4557</v>
      </c>
      <c r="G22" s="1" t="s">
        <v>11</v>
      </c>
      <c r="H22">
        <v>4557</v>
      </c>
      <c r="I22">
        <v>0</v>
      </c>
      <c r="J22" s="1" t="s">
        <v>3890</v>
      </c>
      <c r="K22" s="1" t="s">
        <v>3894</v>
      </c>
    </row>
    <row r="23" spans="1:11" x14ac:dyDescent="0.25">
      <c r="A23" s="1" t="s">
        <v>11</v>
      </c>
      <c r="B23" s="1" t="s">
        <v>63</v>
      </c>
      <c r="C23">
        <v>95602</v>
      </c>
      <c r="D23" s="1" t="s">
        <v>3616</v>
      </c>
      <c r="E23">
        <v>119.7</v>
      </c>
      <c r="F23">
        <v>6452.1</v>
      </c>
      <c r="G23" s="1" t="s">
        <v>11</v>
      </c>
      <c r="H23">
        <v>6452.1</v>
      </c>
      <c r="I23">
        <v>0</v>
      </c>
      <c r="J23" s="1" t="s">
        <v>3890</v>
      </c>
      <c r="K23" s="1" t="s">
        <v>3894</v>
      </c>
    </row>
    <row r="24" spans="1:11" x14ac:dyDescent="0.25">
      <c r="A24" s="1" t="s">
        <v>11</v>
      </c>
      <c r="B24" s="1" t="s">
        <v>64</v>
      </c>
      <c r="C24">
        <v>95603</v>
      </c>
      <c r="D24" s="1" t="s">
        <v>3617</v>
      </c>
      <c r="E24">
        <v>56.7</v>
      </c>
      <c r="F24">
        <v>3572.1</v>
      </c>
      <c r="G24" s="1" t="s">
        <v>11</v>
      </c>
      <c r="H24">
        <v>3572.1</v>
      </c>
      <c r="I24">
        <v>0</v>
      </c>
      <c r="J24" s="1" t="s">
        <v>3890</v>
      </c>
      <c r="K24" s="1" t="s">
        <v>3894</v>
      </c>
    </row>
    <row r="25" spans="1:11" x14ac:dyDescent="0.25">
      <c r="A25" s="1" t="s">
        <v>11</v>
      </c>
      <c r="B25" s="1" t="s">
        <v>65</v>
      </c>
      <c r="C25">
        <v>95604</v>
      </c>
      <c r="D25" s="1" t="s">
        <v>3618</v>
      </c>
      <c r="E25">
        <v>68.8</v>
      </c>
      <c r="F25">
        <v>3099.6</v>
      </c>
      <c r="G25" s="1" t="s">
        <v>11</v>
      </c>
      <c r="H25">
        <v>3099.6</v>
      </c>
      <c r="I25">
        <v>0</v>
      </c>
      <c r="J25" s="1" t="s">
        <v>3890</v>
      </c>
      <c r="K25" s="1" t="s">
        <v>3894</v>
      </c>
    </row>
    <row r="26" spans="1:11" x14ac:dyDescent="0.25">
      <c r="A26" s="1" t="s">
        <v>11</v>
      </c>
      <c r="B26" s="1" t="s">
        <v>66</v>
      </c>
      <c r="C26">
        <v>95605</v>
      </c>
      <c r="D26" s="1" t="s">
        <v>3614</v>
      </c>
      <c r="E26">
        <v>28</v>
      </c>
      <c r="F26">
        <v>2219.8000000000002</v>
      </c>
      <c r="G26" s="1" t="s">
        <v>11</v>
      </c>
      <c r="H26">
        <v>2219.8000000000002</v>
      </c>
      <c r="I26">
        <v>0</v>
      </c>
      <c r="J26" s="1" t="s">
        <v>3890</v>
      </c>
      <c r="K26" s="1" t="s">
        <v>3894</v>
      </c>
    </row>
    <row r="27" spans="1:11" x14ac:dyDescent="0.25">
      <c r="A27" s="1" t="s">
        <v>11</v>
      </c>
      <c r="B27" s="1" t="s">
        <v>67</v>
      </c>
      <c r="C27">
        <v>95606</v>
      </c>
      <c r="D27" s="1" t="s">
        <v>3614</v>
      </c>
      <c r="E27">
        <v>9.4</v>
      </c>
      <c r="F27">
        <v>592.20000000000005</v>
      </c>
      <c r="G27" s="1" t="s">
        <v>11</v>
      </c>
      <c r="H27">
        <v>592.20000000000005</v>
      </c>
      <c r="I27">
        <v>0</v>
      </c>
      <c r="J27" s="1" t="s">
        <v>3890</v>
      </c>
      <c r="K27" s="1" t="s">
        <v>3894</v>
      </c>
    </row>
    <row r="28" spans="1:11" x14ac:dyDescent="0.25">
      <c r="A28" s="1" t="s">
        <v>11</v>
      </c>
      <c r="B28" s="1" t="s">
        <v>68</v>
      </c>
      <c r="C28">
        <v>95607</v>
      </c>
      <c r="D28" s="1" t="s">
        <v>3619</v>
      </c>
      <c r="E28">
        <v>27.2</v>
      </c>
      <c r="F28">
        <v>1904</v>
      </c>
      <c r="G28" s="1" t="s">
        <v>11</v>
      </c>
      <c r="H28">
        <v>1904</v>
      </c>
      <c r="I28">
        <v>0</v>
      </c>
      <c r="J28" s="1" t="s">
        <v>3890</v>
      </c>
      <c r="K28" s="1" t="s">
        <v>3894</v>
      </c>
    </row>
    <row r="29" spans="1:11" x14ac:dyDescent="0.25">
      <c r="A29" s="1" t="s">
        <v>11</v>
      </c>
      <c r="B29" s="1" t="s">
        <v>69</v>
      </c>
      <c r="C29">
        <v>95608</v>
      </c>
      <c r="D29" s="1" t="s">
        <v>3620</v>
      </c>
      <c r="E29">
        <v>148.69999999999999</v>
      </c>
      <c r="F29">
        <v>9461.2999999999993</v>
      </c>
      <c r="G29" s="1" t="s">
        <v>11</v>
      </c>
      <c r="H29">
        <v>9461.2999999999993</v>
      </c>
      <c r="I29">
        <v>0</v>
      </c>
      <c r="J29" s="1" t="s">
        <v>3890</v>
      </c>
      <c r="K29" s="1" t="s">
        <v>3894</v>
      </c>
    </row>
    <row r="30" spans="1:11" x14ac:dyDescent="0.25">
      <c r="A30" s="1" t="s">
        <v>11</v>
      </c>
      <c r="B30" s="1" t="s">
        <v>70</v>
      </c>
      <c r="C30">
        <v>95609</v>
      </c>
      <c r="D30" s="1" t="s">
        <v>3621</v>
      </c>
      <c r="E30">
        <v>100</v>
      </c>
      <c r="F30">
        <v>4000</v>
      </c>
      <c r="G30" s="1" t="s">
        <v>17</v>
      </c>
      <c r="H30">
        <v>4000</v>
      </c>
      <c r="I30">
        <v>0</v>
      </c>
      <c r="J30" s="1" t="s">
        <v>3890</v>
      </c>
      <c r="K30" s="1" t="s">
        <v>3894</v>
      </c>
    </row>
    <row r="31" spans="1:11" x14ac:dyDescent="0.25">
      <c r="A31" s="1" t="s">
        <v>11</v>
      </c>
      <c r="B31" s="1" t="s">
        <v>71</v>
      </c>
      <c r="C31">
        <v>95610</v>
      </c>
      <c r="D31" s="1" t="s">
        <v>3622</v>
      </c>
      <c r="E31">
        <v>74.5</v>
      </c>
      <c r="F31">
        <v>3576</v>
      </c>
      <c r="G31" s="1" t="s">
        <v>11</v>
      </c>
      <c r="H31">
        <v>3576</v>
      </c>
      <c r="I31">
        <v>0</v>
      </c>
      <c r="J31" s="1" t="s">
        <v>3890</v>
      </c>
      <c r="K31" s="1" t="s">
        <v>3894</v>
      </c>
    </row>
    <row r="32" spans="1:11" x14ac:dyDescent="0.25">
      <c r="A32" s="1" t="s">
        <v>11</v>
      </c>
      <c r="B32" s="1" t="s">
        <v>72</v>
      </c>
      <c r="C32">
        <v>95611</v>
      </c>
      <c r="D32" s="1" t="s">
        <v>3622</v>
      </c>
      <c r="E32">
        <v>13.5</v>
      </c>
      <c r="F32">
        <v>648</v>
      </c>
      <c r="G32" s="1" t="s">
        <v>11</v>
      </c>
      <c r="H32">
        <v>648</v>
      </c>
      <c r="I32">
        <v>0</v>
      </c>
      <c r="J32" s="1" t="s">
        <v>3890</v>
      </c>
      <c r="K32" s="1" t="s">
        <v>3894</v>
      </c>
    </row>
    <row r="33" spans="1:11" x14ac:dyDescent="0.25">
      <c r="A33" s="1" t="s">
        <v>11</v>
      </c>
      <c r="B33" s="1" t="s">
        <v>73</v>
      </c>
      <c r="C33">
        <v>95612</v>
      </c>
      <c r="D33" s="1" t="s">
        <v>3623</v>
      </c>
      <c r="E33">
        <v>53.2</v>
      </c>
      <c r="F33">
        <v>3351.6</v>
      </c>
      <c r="G33" s="1" t="s">
        <v>11</v>
      </c>
      <c r="H33">
        <v>3351.6</v>
      </c>
      <c r="I33">
        <v>0</v>
      </c>
      <c r="J33" s="1" t="s">
        <v>3890</v>
      </c>
      <c r="K33" s="1" t="s">
        <v>3894</v>
      </c>
    </row>
    <row r="34" spans="1:11" x14ac:dyDescent="0.25">
      <c r="A34" s="1" t="s">
        <v>11</v>
      </c>
      <c r="B34" s="1" t="s">
        <v>74</v>
      </c>
      <c r="C34">
        <v>95613</v>
      </c>
      <c r="D34" s="1" t="s">
        <v>3624</v>
      </c>
      <c r="E34">
        <v>17.600000000000001</v>
      </c>
      <c r="F34">
        <v>1108.8</v>
      </c>
      <c r="G34" s="1" t="s">
        <v>11</v>
      </c>
      <c r="H34">
        <v>1108.8</v>
      </c>
      <c r="I34">
        <v>0</v>
      </c>
      <c r="J34" s="1" t="s">
        <v>3890</v>
      </c>
      <c r="K34" s="1" t="s">
        <v>3894</v>
      </c>
    </row>
    <row r="35" spans="1:11" x14ac:dyDescent="0.25">
      <c r="A35" s="1" t="s">
        <v>11</v>
      </c>
      <c r="B35" s="1" t="s">
        <v>75</v>
      </c>
      <c r="C35">
        <v>95614</v>
      </c>
      <c r="D35" s="1" t="s">
        <v>3625</v>
      </c>
      <c r="E35">
        <v>26.8</v>
      </c>
      <c r="F35">
        <v>1715.2</v>
      </c>
      <c r="G35" s="1" t="s">
        <v>11</v>
      </c>
      <c r="H35">
        <v>1715.2</v>
      </c>
      <c r="I35">
        <v>0</v>
      </c>
      <c r="J35" s="1" t="s">
        <v>3890</v>
      </c>
      <c r="K35" s="1" t="s">
        <v>3894</v>
      </c>
    </row>
    <row r="36" spans="1:11" x14ac:dyDescent="0.25">
      <c r="A36" s="1" t="s">
        <v>11</v>
      </c>
      <c r="B36" s="1" t="s">
        <v>76</v>
      </c>
      <c r="C36">
        <v>95615</v>
      </c>
      <c r="D36" s="1" t="s">
        <v>3625</v>
      </c>
      <c r="E36">
        <v>44.3</v>
      </c>
      <c r="F36">
        <v>2835.2</v>
      </c>
      <c r="G36" s="1" t="s">
        <v>11</v>
      </c>
      <c r="H36">
        <v>2835.2</v>
      </c>
      <c r="I36">
        <v>0</v>
      </c>
      <c r="J36" s="1" t="s">
        <v>3890</v>
      </c>
      <c r="K36" s="1" t="s">
        <v>3894</v>
      </c>
    </row>
    <row r="37" spans="1:11" x14ac:dyDescent="0.25">
      <c r="A37" s="1" t="s">
        <v>11</v>
      </c>
      <c r="B37" s="1" t="s">
        <v>77</v>
      </c>
      <c r="C37">
        <v>95616</v>
      </c>
      <c r="D37" s="1" t="s">
        <v>3626</v>
      </c>
      <c r="E37">
        <v>309.5</v>
      </c>
      <c r="F37">
        <v>17359.400000000001</v>
      </c>
      <c r="G37" s="1" t="s">
        <v>11</v>
      </c>
      <c r="H37">
        <v>17359.400000000001</v>
      </c>
      <c r="I37">
        <v>0</v>
      </c>
      <c r="J37" s="1" t="s">
        <v>3890</v>
      </c>
      <c r="K37" s="1" t="s">
        <v>3894</v>
      </c>
    </row>
    <row r="38" spans="1:11" x14ac:dyDescent="0.25">
      <c r="A38" s="1" t="s">
        <v>11</v>
      </c>
      <c r="B38" s="1" t="s">
        <v>78</v>
      </c>
      <c r="C38">
        <v>95617</v>
      </c>
      <c r="D38" s="1" t="s">
        <v>3627</v>
      </c>
      <c r="E38">
        <v>55.7</v>
      </c>
      <c r="F38">
        <v>3760.8</v>
      </c>
      <c r="G38" s="1" t="s">
        <v>11</v>
      </c>
      <c r="H38">
        <v>3760.8</v>
      </c>
      <c r="I38">
        <v>0</v>
      </c>
      <c r="J38" s="1" t="s">
        <v>3890</v>
      </c>
      <c r="K38" s="1" t="s">
        <v>3894</v>
      </c>
    </row>
    <row r="39" spans="1:11" x14ac:dyDescent="0.25">
      <c r="A39" s="1" t="s">
        <v>11</v>
      </c>
      <c r="B39" s="1" t="s">
        <v>79</v>
      </c>
      <c r="C39">
        <v>95618</v>
      </c>
      <c r="D39" s="1" t="s">
        <v>3628</v>
      </c>
      <c r="E39">
        <v>6242.6</v>
      </c>
      <c r="F39">
        <v>18727.8</v>
      </c>
      <c r="G39" s="1" t="s">
        <v>16</v>
      </c>
      <c r="H39">
        <v>18727.8</v>
      </c>
      <c r="I39">
        <v>0</v>
      </c>
      <c r="J39" s="1" t="s">
        <v>3890</v>
      </c>
      <c r="K39" s="1" t="s">
        <v>3894</v>
      </c>
    </row>
    <row r="40" spans="1:11" x14ac:dyDescent="0.25">
      <c r="A40" s="1" t="s">
        <v>11</v>
      </c>
      <c r="B40" s="1" t="s">
        <v>80</v>
      </c>
      <c r="C40">
        <v>95619</v>
      </c>
      <c r="D40" s="1" t="s">
        <v>3627</v>
      </c>
      <c r="E40">
        <v>23.2</v>
      </c>
      <c r="F40">
        <v>1614.4</v>
      </c>
      <c r="G40" s="1" t="s">
        <v>11</v>
      </c>
      <c r="H40">
        <v>1614.4</v>
      </c>
      <c r="I40">
        <v>0</v>
      </c>
      <c r="J40" s="1" t="s">
        <v>3890</v>
      </c>
      <c r="K40" s="1" t="s">
        <v>3894</v>
      </c>
    </row>
    <row r="41" spans="1:11" x14ac:dyDescent="0.25">
      <c r="A41" s="1" t="s">
        <v>11</v>
      </c>
      <c r="B41" s="1" t="s">
        <v>81</v>
      </c>
      <c r="C41">
        <v>95620</v>
      </c>
      <c r="D41" s="1" t="s">
        <v>3629</v>
      </c>
      <c r="E41">
        <v>75.2</v>
      </c>
      <c r="F41">
        <v>4662.3999999999996</v>
      </c>
      <c r="G41" s="1" t="s">
        <v>11</v>
      </c>
      <c r="H41">
        <v>4662.3999999999996</v>
      </c>
      <c r="I41">
        <v>0</v>
      </c>
      <c r="J41" s="1" t="s">
        <v>3890</v>
      </c>
      <c r="K41" s="1" t="s">
        <v>3894</v>
      </c>
    </row>
    <row r="42" spans="1:11" x14ac:dyDescent="0.25">
      <c r="A42" s="1" t="s">
        <v>11</v>
      </c>
      <c r="B42" s="1" t="s">
        <v>82</v>
      </c>
      <c r="C42">
        <v>95621</v>
      </c>
      <c r="D42" s="1" t="s">
        <v>3614</v>
      </c>
      <c r="E42">
        <v>26</v>
      </c>
      <c r="F42">
        <v>94.4</v>
      </c>
      <c r="G42" s="1" t="s">
        <v>11</v>
      </c>
      <c r="H42">
        <v>94.4</v>
      </c>
      <c r="I42">
        <v>0</v>
      </c>
      <c r="J42" s="1" t="s">
        <v>3890</v>
      </c>
      <c r="K42" s="1" t="s">
        <v>3894</v>
      </c>
    </row>
    <row r="43" spans="1:11" x14ac:dyDescent="0.25">
      <c r="A43" s="1" t="s">
        <v>11</v>
      </c>
      <c r="B43" s="1" t="s">
        <v>83</v>
      </c>
      <c r="C43">
        <v>95622</v>
      </c>
      <c r="D43" s="1" t="s">
        <v>3630</v>
      </c>
      <c r="E43">
        <v>18.600000000000001</v>
      </c>
      <c r="F43">
        <v>1171.8</v>
      </c>
      <c r="G43" s="1" t="s">
        <v>11</v>
      </c>
      <c r="H43">
        <v>1171.8</v>
      </c>
      <c r="I43">
        <v>0</v>
      </c>
      <c r="J43" s="1" t="s">
        <v>3890</v>
      </c>
      <c r="K43" s="1" t="s">
        <v>3894</v>
      </c>
    </row>
    <row r="44" spans="1:11" x14ac:dyDescent="0.25">
      <c r="A44" s="1" t="s">
        <v>11</v>
      </c>
      <c r="B44" s="1" t="s">
        <v>84</v>
      </c>
      <c r="C44">
        <v>95623</v>
      </c>
      <c r="D44" s="1" t="s">
        <v>3618</v>
      </c>
      <c r="E44">
        <v>19.600000000000001</v>
      </c>
      <c r="F44">
        <v>1176</v>
      </c>
      <c r="G44" s="1" t="s">
        <v>11</v>
      </c>
      <c r="H44">
        <v>1176</v>
      </c>
      <c r="I44">
        <v>0</v>
      </c>
      <c r="J44" s="1" t="s">
        <v>3890</v>
      </c>
      <c r="K44" s="1" t="s">
        <v>3894</v>
      </c>
    </row>
    <row r="45" spans="1:11" x14ac:dyDescent="0.25">
      <c r="A45" s="1" t="s">
        <v>11</v>
      </c>
      <c r="B45" s="1" t="s">
        <v>85</v>
      </c>
      <c r="C45">
        <v>95624</v>
      </c>
      <c r="D45" s="1" t="s">
        <v>3631</v>
      </c>
      <c r="E45">
        <v>25.7</v>
      </c>
      <c r="F45">
        <v>1233.5999999999999</v>
      </c>
      <c r="G45" s="1" t="s">
        <v>11</v>
      </c>
      <c r="H45">
        <v>1233.5999999999999</v>
      </c>
      <c r="I45">
        <v>0</v>
      </c>
      <c r="J45" s="1" t="s">
        <v>3890</v>
      </c>
      <c r="K45" s="1" t="s">
        <v>3894</v>
      </c>
    </row>
    <row r="46" spans="1:11" x14ac:dyDescent="0.25">
      <c r="A46" s="1" t="s">
        <v>11</v>
      </c>
      <c r="B46" s="1" t="s">
        <v>86</v>
      </c>
      <c r="C46">
        <v>95625</v>
      </c>
      <c r="D46" s="1" t="s">
        <v>3614</v>
      </c>
      <c r="E46">
        <v>9.08</v>
      </c>
      <c r="F46">
        <v>626.52</v>
      </c>
      <c r="G46" s="1" t="s">
        <v>11</v>
      </c>
      <c r="H46">
        <v>626.52</v>
      </c>
      <c r="I46">
        <v>0</v>
      </c>
      <c r="J46" s="1" t="s">
        <v>3890</v>
      </c>
      <c r="K46" s="1" t="s">
        <v>3894</v>
      </c>
    </row>
    <row r="47" spans="1:11" x14ac:dyDescent="0.25">
      <c r="A47" s="1" t="s">
        <v>12</v>
      </c>
      <c r="B47" s="1" t="s">
        <v>87</v>
      </c>
      <c r="C47">
        <v>95626</v>
      </c>
      <c r="D47" s="1" t="s">
        <v>3597</v>
      </c>
      <c r="E47">
        <v>1084</v>
      </c>
      <c r="F47">
        <v>53422.8</v>
      </c>
      <c r="G47" s="1" t="s">
        <v>12</v>
      </c>
      <c r="H47">
        <v>53422.8</v>
      </c>
      <c r="I47">
        <v>0</v>
      </c>
      <c r="J47" s="1" t="s">
        <v>3890</v>
      </c>
      <c r="K47" s="1" t="s">
        <v>3895</v>
      </c>
    </row>
    <row r="48" spans="1:11" x14ac:dyDescent="0.25">
      <c r="A48" s="1" t="s">
        <v>12</v>
      </c>
      <c r="B48" s="1" t="s">
        <v>88</v>
      </c>
      <c r="C48">
        <v>95627</v>
      </c>
      <c r="D48" s="1" t="s">
        <v>3632</v>
      </c>
      <c r="E48">
        <v>25.3</v>
      </c>
      <c r="F48">
        <v>1619.2</v>
      </c>
      <c r="G48" s="1" t="s">
        <v>12</v>
      </c>
      <c r="H48">
        <v>1619.2</v>
      </c>
      <c r="I48">
        <v>0</v>
      </c>
      <c r="J48" s="1" t="s">
        <v>3890</v>
      </c>
      <c r="K48" s="1" t="s">
        <v>3894</v>
      </c>
    </row>
    <row r="49" spans="1:11" x14ac:dyDescent="0.25">
      <c r="A49" s="1" t="s">
        <v>12</v>
      </c>
      <c r="B49" s="1" t="s">
        <v>89</v>
      </c>
      <c r="C49">
        <v>95628</v>
      </c>
      <c r="D49" s="1" t="s">
        <v>3609</v>
      </c>
      <c r="E49">
        <v>10.9</v>
      </c>
      <c r="F49">
        <v>604.6</v>
      </c>
      <c r="G49" s="1" t="s">
        <v>12</v>
      </c>
      <c r="H49">
        <v>604.6</v>
      </c>
      <c r="I49">
        <v>0</v>
      </c>
      <c r="J49" s="1" t="s">
        <v>3890</v>
      </c>
      <c r="K49" s="1" t="s">
        <v>3894</v>
      </c>
    </row>
    <row r="50" spans="1:11" x14ac:dyDescent="0.25">
      <c r="A50" s="1" t="s">
        <v>12</v>
      </c>
      <c r="B50" s="1" t="s">
        <v>90</v>
      </c>
      <c r="C50">
        <v>95629</v>
      </c>
      <c r="D50" s="1" t="s">
        <v>3614</v>
      </c>
      <c r="E50">
        <v>62</v>
      </c>
      <c r="F50">
        <v>3968</v>
      </c>
      <c r="G50" s="1" t="s">
        <v>12</v>
      </c>
      <c r="H50">
        <v>3968</v>
      </c>
      <c r="I50">
        <v>0</v>
      </c>
      <c r="J50" s="1" t="s">
        <v>3890</v>
      </c>
      <c r="K50" s="1" t="s">
        <v>3894</v>
      </c>
    </row>
    <row r="51" spans="1:11" x14ac:dyDescent="0.25">
      <c r="A51" s="1" t="s">
        <v>12</v>
      </c>
      <c r="B51" s="1" t="s">
        <v>91</v>
      </c>
      <c r="C51">
        <v>95630</v>
      </c>
      <c r="D51" s="1" t="s">
        <v>3633</v>
      </c>
      <c r="E51">
        <v>182.7</v>
      </c>
      <c r="F51">
        <v>8395.6</v>
      </c>
      <c r="G51" s="1" t="s">
        <v>12</v>
      </c>
      <c r="H51">
        <v>8395.6</v>
      </c>
      <c r="I51">
        <v>0</v>
      </c>
      <c r="J51" s="1" t="s">
        <v>3890</v>
      </c>
      <c r="K51" s="1" t="s">
        <v>3896</v>
      </c>
    </row>
    <row r="52" spans="1:11" x14ac:dyDescent="0.25">
      <c r="A52" s="1" t="s">
        <v>12</v>
      </c>
      <c r="B52" s="1" t="s">
        <v>92</v>
      </c>
      <c r="C52">
        <v>95631</v>
      </c>
      <c r="D52" s="1" t="s">
        <v>3614</v>
      </c>
      <c r="E52">
        <v>36.6</v>
      </c>
      <c r="F52">
        <v>1939.8</v>
      </c>
      <c r="G52" s="1" t="s">
        <v>12</v>
      </c>
      <c r="H52">
        <v>1939.8</v>
      </c>
      <c r="I52">
        <v>0</v>
      </c>
      <c r="J52" s="1" t="s">
        <v>3890</v>
      </c>
      <c r="K52" s="1" t="s">
        <v>3894</v>
      </c>
    </row>
    <row r="53" spans="1:11" x14ac:dyDescent="0.25">
      <c r="A53" s="1" t="s">
        <v>12</v>
      </c>
      <c r="B53" s="1" t="s">
        <v>93</v>
      </c>
      <c r="C53">
        <v>95632</v>
      </c>
      <c r="D53" s="1" t="s">
        <v>3595</v>
      </c>
      <c r="E53">
        <v>117.9</v>
      </c>
      <c r="F53">
        <v>6445.4</v>
      </c>
      <c r="G53" s="1" t="s">
        <v>12</v>
      </c>
      <c r="H53">
        <v>6445.4</v>
      </c>
      <c r="I53">
        <v>0</v>
      </c>
      <c r="J53" s="1" t="s">
        <v>3890</v>
      </c>
      <c r="K53" s="1" t="s">
        <v>3894</v>
      </c>
    </row>
    <row r="54" spans="1:11" x14ac:dyDescent="0.25">
      <c r="A54" s="1" t="s">
        <v>12</v>
      </c>
      <c r="B54" s="1" t="s">
        <v>94</v>
      </c>
      <c r="C54">
        <v>95633</v>
      </c>
      <c r="D54" s="1" t="s">
        <v>3634</v>
      </c>
      <c r="E54">
        <v>9.1999999999999993</v>
      </c>
      <c r="F54">
        <v>588.79999999999995</v>
      </c>
      <c r="G54" s="1" t="s">
        <v>12</v>
      </c>
      <c r="H54">
        <v>588.79999999999995</v>
      </c>
      <c r="I54">
        <v>0</v>
      </c>
      <c r="J54" s="1" t="s">
        <v>3890</v>
      </c>
      <c r="K54" s="1" t="s">
        <v>3897</v>
      </c>
    </row>
    <row r="55" spans="1:11" x14ac:dyDescent="0.25">
      <c r="A55" s="1" t="s">
        <v>12</v>
      </c>
      <c r="B55" s="1" t="s">
        <v>95</v>
      </c>
      <c r="C55">
        <v>95634</v>
      </c>
      <c r="D55" s="1" t="s">
        <v>3598</v>
      </c>
      <c r="E55">
        <v>1810.9</v>
      </c>
      <c r="F55">
        <v>93681.9</v>
      </c>
      <c r="G55" s="1" t="s">
        <v>16</v>
      </c>
      <c r="H55">
        <v>93681.9</v>
      </c>
      <c r="I55">
        <v>0</v>
      </c>
      <c r="J55" s="1" t="s">
        <v>3890</v>
      </c>
      <c r="K55" s="1" t="s">
        <v>3898</v>
      </c>
    </row>
    <row r="56" spans="1:11" x14ac:dyDescent="0.25">
      <c r="A56" s="1" t="s">
        <v>12</v>
      </c>
      <c r="B56" s="1" t="s">
        <v>96</v>
      </c>
      <c r="C56">
        <v>95635</v>
      </c>
      <c r="D56" s="1" t="s">
        <v>3599</v>
      </c>
      <c r="E56">
        <v>899.9</v>
      </c>
      <c r="F56">
        <v>46581.9</v>
      </c>
      <c r="G56" s="1" t="s">
        <v>13</v>
      </c>
      <c r="H56">
        <v>46581.9</v>
      </c>
      <c r="I56">
        <v>0</v>
      </c>
      <c r="J56" s="1" t="s">
        <v>3890</v>
      </c>
      <c r="K56" s="1" t="s">
        <v>3898</v>
      </c>
    </row>
    <row r="57" spans="1:11" x14ac:dyDescent="0.25">
      <c r="A57" s="1" t="s">
        <v>12</v>
      </c>
      <c r="B57" s="1" t="s">
        <v>97</v>
      </c>
      <c r="C57">
        <v>95636</v>
      </c>
      <c r="D57" s="1" t="s">
        <v>3635</v>
      </c>
      <c r="E57">
        <v>151.6</v>
      </c>
      <c r="F57">
        <v>9399.2000000000007</v>
      </c>
      <c r="G57" s="1" t="s">
        <v>12</v>
      </c>
      <c r="H57">
        <v>9399.2000000000007</v>
      </c>
      <c r="I57">
        <v>0</v>
      </c>
      <c r="J57" s="1" t="s">
        <v>3890</v>
      </c>
      <c r="K57" s="1" t="s">
        <v>3896</v>
      </c>
    </row>
    <row r="58" spans="1:11" x14ac:dyDescent="0.25">
      <c r="A58" s="1" t="s">
        <v>12</v>
      </c>
      <c r="B58" s="1" t="s">
        <v>98</v>
      </c>
      <c r="C58">
        <v>95637</v>
      </c>
      <c r="D58" s="1" t="s">
        <v>3636</v>
      </c>
      <c r="E58">
        <v>17</v>
      </c>
      <c r="F58">
        <v>1088</v>
      </c>
      <c r="G58" s="1" t="s">
        <v>12</v>
      </c>
      <c r="H58">
        <v>1088</v>
      </c>
      <c r="I58">
        <v>0</v>
      </c>
      <c r="J58" s="1" t="s">
        <v>3890</v>
      </c>
      <c r="K58" s="1" t="s">
        <v>3896</v>
      </c>
    </row>
    <row r="59" spans="1:11" x14ac:dyDescent="0.25">
      <c r="A59" s="1" t="s">
        <v>12</v>
      </c>
      <c r="B59" s="1" t="s">
        <v>99</v>
      </c>
      <c r="C59">
        <v>95638</v>
      </c>
      <c r="D59" s="1" t="s">
        <v>3637</v>
      </c>
      <c r="E59">
        <v>264.39999999999998</v>
      </c>
      <c r="F59">
        <v>12665.8</v>
      </c>
      <c r="G59" s="1" t="s">
        <v>12</v>
      </c>
      <c r="H59">
        <v>12665.8</v>
      </c>
      <c r="I59">
        <v>0</v>
      </c>
      <c r="J59" s="1" t="s">
        <v>3890</v>
      </c>
      <c r="K59" s="1" t="s">
        <v>3894</v>
      </c>
    </row>
    <row r="60" spans="1:11" x14ac:dyDescent="0.25">
      <c r="A60" s="1" t="s">
        <v>12</v>
      </c>
      <c r="B60" s="1" t="s">
        <v>100</v>
      </c>
      <c r="C60">
        <v>95639</v>
      </c>
      <c r="D60" s="1" t="s">
        <v>3638</v>
      </c>
      <c r="E60">
        <v>62.5</v>
      </c>
      <c r="F60">
        <v>3820</v>
      </c>
      <c r="G60" s="1" t="s">
        <v>12</v>
      </c>
      <c r="H60">
        <v>3820</v>
      </c>
      <c r="I60">
        <v>0</v>
      </c>
      <c r="J60" s="1" t="s">
        <v>3890</v>
      </c>
      <c r="K60" s="1" t="s">
        <v>3896</v>
      </c>
    </row>
    <row r="61" spans="1:11" x14ac:dyDescent="0.25">
      <c r="A61" s="1" t="s">
        <v>12</v>
      </c>
      <c r="B61" s="1" t="s">
        <v>101</v>
      </c>
      <c r="C61">
        <v>95640</v>
      </c>
      <c r="D61" s="1" t="s">
        <v>3604</v>
      </c>
      <c r="E61">
        <v>65.2</v>
      </c>
      <c r="F61">
        <v>4107.6000000000004</v>
      </c>
      <c r="G61" s="1" t="s">
        <v>12</v>
      </c>
      <c r="H61">
        <v>4107.6000000000004</v>
      </c>
      <c r="I61">
        <v>0</v>
      </c>
      <c r="J61" s="1" t="s">
        <v>3890</v>
      </c>
      <c r="K61" s="1" t="s">
        <v>3894</v>
      </c>
    </row>
    <row r="62" spans="1:11" x14ac:dyDescent="0.25">
      <c r="A62" s="1" t="s">
        <v>12</v>
      </c>
      <c r="B62" s="1" t="s">
        <v>102</v>
      </c>
      <c r="C62">
        <v>95641</v>
      </c>
      <c r="D62" s="1" t="s">
        <v>3639</v>
      </c>
      <c r="E62">
        <v>122.1</v>
      </c>
      <c r="F62">
        <v>5982.9</v>
      </c>
      <c r="G62" s="1" t="s">
        <v>13</v>
      </c>
      <c r="H62">
        <v>5982.9</v>
      </c>
      <c r="I62">
        <v>0</v>
      </c>
      <c r="J62" s="1" t="s">
        <v>3890</v>
      </c>
      <c r="K62" s="1" t="s">
        <v>3899</v>
      </c>
    </row>
    <row r="63" spans="1:11" x14ac:dyDescent="0.25">
      <c r="A63" s="1" t="s">
        <v>12</v>
      </c>
      <c r="B63" s="1" t="s">
        <v>103</v>
      </c>
      <c r="C63">
        <v>95642</v>
      </c>
      <c r="D63" s="1" t="s">
        <v>3640</v>
      </c>
      <c r="E63">
        <v>267.39999999999998</v>
      </c>
      <c r="F63">
        <v>13389.2</v>
      </c>
      <c r="G63" s="1" t="s">
        <v>12</v>
      </c>
      <c r="H63">
        <v>13389.2</v>
      </c>
      <c r="I63">
        <v>0</v>
      </c>
      <c r="J63" s="1" t="s">
        <v>3890</v>
      </c>
      <c r="K63" s="1" t="s">
        <v>3899</v>
      </c>
    </row>
    <row r="64" spans="1:11" x14ac:dyDescent="0.25">
      <c r="A64" s="1" t="s">
        <v>12</v>
      </c>
      <c r="B64" s="1" t="s">
        <v>104</v>
      </c>
      <c r="C64">
        <v>95643</v>
      </c>
      <c r="D64" s="1" t="s">
        <v>3641</v>
      </c>
      <c r="E64">
        <v>164.7</v>
      </c>
      <c r="F64">
        <v>7956.7</v>
      </c>
      <c r="G64" s="1" t="s">
        <v>13</v>
      </c>
      <c r="H64">
        <v>7956.7</v>
      </c>
      <c r="I64">
        <v>0</v>
      </c>
      <c r="J64" s="1" t="s">
        <v>3890</v>
      </c>
      <c r="K64" s="1" t="s">
        <v>3899</v>
      </c>
    </row>
    <row r="65" spans="1:11" x14ac:dyDescent="0.25">
      <c r="A65" s="1" t="s">
        <v>12</v>
      </c>
      <c r="B65" s="1" t="s">
        <v>105</v>
      </c>
      <c r="C65">
        <v>95644</v>
      </c>
      <c r="D65" s="1" t="s">
        <v>3606</v>
      </c>
      <c r="E65">
        <v>100.7</v>
      </c>
      <c r="F65">
        <v>5487.4</v>
      </c>
      <c r="G65" s="1" t="s">
        <v>12</v>
      </c>
      <c r="H65">
        <v>5487.4</v>
      </c>
      <c r="I65">
        <v>0</v>
      </c>
      <c r="J65" s="1" t="s">
        <v>3890</v>
      </c>
      <c r="K65" s="1" t="s">
        <v>3894</v>
      </c>
    </row>
    <row r="66" spans="1:11" x14ac:dyDescent="0.25">
      <c r="A66" s="1" t="s">
        <v>12</v>
      </c>
      <c r="B66" s="1" t="s">
        <v>106</v>
      </c>
      <c r="C66">
        <v>95645</v>
      </c>
      <c r="D66" s="1" t="s">
        <v>3642</v>
      </c>
      <c r="E66">
        <v>72.2</v>
      </c>
      <c r="F66">
        <v>4582.7</v>
      </c>
      <c r="G66" s="1" t="s">
        <v>12</v>
      </c>
      <c r="H66">
        <v>4582.7</v>
      </c>
      <c r="I66">
        <v>0</v>
      </c>
      <c r="J66" s="1" t="s">
        <v>3890</v>
      </c>
      <c r="K66" s="1" t="s">
        <v>3896</v>
      </c>
    </row>
    <row r="67" spans="1:11" x14ac:dyDescent="0.25">
      <c r="A67" s="1" t="s">
        <v>12</v>
      </c>
      <c r="B67" s="1" t="s">
        <v>107</v>
      </c>
      <c r="C67">
        <v>95646</v>
      </c>
      <c r="D67" s="1" t="s">
        <v>3643</v>
      </c>
      <c r="E67">
        <v>78.7</v>
      </c>
      <c r="F67">
        <v>4171.1000000000004</v>
      </c>
      <c r="G67" s="1" t="s">
        <v>15</v>
      </c>
      <c r="H67">
        <v>4171.1000000000004</v>
      </c>
      <c r="I67">
        <v>0</v>
      </c>
      <c r="J67" s="1" t="s">
        <v>3890</v>
      </c>
      <c r="K67" s="1" t="s">
        <v>3899</v>
      </c>
    </row>
    <row r="68" spans="1:11" x14ac:dyDescent="0.25">
      <c r="A68" s="1" t="s">
        <v>12</v>
      </c>
      <c r="B68" s="1" t="s">
        <v>108</v>
      </c>
      <c r="C68">
        <v>95647</v>
      </c>
      <c r="D68" s="1" t="s">
        <v>3644</v>
      </c>
      <c r="E68">
        <v>83.4</v>
      </c>
      <c r="F68">
        <v>4420.2</v>
      </c>
      <c r="G68" s="1" t="s">
        <v>12</v>
      </c>
      <c r="H68">
        <v>4420.2</v>
      </c>
      <c r="I68">
        <v>0</v>
      </c>
      <c r="J68" s="1" t="s">
        <v>3890</v>
      </c>
      <c r="K68" s="1" t="s">
        <v>3899</v>
      </c>
    </row>
    <row r="69" spans="1:11" x14ac:dyDescent="0.25">
      <c r="A69" s="1" t="s">
        <v>12</v>
      </c>
      <c r="B69" s="1" t="s">
        <v>109</v>
      </c>
      <c r="C69">
        <v>95648</v>
      </c>
      <c r="D69" s="1" t="s">
        <v>3645</v>
      </c>
      <c r="E69">
        <v>85.6</v>
      </c>
      <c r="F69">
        <v>4365.6000000000004</v>
      </c>
      <c r="G69" s="1" t="s">
        <v>13</v>
      </c>
      <c r="H69">
        <v>4365.6000000000004</v>
      </c>
      <c r="I69">
        <v>0</v>
      </c>
      <c r="J69" s="1" t="s">
        <v>3890</v>
      </c>
      <c r="K69" s="1" t="s">
        <v>3899</v>
      </c>
    </row>
    <row r="70" spans="1:11" x14ac:dyDescent="0.25">
      <c r="A70" s="1" t="s">
        <v>12</v>
      </c>
      <c r="B70" s="1" t="s">
        <v>110</v>
      </c>
      <c r="C70">
        <v>95649</v>
      </c>
      <c r="D70" s="1" t="s">
        <v>3646</v>
      </c>
      <c r="E70">
        <v>22.1</v>
      </c>
      <c r="F70">
        <v>1284.8</v>
      </c>
      <c r="G70" s="1" t="s">
        <v>12</v>
      </c>
      <c r="H70">
        <v>1284.8</v>
      </c>
      <c r="I70">
        <v>0</v>
      </c>
      <c r="J70" s="1" t="s">
        <v>3890</v>
      </c>
      <c r="K70" s="1" t="s">
        <v>3899</v>
      </c>
    </row>
    <row r="71" spans="1:11" x14ac:dyDescent="0.25">
      <c r="A71" s="1" t="s">
        <v>12</v>
      </c>
      <c r="B71" s="1" t="s">
        <v>111</v>
      </c>
      <c r="C71">
        <v>95650</v>
      </c>
      <c r="D71" s="1" t="s">
        <v>3647</v>
      </c>
      <c r="E71">
        <v>77.8</v>
      </c>
      <c r="F71">
        <v>3967.8</v>
      </c>
      <c r="G71" s="1" t="s">
        <v>14</v>
      </c>
      <c r="H71">
        <v>3967.8</v>
      </c>
      <c r="I71">
        <v>0</v>
      </c>
      <c r="J71" s="1" t="s">
        <v>3890</v>
      </c>
      <c r="K71" s="1" t="s">
        <v>3899</v>
      </c>
    </row>
    <row r="72" spans="1:11" x14ac:dyDescent="0.25">
      <c r="A72" s="1" t="s">
        <v>12</v>
      </c>
      <c r="B72" s="1" t="s">
        <v>112</v>
      </c>
      <c r="C72">
        <v>95651</v>
      </c>
      <c r="D72" s="1" t="s">
        <v>3608</v>
      </c>
      <c r="E72">
        <v>78.3</v>
      </c>
      <c r="F72">
        <v>3993.3</v>
      </c>
      <c r="G72" s="1" t="s">
        <v>13</v>
      </c>
      <c r="H72">
        <v>3993.3</v>
      </c>
      <c r="I72">
        <v>0</v>
      </c>
      <c r="J72" s="1" t="s">
        <v>3890</v>
      </c>
      <c r="K72" s="1" t="s">
        <v>3899</v>
      </c>
    </row>
    <row r="73" spans="1:11" x14ac:dyDescent="0.25">
      <c r="A73" s="1" t="s">
        <v>12</v>
      </c>
      <c r="B73" s="1" t="s">
        <v>113</v>
      </c>
      <c r="C73">
        <v>95652</v>
      </c>
      <c r="D73" s="1" t="s">
        <v>3648</v>
      </c>
      <c r="E73">
        <v>75.7</v>
      </c>
      <c r="F73">
        <v>3860.7</v>
      </c>
      <c r="G73" s="1" t="s">
        <v>13</v>
      </c>
      <c r="H73">
        <v>3860.7</v>
      </c>
      <c r="I73">
        <v>0</v>
      </c>
      <c r="J73" s="1" t="s">
        <v>3890</v>
      </c>
      <c r="K73" s="1" t="s">
        <v>3899</v>
      </c>
    </row>
    <row r="74" spans="1:11" x14ac:dyDescent="0.25">
      <c r="A74" s="1" t="s">
        <v>12</v>
      </c>
      <c r="B74" s="1" t="s">
        <v>114</v>
      </c>
      <c r="C74">
        <v>95653</v>
      </c>
      <c r="D74" s="1" t="s">
        <v>3649</v>
      </c>
      <c r="E74">
        <v>145.1</v>
      </c>
      <c r="F74">
        <v>7690.3</v>
      </c>
      <c r="G74" s="1" t="s">
        <v>13</v>
      </c>
      <c r="H74">
        <v>7690.3</v>
      </c>
      <c r="I74">
        <v>0</v>
      </c>
      <c r="J74" s="1" t="s">
        <v>3890</v>
      </c>
      <c r="K74" s="1" t="s">
        <v>3899</v>
      </c>
    </row>
    <row r="75" spans="1:11" x14ac:dyDescent="0.25">
      <c r="A75" s="1" t="s">
        <v>12</v>
      </c>
      <c r="B75" s="1" t="s">
        <v>115</v>
      </c>
      <c r="C75">
        <v>95654</v>
      </c>
      <c r="D75" s="1" t="s">
        <v>3650</v>
      </c>
      <c r="E75">
        <v>80.8</v>
      </c>
      <c r="F75">
        <v>4282.3999999999996</v>
      </c>
      <c r="G75" s="1" t="s">
        <v>14</v>
      </c>
      <c r="H75">
        <v>4282.3999999999996</v>
      </c>
      <c r="I75">
        <v>0</v>
      </c>
      <c r="J75" s="1" t="s">
        <v>3890</v>
      </c>
      <c r="K75" s="1" t="s">
        <v>3899</v>
      </c>
    </row>
    <row r="76" spans="1:11" x14ac:dyDescent="0.25">
      <c r="A76" s="1" t="s">
        <v>12</v>
      </c>
      <c r="B76" s="1" t="s">
        <v>116</v>
      </c>
      <c r="C76">
        <v>95655</v>
      </c>
      <c r="D76" s="1" t="s">
        <v>3651</v>
      </c>
      <c r="E76">
        <v>446.4</v>
      </c>
      <c r="F76">
        <v>22835</v>
      </c>
      <c r="G76" s="1" t="s">
        <v>16</v>
      </c>
      <c r="H76">
        <v>22835</v>
      </c>
      <c r="I76">
        <v>0</v>
      </c>
      <c r="J76" s="1" t="s">
        <v>3890</v>
      </c>
      <c r="K76" s="1" t="s">
        <v>3899</v>
      </c>
    </row>
    <row r="77" spans="1:11" x14ac:dyDescent="0.25">
      <c r="A77" s="1" t="s">
        <v>12</v>
      </c>
      <c r="B77" s="1" t="s">
        <v>117</v>
      </c>
      <c r="C77">
        <v>95656</v>
      </c>
      <c r="D77" s="1" t="s">
        <v>3652</v>
      </c>
      <c r="E77">
        <v>77.5</v>
      </c>
      <c r="F77">
        <v>4107.5</v>
      </c>
      <c r="G77" s="1" t="s">
        <v>13</v>
      </c>
      <c r="H77">
        <v>4107.5</v>
      </c>
      <c r="I77">
        <v>0</v>
      </c>
      <c r="J77" s="1" t="s">
        <v>3890</v>
      </c>
      <c r="K77" s="1" t="s">
        <v>3899</v>
      </c>
    </row>
    <row r="78" spans="1:11" x14ac:dyDescent="0.25">
      <c r="A78" s="1" t="s">
        <v>12</v>
      </c>
      <c r="B78" s="1" t="s">
        <v>118</v>
      </c>
      <c r="C78">
        <v>95657</v>
      </c>
      <c r="D78" s="1" t="s">
        <v>3653</v>
      </c>
      <c r="E78">
        <v>199.9</v>
      </c>
      <c r="F78">
        <v>10142.5</v>
      </c>
      <c r="G78" s="1" t="s">
        <v>13</v>
      </c>
      <c r="H78">
        <v>10142.5</v>
      </c>
      <c r="I78">
        <v>0</v>
      </c>
      <c r="J78" s="1" t="s">
        <v>3890</v>
      </c>
      <c r="K78" s="1" t="s">
        <v>3899</v>
      </c>
    </row>
    <row r="79" spans="1:11" x14ac:dyDescent="0.25">
      <c r="A79" s="1" t="s">
        <v>12</v>
      </c>
      <c r="B79" s="1" t="s">
        <v>119</v>
      </c>
      <c r="C79">
        <v>95658</v>
      </c>
      <c r="D79" s="1" t="s">
        <v>3654</v>
      </c>
      <c r="E79">
        <v>74.2</v>
      </c>
      <c r="F79">
        <v>3932.6</v>
      </c>
      <c r="G79" s="1" t="s">
        <v>14</v>
      </c>
      <c r="H79">
        <v>3932.6</v>
      </c>
      <c r="I79">
        <v>0</v>
      </c>
      <c r="J79" s="1" t="s">
        <v>3890</v>
      </c>
      <c r="K79" s="1" t="s">
        <v>3899</v>
      </c>
    </row>
    <row r="80" spans="1:11" x14ac:dyDescent="0.25">
      <c r="A80" s="1" t="s">
        <v>12</v>
      </c>
      <c r="B80" s="1" t="s">
        <v>120</v>
      </c>
      <c r="C80">
        <v>95659</v>
      </c>
      <c r="D80" s="1" t="s">
        <v>3655</v>
      </c>
      <c r="E80">
        <v>82.4</v>
      </c>
      <c r="F80">
        <v>3765.9</v>
      </c>
      <c r="G80" s="1" t="s">
        <v>12</v>
      </c>
      <c r="H80">
        <v>3765.9</v>
      </c>
      <c r="I80">
        <v>0</v>
      </c>
      <c r="J80" s="1" t="s">
        <v>3890</v>
      </c>
      <c r="K80" s="1" t="s">
        <v>3894</v>
      </c>
    </row>
    <row r="81" spans="1:11" x14ac:dyDescent="0.25">
      <c r="A81" s="1" t="s">
        <v>12</v>
      </c>
      <c r="B81" s="1" t="s">
        <v>121</v>
      </c>
      <c r="C81">
        <v>95660</v>
      </c>
      <c r="D81" s="1" t="s">
        <v>3656</v>
      </c>
      <c r="E81">
        <v>0</v>
      </c>
      <c r="F81">
        <v>0</v>
      </c>
      <c r="G81" s="1" t="s">
        <v>3879</v>
      </c>
      <c r="H81">
        <v>0</v>
      </c>
      <c r="I81">
        <v>0</v>
      </c>
      <c r="J81" s="1" t="s">
        <v>3891</v>
      </c>
      <c r="K81" s="1" t="s">
        <v>3900</v>
      </c>
    </row>
    <row r="82" spans="1:11" x14ac:dyDescent="0.25">
      <c r="A82" s="1" t="s">
        <v>12</v>
      </c>
      <c r="B82" s="1" t="s">
        <v>122</v>
      </c>
      <c r="C82">
        <v>95661</v>
      </c>
      <c r="D82" s="1" t="s">
        <v>3614</v>
      </c>
      <c r="E82">
        <v>11.8</v>
      </c>
      <c r="F82">
        <v>755.2</v>
      </c>
      <c r="G82" s="1" t="s">
        <v>12</v>
      </c>
      <c r="H82">
        <v>755.2</v>
      </c>
      <c r="I82">
        <v>0</v>
      </c>
      <c r="J82" s="1" t="s">
        <v>3890</v>
      </c>
      <c r="K82" s="1" t="s">
        <v>3894</v>
      </c>
    </row>
    <row r="83" spans="1:11" x14ac:dyDescent="0.25">
      <c r="A83" s="1" t="s">
        <v>12</v>
      </c>
      <c r="B83" s="1" t="s">
        <v>123</v>
      </c>
      <c r="C83">
        <v>95662</v>
      </c>
      <c r="D83" s="1" t="s">
        <v>3657</v>
      </c>
      <c r="E83">
        <v>68.900000000000006</v>
      </c>
      <c r="F83">
        <v>4202.8999999999996</v>
      </c>
      <c r="G83" s="1" t="s">
        <v>12</v>
      </c>
      <c r="H83">
        <v>4202.8999999999996</v>
      </c>
      <c r="I83">
        <v>0</v>
      </c>
      <c r="J83" s="1" t="s">
        <v>3890</v>
      </c>
      <c r="K83" s="1" t="s">
        <v>3894</v>
      </c>
    </row>
    <row r="84" spans="1:11" x14ac:dyDescent="0.25">
      <c r="A84" s="1" t="s">
        <v>12</v>
      </c>
      <c r="B84" s="1" t="s">
        <v>124</v>
      </c>
      <c r="C84">
        <v>95663</v>
      </c>
      <c r="D84" s="1" t="s">
        <v>3658</v>
      </c>
      <c r="E84">
        <v>513.6</v>
      </c>
      <c r="F84">
        <v>31624.2</v>
      </c>
      <c r="G84" s="1" t="s">
        <v>16</v>
      </c>
      <c r="H84">
        <v>31624.2</v>
      </c>
      <c r="I84">
        <v>0</v>
      </c>
      <c r="J84" s="1" t="s">
        <v>3890</v>
      </c>
      <c r="K84" s="1" t="s">
        <v>3900</v>
      </c>
    </row>
    <row r="85" spans="1:11" x14ac:dyDescent="0.25">
      <c r="A85" s="1" t="s">
        <v>12</v>
      </c>
      <c r="B85" s="1" t="s">
        <v>125</v>
      </c>
      <c r="C85">
        <v>95664</v>
      </c>
      <c r="D85" s="1" t="s">
        <v>3656</v>
      </c>
      <c r="E85">
        <v>510.6</v>
      </c>
      <c r="F85">
        <v>29567.4</v>
      </c>
      <c r="G85" s="1" t="s">
        <v>14</v>
      </c>
      <c r="H85">
        <v>29567.4</v>
      </c>
      <c r="I85">
        <v>0</v>
      </c>
      <c r="J85" s="1" t="s">
        <v>3890</v>
      </c>
      <c r="K85" s="1" t="s">
        <v>3900</v>
      </c>
    </row>
    <row r="86" spans="1:11" x14ac:dyDescent="0.25">
      <c r="A86" s="1" t="s">
        <v>12</v>
      </c>
      <c r="B86" s="1" t="s">
        <v>126</v>
      </c>
      <c r="C86">
        <v>95665</v>
      </c>
      <c r="D86" s="1" t="s">
        <v>3659</v>
      </c>
      <c r="E86">
        <v>65</v>
      </c>
      <c r="F86">
        <v>1820</v>
      </c>
      <c r="G86" s="1" t="s">
        <v>12</v>
      </c>
      <c r="H86">
        <v>1820</v>
      </c>
      <c r="I86">
        <v>0</v>
      </c>
      <c r="J86" s="1" t="s">
        <v>3890</v>
      </c>
      <c r="K86" s="1" t="s">
        <v>3894</v>
      </c>
    </row>
    <row r="87" spans="1:11" x14ac:dyDescent="0.25">
      <c r="A87" s="1" t="s">
        <v>12</v>
      </c>
      <c r="B87" s="1" t="s">
        <v>127</v>
      </c>
      <c r="C87">
        <v>95666</v>
      </c>
      <c r="D87" s="1" t="s">
        <v>3660</v>
      </c>
      <c r="E87">
        <v>338</v>
      </c>
      <c r="F87">
        <v>20570.099999999999</v>
      </c>
      <c r="G87" s="1" t="s">
        <v>16</v>
      </c>
      <c r="H87">
        <v>20570.099999999999</v>
      </c>
      <c r="I87">
        <v>0</v>
      </c>
      <c r="J87" s="1" t="s">
        <v>3890</v>
      </c>
      <c r="K87" s="1" t="s">
        <v>3900</v>
      </c>
    </row>
    <row r="88" spans="1:11" x14ac:dyDescent="0.25">
      <c r="A88" s="1" t="s">
        <v>12</v>
      </c>
      <c r="B88" s="1" t="s">
        <v>128</v>
      </c>
      <c r="C88">
        <v>95667</v>
      </c>
      <c r="D88" s="1" t="s">
        <v>3661</v>
      </c>
      <c r="E88">
        <v>468.5</v>
      </c>
      <c r="F88">
        <v>23439.7</v>
      </c>
      <c r="G88" s="1" t="s">
        <v>12</v>
      </c>
      <c r="H88">
        <v>23439.7</v>
      </c>
      <c r="I88">
        <v>0</v>
      </c>
      <c r="J88" s="1" t="s">
        <v>3890</v>
      </c>
      <c r="K88" s="1" t="s">
        <v>3897</v>
      </c>
    </row>
    <row r="89" spans="1:11" x14ac:dyDescent="0.25">
      <c r="A89" s="1" t="s">
        <v>12</v>
      </c>
      <c r="B89" s="1" t="s">
        <v>129</v>
      </c>
      <c r="C89">
        <v>95668</v>
      </c>
      <c r="D89" s="1" t="s">
        <v>3662</v>
      </c>
      <c r="E89">
        <v>27.24</v>
      </c>
      <c r="F89">
        <v>1579.92</v>
      </c>
      <c r="G89" s="1" t="s">
        <v>12</v>
      </c>
      <c r="H89">
        <v>1579.92</v>
      </c>
      <c r="I89">
        <v>0</v>
      </c>
      <c r="J89" s="1" t="s">
        <v>3890</v>
      </c>
      <c r="K89" s="1" t="s">
        <v>3897</v>
      </c>
    </row>
    <row r="90" spans="1:11" x14ac:dyDescent="0.25">
      <c r="A90" s="1" t="s">
        <v>12</v>
      </c>
      <c r="B90" s="1" t="s">
        <v>130</v>
      </c>
      <c r="C90">
        <v>95669</v>
      </c>
      <c r="D90" s="1" t="s">
        <v>3663</v>
      </c>
      <c r="E90">
        <v>0</v>
      </c>
      <c r="F90">
        <v>0</v>
      </c>
      <c r="G90" s="1" t="s">
        <v>3879</v>
      </c>
      <c r="H90">
        <v>0</v>
      </c>
      <c r="I90">
        <v>0</v>
      </c>
      <c r="J90" s="1" t="s">
        <v>3891</v>
      </c>
      <c r="K90" s="1" t="s">
        <v>3900</v>
      </c>
    </row>
    <row r="91" spans="1:11" x14ac:dyDescent="0.25">
      <c r="A91" s="1" t="s">
        <v>12</v>
      </c>
      <c r="B91" s="1" t="s">
        <v>131</v>
      </c>
      <c r="C91">
        <v>95670</v>
      </c>
      <c r="D91" s="1" t="s">
        <v>3664</v>
      </c>
      <c r="E91">
        <v>32.799999999999997</v>
      </c>
      <c r="F91">
        <v>688.8</v>
      </c>
      <c r="G91" s="1" t="s">
        <v>12</v>
      </c>
      <c r="H91">
        <v>688.8</v>
      </c>
      <c r="I91">
        <v>0</v>
      </c>
      <c r="J91" s="1" t="s">
        <v>3890</v>
      </c>
      <c r="K91" s="1" t="s">
        <v>3894</v>
      </c>
    </row>
    <row r="92" spans="1:11" x14ac:dyDescent="0.25">
      <c r="A92" s="1" t="s">
        <v>12</v>
      </c>
      <c r="B92" s="1" t="s">
        <v>132</v>
      </c>
      <c r="C92">
        <v>95671</v>
      </c>
      <c r="D92" s="1" t="s">
        <v>3616</v>
      </c>
      <c r="E92">
        <v>200.7</v>
      </c>
      <c r="F92">
        <v>10938.9</v>
      </c>
      <c r="G92" s="1" t="s">
        <v>12</v>
      </c>
      <c r="H92">
        <v>10938.9</v>
      </c>
      <c r="I92">
        <v>0</v>
      </c>
      <c r="J92" s="1" t="s">
        <v>3890</v>
      </c>
      <c r="K92" s="1" t="s">
        <v>3894</v>
      </c>
    </row>
    <row r="93" spans="1:11" x14ac:dyDescent="0.25">
      <c r="A93" s="1" t="s">
        <v>12</v>
      </c>
      <c r="B93" s="1" t="s">
        <v>133</v>
      </c>
      <c r="C93">
        <v>95672</v>
      </c>
      <c r="D93" s="1" t="s">
        <v>3665</v>
      </c>
      <c r="E93">
        <v>57.6</v>
      </c>
      <c r="F93">
        <v>3571.2</v>
      </c>
      <c r="G93" s="1" t="s">
        <v>12</v>
      </c>
      <c r="H93">
        <v>3571.2</v>
      </c>
      <c r="I93">
        <v>0</v>
      </c>
      <c r="J93" s="1" t="s">
        <v>3890</v>
      </c>
      <c r="K93" s="1" t="s">
        <v>3894</v>
      </c>
    </row>
    <row r="94" spans="1:11" x14ac:dyDescent="0.25">
      <c r="A94" s="1" t="s">
        <v>12</v>
      </c>
      <c r="B94" s="1" t="s">
        <v>134</v>
      </c>
      <c r="C94">
        <v>95673</v>
      </c>
      <c r="D94" s="1" t="s">
        <v>3663</v>
      </c>
      <c r="E94">
        <v>292.5</v>
      </c>
      <c r="F94">
        <v>17518.5</v>
      </c>
      <c r="G94" s="1" t="s">
        <v>16</v>
      </c>
      <c r="H94">
        <v>17518.5</v>
      </c>
      <c r="I94">
        <v>0</v>
      </c>
      <c r="J94" s="1" t="s">
        <v>3890</v>
      </c>
      <c r="K94" s="1" t="s">
        <v>3900</v>
      </c>
    </row>
    <row r="95" spans="1:11" x14ac:dyDescent="0.25">
      <c r="A95" s="1" t="s">
        <v>12</v>
      </c>
      <c r="B95" s="1" t="s">
        <v>135</v>
      </c>
      <c r="C95">
        <v>95674</v>
      </c>
      <c r="D95" s="1" t="s">
        <v>3666</v>
      </c>
      <c r="E95">
        <v>91.6</v>
      </c>
      <c r="F95">
        <v>5993.2</v>
      </c>
      <c r="G95" s="1" t="s">
        <v>17</v>
      </c>
      <c r="H95">
        <v>5993.2</v>
      </c>
      <c r="I95">
        <v>0</v>
      </c>
      <c r="J95" s="1" t="s">
        <v>3890</v>
      </c>
      <c r="K95" s="1" t="s">
        <v>3900</v>
      </c>
    </row>
    <row r="96" spans="1:11" x14ac:dyDescent="0.25">
      <c r="A96" s="1" t="s">
        <v>12</v>
      </c>
      <c r="B96" s="1" t="s">
        <v>136</v>
      </c>
      <c r="C96">
        <v>95675</v>
      </c>
      <c r="D96" s="1" t="s">
        <v>3663</v>
      </c>
      <c r="E96">
        <v>161.80000000000001</v>
      </c>
      <c r="F96">
        <v>10355.200000000001</v>
      </c>
      <c r="G96" s="1" t="s">
        <v>16</v>
      </c>
      <c r="H96">
        <v>10355.200000000001</v>
      </c>
      <c r="I96">
        <v>0</v>
      </c>
      <c r="J96" s="1" t="s">
        <v>3890</v>
      </c>
      <c r="K96" s="1" t="s">
        <v>3900</v>
      </c>
    </row>
    <row r="97" spans="1:11" x14ac:dyDescent="0.25">
      <c r="A97" s="1" t="s">
        <v>12</v>
      </c>
      <c r="B97" s="1" t="s">
        <v>137</v>
      </c>
      <c r="C97">
        <v>95676</v>
      </c>
      <c r="D97" s="1" t="s">
        <v>3624</v>
      </c>
      <c r="E97">
        <v>25.4</v>
      </c>
      <c r="F97">
        <v>1651</v>
      </c>
      <c r="G97" s="1" t="s">
        <v>12</v>
      </c>
      <c r="H97">
        <v>1651</v>
      </c>
      <c r="I97">
        <v>0</v>
      </c>
      <c r="J97" s="1" t="s">
        <v>3890</v>
      </c>
      <c r="K97" s="1" t="s">
        <v>3894</v>
      </c>
    </row>
    <row r="98" spans="1:11" x14ac:dyDescent="0.25">
      <c r="A98" s="1" t="s">
        <v>12</v>
      </c>
      <c r="B98" s="1" t="s">
        <v>138</v>
      </c>
      <c r="C98">
        <v>95677</v>
      </c>
      <c r="D98" s="1" t="s">
        <v>3667</v>
      </c>
      <c r="E98">
        <v>88.8</v>
      </c>
      <c r="F98">
        <v>2919</v>
      </c>
      <c r="G98" s="1" t="s">
        <v>12</v>
      </c>
      <c r="H98">
        <v>2919</v>
      </c>
      <c r="I98">
        <v>0</v>
      </c>
      <c r="J98" s="1" t="s">
        <v>3890</v>
      </c>
      <c r="K98" s="1" t="s">
        <v>3894</v>
      </c>
    </row>
    <row r="99" spans="1:11" x14ac:dyDescent="0.25">
      <c r="A99" s="1" t="s">
        <v>12</v>
      </c>
      <c r="B99" s="1" t="s">
        <v>139</v>
      </c>
      <c r="C99">
        <v>95678</v>
      </c>
      <c r="D99" s="1" t="s">
        <v>3668</v>
      </c>
      <c r="E99">
        <v>247.4</v>
      </c>
      <c r="F99">
        <v>15263</v>
      </c>
      <c r="G99" s="1" t="s">
        <v>22</v>
      </c>
      <c r="H99">
        <v>15263</v>
      </c>
      <c r="I99">
        <v>0</v>
      </c>
      <c r="J99" s="1" t="s">
        <v>3890</v>
      </c>
      <c r="K99" s="1" t="s">
        <v>3900</v>
      </c>
    </row>
    <row r="100" spans="1:11" x14ac:dyDescent="0.25">
      <c r="A100" s="1" t="s">
        <v>12</v>
      </c>
      <c r="B100" s="1" t="s">
        <v>140</v>
      </c>
      <c r="C100">
        <v>95679</v>
      </c>
      <c r="D100" s="1" t="s">
        <v>3669</v>
      </c>
      <c r="E100">
        <v>67.599999999999994</v>
      </c>
      <c r="F100">
        <v>4473.2</v>
      </c>
      <c r="G100" s="1" t="s">
        <v>12</v>
      </c>
      <c r="H100">
        <v>4473.2</v>
      </c>
      <c r="I100">
        <v>0</v>
      </c>
      <c r="J100" s="1" t="s">
        <v>3890</v>
      </c>
      <c r="K100" s="1" t="s">
        <v>3901</v>
      </c>
    </row>
    <row r="101" spans="1:11" x14ac:dyDescent="0.25">
      <c r="A101" s="1" t="s">
        <v>12</v>
      </c>
      <c r="B101" s="1" t="s">
        <v>141</v>
      </c>
      <c r="C101">
        <v>95680</v>
      </c>
      <c r="D101" s="1" t="s">
        <v>3670</v>
      </c>
      <c r="E101">
        <v>79.099999999999994</v>
      </c>
      <c r="F101">
        <v>4957</v>
      </c>
      <c r="G101" s="1" t="s">
        <v>12</v>
      </c>
      <c r="H101">
        <v>4957</v>
      </c>
      <c r="I101">
        <v>0</v>
      </c>
      <c r="J101" s="1" t="s">
        <v>3890</v>
      </c>
      <c r="K101" s="1" t="s">
        <v>3901</v>
      </c>
    </row>
    <row r="102" spans="1:11" x14ac:dyDescent="0.25">
      <c r="A102" s="1" t="s">
        <v>12</v>
      </c>
      <c r="B102" s="1" t="s">
        <v>142</v>
      </c>
      <c r="C102">
        <v>95681</v>
      </c>
      <c r="D102" s="1" t="s">
        <v>3671</v>
      </c>
      <c r="E102">
        <v>77.2</v>
      </c>
      <c r="F102">
        <v>5223.2</v>
      </c>
      <c r="G102" s="1" t="s">
        <v>12</v>
      </c>
      <c r="H102">
        <v>5223.2</v>
      </c>
      <c r="I102">
        <v>0</v>
      </c>
      <c r="J102" s="1" t="s">
        <v>3890</v>
      </c>
      <c r="K102" s="1" t="s">
        <v>3901</v>
      </c>
    </row>
    <row r="103" spans="1:11" x14ac:dyDescent="0.25">
      <c r="A103" s="1" t="s">
        <v>12</v>
      </c>
      <c r="B103" s="1" t="s">
        <v>143</v>
      </c>
      <c r="C103">
        <v>95682</v>
      </c>
      <c r="D103" s="1" t="s">
        <v>3630</v>
      </c>
      <c r="E103">
        <v>130.30000000000001</v>
      </c>
      <c r="F103">
        <v>8339.2000000000007</v>
      </c>
      <c r="G103" s="1" t="s">
        <v>12</v>
      </c>
      <c r="H103">
        <v>8339.2000000000007</v>
      </c>
      <c r="I103">
        <v>0</v>
      </c>
      <c r="J103" s="1" t="s">
        <v>3890</v>
      </c>
      <c r="K103" s="1" t="s">
        <v>3897</v>
      </c>
    </row>
    <row r="104" spans="1:11" x14ac:dyDescent="0.25">
      <c r="A104" s="1" t="s">
        <v>12</v>
      </c>
      <c r="B104" s="1" t="s">
        <v>144</v>
      </c>
      <c r="C104">
        <v>95683</v>
      </c>
      <c r="D104" s="1" t="s">
        <v>3672</v>
      </c>
      <c r="E104">
        <v>408</v>
      </c>
      <c r="F104">
        <v>20502</v>
      </c>
      <c r="G104" s="1" t="s">
        <v>12</v>
      </c>
      <c r="H104">
        <v>20502</v>
      </c>
      <c r="I104">
        <v>0</v>
      </c>
      <c r="J104" s="1" t="s">
        <v>3890</v>
      </c>
      <c r="K104" s="1" t="s">
        <v>3894</v>
      </c>
    </row>
    <row r="105" spans="1:11" x14ac:dyDescent="0.25">
      <c r="A105" s="1" t="s">
        <v>12</v>
      </c>
      <c r="B105" s="1" t="s">
        <v>145</v>
      </c>
      <c r="C105">
        <v>95684</v>
      </c>
      <c r="D105" s="1" t="s">
        <v>3673</v>
      </c>
      <c r="E105">
        <v>253</v>
      </c>
      <c r="F105">
        <v>16192</v>
      </c>
      <c r="G105" s="1" t="s">
        <v>14</v>
      </c>
      <c r="H105">
        <v>16192</v>
      </c>
      <c r="I105">
        <v>0</v>
      </c>
      <c r="J105" s="1" t="s">
        <v>3890</v>
      </c>
      <c r="K105" s="1" t="s">
        <v>3900</v>
      </c>
    </row>
    <row r="106" spans="1:11" x14ac:dyDescent="0.25">
      <c r="A106" s="1" t="s">
        <v>12</v>
      </c>
      <c r="B106" s="1" t="s">
        <v>146</v>
      </c>
      <c r="C106">
        <v>95685</v>
      </c>
      <c r="D106" s="1" t="s">
        <v>3674</v>
      </c>
      <c r="E106">
        <v>127.9</v>
      </c>
      <c r="F106">
        <v>2685.9</v>
      </c>
      <c r="G106" s="1" t="s">
        <v>12</v>
      </c>
      <c r="H106">
        <v>2685.9</v>
      </c>
      <c r="I106">
        <v>0</v>
      </c>
      <c r="J106" s="1" t="s">
        <v>3890</v>
      </c>
      <c r="K106" s="1" t="s">
        <v>3901</v>
      </c>
    </row>
    <row r="107" spans="1:11" x14ac:dyDescent="0.25">
      <c r="A107" s="1" t="s">
        <v>12</v>
      </c>
      <c r="B107" s="1" t="s">
        <v>147</v>
      </c>
      <c r="C107">
        <v>95686</v>
      </c>
      <c r="D107" s="1" t="s">
        <v>3675</v>
      </c>
      <c r="E107">
        <v>142.4</v>
      </c>
      <c r="F107">
        <v>6142.4</v>
      </c>
      <c r="G107" s="1" t="s">
        <v>12</v>
      </c>
      <c r="H107">
        <v>6142.4</v>
      </c>
      <c r="I107">
        <v>0</v>
      </c>
      <c r="J107" s="1" t="s">
        <v>3890</v>
      </c>
      <c r="K107" s="1" t="s">
        <v>3894</v>
      </c>
    </row>
    <row r="108" spans="1:11" x14ac:dyDescent="0.25">
      <c r="A108" s="1" t="s">
        <v>12</v>
      </c>
      <c r="B108" s="1" t="s">
        <v>148</v>
      </c>
      <c r="C108">
        <v>95687</v>
      </c>
      <c r="D108" s="1" t="s">
        <v>3676</v>
      </c>
      <c r="E108">
        <v>22</v>
      </c>
      <c r="F108">
        <v>894</v>
      </c>
      <c r="G108" s="1" t="s">
        <v>12</v>
      </c>
      <c r="H108">
        <v>894</v>
      </c>
      <c r="I108">
        <v>0</v>
      </c>
      <c r="J108" s="1" t="s">
        <v>3890</v>
      </c>
      <c r="K108" s="1" t="s">
        <v>3901</v>
      </c>
    </row>
    <row r="109" spans="1:11" x14ac:dyDescent="0.25">
      <c r="A109" s="1" t="s">
        <v>12</v>
      </c>
      <c r="B109" s="1" t="s">
        <v>149</v>
      </c>
      <c r="C109">
        <v>95688</v>
      </c>
      <c r="D109" s="1" t="s">
        <v>3677</v>
      </c>
      <c r="E109">
        <v>255.7</v>
      </c>
      <c r="F109">
        <v>16364.8</v>
      </c>
      <c r="G109" s="1" t="s">
        <v>14</v>
      </c>
      <c r="H109">
        <v>16364.8</v>
      </c>
      <c r="I109">
        <v>0</v>
      </c>
      <c r="J109" s="1" t="s">
        <v>3890</v>
      </c>
      <c r="K109" s="1" t="s">
        <v>3900</v>
      </c>
    </row>
    <row r="110" spans="1:11" x14ac:dyDescent="0.25">
      <c r="A110" s="1" t="s">
        <v>12</v>
      </c>
      <c r="B110" s="1" t="s">
        <v>150</v>
      </c>
      <c r="C110">
        <v>95689</v>
      </c>
      <c r="D110" s="1" t="s">
        <v>3678</v>
      </c>
      <c r="E110">
        <v>5.54</v>
      </c>
      <c r="F110">
        <v>688.26</v>
      </c>
      <c r="G110" s="1" t="s">
        <v>12</v>
      </c>
      <c r="H110">
        <v>688.26</v>
      </c>
      <c r="I110">
        <v>0</v>
      </c>
      <c r="J110" s="1" t="s">
        <v>3890</v>
      </c>
      <c r="K110" s="1" t="s">
        <v>3901</v>
      </c>
    </row>
    <row r="111" spans="1:11" x14ac:dyDescent="0.25">
      <c r="A111" s="1" t="s">
        <v>12</v>
      </c>
      <c r="B111" s="1" t="s">
        <v>151</v>
      </c>
      <c r="C111">
        <v>95690</v>
      </c>
      <c r="D111" s="1" t="s">
        <v>3679</v>
      </c>
      <c r="E111">
        <v>63</v>
      </c>
      <c r="F111">
        <v>4032</v>
      </c>
      <c r="G111" s="1" t="s">
        <v>12</v>
      </c>
      <c r="H111">
        <v>4032</v>
      </c>
      <c r="I111">
        <v>0</v>
      </c>
      <c r="J111" s="1" t="s">
        <v>3890</v>
      </c>
      <c r="K111" s="1" t="s">
        <v>3901</v>
      </c>
    </row>
    <row r="112" spans="1:11" x14ac:dyDescent="0.25">
      <c r="A112" s="1" t="s">
        <v>12</v>
      </c>
      <c r="B112" s="1" t="s">
        <v>152</v>
      </c>
      <c r="C112">
        <v>95691</v>
      </c>
      <c r="D112" s="1" t="s">
        <v>3680</v>
      </c>
      <c r="E112">
        <v>114.7</v>
      </c>
      <c r="F112">
        <v>7352.9</v>
      </c>
      <c r="G112" s="1" t="s">
        <v>14</v>
      </c>
      <c r="H112">
        <v>7352.9</v>
      </c>
      <c r="I112">
        <v>0</v>
      </c>
      <c r="J112" s="1" t="s">
        <v>3890</v>
      </c>
      <c r="K112" s="1" t="s">
        <v>3900</v>
      </c>
    </row>
    <row r="113" spans="1:11" x14ac:dyDescent="0.25">
      <c r="A113" s="1" t="s">
        <v>12</v>
      </c>
      <c r="B113" s="1" t="s">
        <v>153</v>
      </c>
      <c r="C113">
        <v>95692</v>
      </c>
      <c r="D113" s="1" t="s">
        <v>3681</v>
      </c>
      <c r="E113">
        <v>179.6</v>
      </c>
      <c r="F113">
        <v>8697.2000000000007</v>
      </c>
      <c r="G113" s="1" t="s">
        <v>12</v>
      </c>
      <c r="H113">
        <v>8697.2000000000007</v>
      </c>
      <c r="I113">
        <v>0</v>
      </c>
      <c r="J113" s="1" t="s">
        <v>3890</v>
      </c>
      <c r="K113" s="1" t="s">
        <v>3901</v>
      </c>
    </row>
    <row r="114" spans="1:11" x14ac:dyDescent="0.25">
      <c r="A114" s="1" t="s">
        <v>12</v>
      </c>
      <c r="B114" s="1" t="s">
        <v>154</v>
      </c>
      <c r="C114">
        <v>95693</v>
      </c>
      <c r="D114" s="1" t="s">
        <v>3682</v>
      </c>
      <c r="E114">
        <v>330</v>
      </c>
      <c r="F114">
        <v>13197.6</v>
      </c>
      <c r="G114" s="1" t="s">
        <v>12</v>
      </c>
      <c r="H114">
        <v>13197.6</v>
      </c>
      <c r="I114">
        <v>0</v>
      </c>
      <c r="J114" s="1" t="s">
        <v>3890</v>
      </c>
      <c r="K114" s="1" t="s">
        <v>3900</v>
      </c>
    </row>
    <row r="115" spans="1:11" x14ac:dyDescent="0.25">
      <c r="A115" s="1" t="s">
        <v>12</v>
      </c>
      <c r="B115" s="1" t="s">
        <v>155</v>
      </c>
      <c r="C115">
        <v>95694</v>
      </c>
      <c r="D115" s="1" t="s">
        <v>3683</v>
      </c>
      <c r="E115">
        <v>355.8</v>
      </c>
      <c r="F115">
        <v>21667</v>
      </c>
      <c r="G115" s="1" t="s">
        <v>12</v>
      </c>
      <c r="H115">
        <v>21667</v>
      </c>
      <c r="I115">
        <v>0</v>
      </c>
      <c r="J115" s="1" t="s">
        <v>3890</v>
      </c>
      <c r="K115" s="1" t="s">
        <v>3894</v>
      </c>
    </row>
    <row r="116" spans="1:11" x14ac:dyDescent="0.25">
      <c r="A116" s="1" t="s">
        <v>12</v>
      </c>
      <c r="B116" s="1" t="s">
        <v>156</v>
      </c>
      <c r="C116">
        <v>95695</v>
      </c>
      <c r="D116" s="1" t="s">
        <v>3600</v>
      </c>
      <c r="E116">
        <v>15.5</v>
      </c>
      <c r="F116">
        <v>1050.4000000000001</v>
      </c>
      <c r="G116" s="1" t="s">
        <v>12</v>
      </c>
      <c r="H116">
        <v>1050.4000000000001</v>
      </c>
      <c r="I116">
        <v>0</v>
      </c>
      <c r="J116" s="1" t="s">
        <v>3890</v>
      </c>
      <c r="K116" s="1" t="s">
        <v>3894</v>
      </c>
    </row>
    <row r="117" spans="1:11" x14ac:dyDescent="0.25">
      <c r="A117" s="1" t="s">
        <v>12</v>
      </c>
      <c r="B117" s="1" t="s">
        <v>157</v>
      </c>
      <c r="C117">
        <v>95696</v>
      </c>
      <c r="D117" s="1" t="s">
        <v>3612</v>
      </c>
      <c r="E117">
        <v>18.600000000000001</v>
      </c>
      <c r="F117">
        <v>390.6</v>
      </c>
      <c r="G117" s="1" t="s">
        <v>12</v>
      </c>
      <c r="H117">
        <v>390.6</v>
      </c>
      <c r="I117">
        <v>0</v>
      </c>
      <c r="J117" s="1" t="s">
        <v>3890</v>
      </c>
      <c r="K117" s="1" t="s">
        <v>3894</v>
      </c>
    </row>
    <row r="118" spans="1:11" x14ac:dyDescent="0.25">
      <c r="A118" s="1" t="s">
        <v>12</v>
      </c>
      <c r="B118" s="1" t="s">
        <v>158</v>
      </c>
      <c r="C118">
        <v>95697</v>
      </c>
      <c r="D118" s="1" t="s">
        <v>3684</v>
      </c>
      <c r="E118">
        <v>239.8</v>
      </c>
      <c r="F118">
        <v>15587</v>
      </c>
      <c r="G118" s="1" t="s">
        <v>12</v>
      </c>
      <c r="H118">
        <v>15587</v>
      </c>
      <c r="I118">
        <v>0</v>
      </c>
      <c r="J118" s="1" t="s">
        <v>3890</v>
      </c>
      <c r="K118" s="1" t="s">
        <v>3901</v>
      </c>
    </row>
    <row r="119" spans="1:11" x14ac:dyDescent="0.25">
      <c r="A119" s="1" t="s">
        <v>12</v>
      </c>
      <c r="B119" s="1" t="s">
        <v>159</v>
      </c>
      <c r="C119">
        <v>95698</v>
      </c>
      <c r="D119" s="1" t="s">
        <v>3605</v>
      </c>
      <c r="E119">
        <v>29.35</v>
      </c>
      <c r="F119">
        <v>1878.4</v>
      </c>
      <c r="G119" s="1" t="s">
        <v>12</v>
      </c>
      <c r="H119">
        <v>1878.4</v>
      </c>
      <c r="I119">
        <v>0</v>
      </c>
      <c r="J119" s="1" t="s">
        <v>3890</v>
      </c>
      <c r="K119" s="1" t="s">
        <v>3894</v>
      </c>
    </row>
    <row r="120" spans="1:11" x14ac:dyDescent="0.25">
      <c r="A120" s="1" t="s">
        <v>12</v>
      </c>
      <c r="B120" s="1" t="s">
        <v>160</v>
      </c>
      <c r="C120">
        <v>95699</v>
      </c>
      <c r="D120" s="1" t="s">
        <v>3603</v>
      </c>
      <c r="E120">
        <v>179.9</v>
      </c>
      <c r="F120">
        <v>14009.5</v>
      </c>
      <c r="G120" s="1" t="s">
        <v>12</v>
      </c>
      <c r="H120">
        <v>14009.5</v>
      </c>
      <c r="I120">
        <v>0</v>
      </c>
      <c r="J120" s="1" t="s">
        <v>3890</v>
      </c>
      <c r="K120" s="1" t="s">
        <v>3901</v>
      </c>
    </row>
    <row r="121" spans="1:11" x14ac:dyDescent="0.25">
      <c r="A121" s="1" t="s">
        <v>12</v>
      </c>
      <c r="B121" s="1" t="s">
        <v>161</v>
      </c>
      <c r="C121">
        <v>95700</v>
      </c>
      <c r="D121" s="1" t="s">
        <v>3685</v>
      </c>
      <c r="E121">
        <v>145.19999999999999</v>
      </c>
      <c r="F121">
        <v>7899.6</v>
      </c>
      <c r="G121" s="1" t="s">
        <v>12</v>
      </c>
      <c r="H121">
        <v>7899.6</v>
      </c>
      <c r="I121">
        <v>0</v>
      </c>
      <c r="J121" s="1" t="s">
        <v>3890</v>
      </c>
      <c r="K121" s="1" t="s">
        <v>3897</v>
      </c>
    </row>
    <row r="122" spans="1:11" x14ac:dyDescent="0.25">
      <c r="A122" s="1" t="s">
        <v>12</v>
      </c>
      <c r="B122" s="1" t="s">
        <v>162</v>
      </c>
      <c r="C122">
        <v>95701</v>
      </c>
      <c r="D122" s="1" t="s">
        <v>3611</v>
      </c>
      <c r="E122">
        <v>30</v>
      </c>
      <c r="F122">
        <v>980.9</v>
      </c>
      <c r="G122" s="1" t="s">
        <v>12</v>
      </c>
      <c r="H122">
        <v>980.9</v>
      </c>
      <c r="I122">
        <v>0</v>
      </c>
      <c r="J122" s="1" t="s">
        <v>3890</v>
      </c>
      <c r="K122" s="1" t="s">
        <v>3894</v>
      </c>
    </row>
    <row r="123" spans="1:11" x14ac:dyDescent="0.25">
      <c r="A123" s="1" t="s">
        <v>12</v>
      </c>
      <c r="B123" s="1" t="s">
        <v>163</v>
      </c>
      <c r="C123">
        <v>95702</v>
      </c>
      <c r="D123" s="1" t="s">
        <v>3686</v>
      </c>
      <c r="E123">
        <v>1077.0999999999999</v>
      </c>
      <c r="F123">
        <v>58580.5</v>
      </c>
      <c r="G123" s="1" t="s">
        <v>3880</v>
      </c>
      <c r="H123">
        <v>58580.5</v>
      </c>
      <c r="I123">
        <v>0</v>
      </c>
      <c r="J123" s="1" t="s">
        <v>3890</v>
      </c>
      <c r="K123" s="1" t="s">
        <v>3895</v>
      </c>
    </row>
    <row r="124" spans="1:11" x14ac:dyDescent="0.25">
      <c r="A124" s="1" t="s">
        <v>12</v>
      </c>
      <c r="B124" s="1" t="s">
        <v>164</v>
      </c>
      <c r="C124">
        <v>95703</v>
      </c>
      <c r="D124" s="1" t="s">
        <v>3687</v>
      </c>
      <c r="E124">
        <v>27.1</v>
      </c>
      <c r="F124">
        <v>1616.8</v>
      </c>
      <c r="G124" s="1" t="s">
        <v>12</v>
      </c>
      <c r="H124">
        <v>1616.8</v>
      </c>
      <c r="I124">
        <v>0</v>
      </c>
      <c r="J124" s="1" t="s">
        <v>3890</v>
      </c>
      <c r="K124" s="1" t="s">
        <v>3894</v>
      </c>
    </row>
    <row r="125" spans="1:11" x14ac:dyDescent="0.25">
      <c r="A125" s="1" t="s">
        <v>12</v>
      </c>
      <c r="B125" s="1" t="s">
        <v>165</v>
      </c>
      <c r="C125">
        <v>95704</v>
      </c>
      <c r="D125" s="1" t="s">
        <v>3688</v>
      </c>
      <c r="E125">
        <v>20</v>
      </c>
      <c r="F125">
        <v>2000</v>
      </c>
      <c r="G125" s="1" t="s">
        <v>12</v>
      </c>
      <c r="H125">
        <v>2000</v>
      </c>
      <c r="I125">
        <v>0</v>
      </c>
      <c r="J125" s="1" t="s">
        <v>3890</v>
      </c>
      <c r="K125" s="1" t="s">
        <v>3894</v>
      </c>
    </row>
    <row r="126" spans="1:11" x14ac:dyDescent="0.25">
      <c r="A126" s="1" t="s">
        <v>12</v>
      </c>
      <c r="B126" s="1" t="s">
        <v>166</v>
      </c>
      <c r="C126">
        <v>95705</v>
      </c>
      <c r="D126" s="1" t="s">
        <v>3689</v>
      </c>
      <c r="E126">
        <v>311.3</v>
      </c>
      <c r="F126">
        <v>9961.6</v>
      </c>
      <c r="G126" s="1" t="s">
        <v>12</v>
      </c>
      <c r="H126">
        <v>9961.6</v>
      </c>
      <c r="I126">
        <v>0</v>
      </c>
      <c r="J126" s="1" t="s">
        <v>3890</v>
      </c>
      <c r="K126" s="1" t="s">
        <v>3894</v>
      </c>
    </row>
    <row r="127" spans="1:11" x14ac:dyDescent="0.25">
      <c r="A127" s="1" t="s">
        <v>12</v>
      </c>
      <c r="B127" s="1" t="s">
        <v>167</v>
      </c>
      <c r="C127">
        <v>95706</v>
      </c>
      <c r="D127" s="1" t="s">
        <v>3690</v>
      </c>
      <c r="E127">
        <v>293.7</v>
      </c>
      <c r="F127">
        <v>12615</v>
      </c>
      <c r="G127" s="1" t="s">
        <v>16</v>
      </c>
      <c r="H127">
        <v>12615</v>
      </c>
      <c r="I127">
        <v>0</v>
      </c>
      <c r="J127" s="1" t="s">
        <v>3890</v>
      </c>
      <c r="K127" s="1" t="s">
        <v>3898</v>
      </c>
    </row>
    <row r="128" spans="1:11" x14ac:dyDescent="0.25">
      <c r="A128" s="1" t="s">
        <v>12</v>
      </c>
      <c r="B128" s="1" t="s">
        <v>168</v>
      </c>
      <c r="C128">
        <v>95707</v>
      </c>
      <c r="D128" s="1" t="s">
        <v>3622</v>
      </c>
      <c r="E128">
        <v>50.9</v>
      </c>
      <c r="F128">
        <v>2832.9</v>
      </c>
      <c r="G128" s="1" t="s">
        <v>12</v>
      </c>
      <c r="H128">
        <v>2832.9</v>
      </c>
      <c r="I128">
        <v>0</v>
      </c>
      <c r="J128" s="1" t="s">
        <v>3890</v>
      </c>
      <c r="K128" s="1" t="s">
        <v>3894</v>
      </c>
    </row>
    <row r="129" spans="1:11" x14ac:dyDescent="0.25">
      <c r="A129" s="1" t="s">
        <v>12</v>
      </c>
      <c r="B129" s="1" t="s">
        <v>169</v>
      </c>
      <c r="C129">
        <v>95708</v>
      </c>
      <c r="D129" s="1" t="s">
        <v>3691</v>
      </c>
      <c r="E129">
        <v>1500</v>
      </c>
      <c r="F129">
        <v>30000</v>
      </c>
      <c r="G129" s="1" t="s">
        <v>12</v>
      </c>
      <c r="H129">
        <v>30000</v>
      </c>
      <c r="I129">
        <v>0</v>
      </c>
      <c r="J129" s="1" t="s">
        <v>3890</v>
      </c>
      <c r="K129" s="1" t="s">
        <v>3894</v>
      </c>
    </row>
    <row r="130" spans="1:11" x14ac:dyDescent="0.25">
      <c r="A130" s="1" t="s">
        <v>12</v>
      </c>
      <c r="B130" s="1" t="s">
        <v>170</v>
      </c>
      <c r="C130">
        <v>95709</v>
      </c>
      <c r="D130" s="1" t="s">
        <v>3692</v>
      </c>
      <c r="E130">
        <v>126.4</v>
      </c>
      <c r="F130">
        <v>8212.6</v>
      </c>
      <c r="G130" s="1" t="s">
        <v>12</v>
      </c>
      <c r="H130">
        <v>8212.6</v>
      </c>
      <c r="I130">
        <v>0</v>
      </c>
      <c r="J130" s="1" t="s">
        <v>3890</v>
      </c>
      <c r="K130" s="1" t="s">
        <v>3894</v>
      </c>
    </row>
    <row r="131" spans="1:11" x14ac:dyDescent="0.25">
      <c r="A131" s="1" t="s">
        <v>12</v>
      </c>
      <c r="B131" s="1" t="s">
        <v>171</v>
      </c>
      <c r="C131">
        <v>95710</v>
      </c>
      <c r="D131" s="1" t="s">
        <v>3693</v>
      </c>
      <c r="E131">
        <v>194.1</v>
      </c>
      <c r="F131">
        <v>7579.3</v>
      </c>
      <c r="G131" s="1" t="s">
        <v>12</v>
      </c>
      <c r="H131">
        <v>7579.3</v>
      </c>
      <c r="I131">
        <v>0</v>
      </c>
      <c r="J131" s="1" t="s">
        <v>3890</v>
      </c>
      <c r="K131" s="1" t="s">
        <v>3894</v>
      </c>
    </row>
    <row r="132" spans="1:11" x14ac:dyDescent="0.25">
      <c r="A132" s="1" t="s">
        <v>12</v>
      </c>
      <c r="B132" s="1" t="s">
        <v>172</v>
      </c>
      <c r="C132">
        <v>95711</v>
      </c>
      <c r="D132" s="1" t="s">
        <v>3694</v>
      </c>
      <c r="E132">
        <v>98.2</v>
      </c>
      <c r="F132">
        <v>6956.6</v>
      </c>
      <c r="G132" s="1" t="s">
        <v>12</v>
      </c>
      <c r="H132">
        <v>6956.6</v>
      </c>
      <c r="I132">
        <v>0</v>
      </c>
      <c r="J132" s="1" t="s">
        <v>3890</v>
      </c>
      <c r="K132" s="1" t="s">
        <v>3894</v>
      </c>
    </row>
    <row r="133" spans="1:11" x14ac:dyDescent="0.25">
      <c r="A133" s="1" t="s">
        <v>12</v>
      </c>
      <c r="B133" s="1" t="s">
        <v>173</v>
      </c>
      <c r="C133">
        <v>95712</v>
      </c>
      <c r="D133" s="1" t="s">
        <v>3695</v>
      </c>
      <c r="E133">
        <v>44.2</v>
      </c>
      <c r="F133">
        <v>2828.8</v>
      </c>
      <c r="G133" s="1" t="s">
        <v>12</v>
      </c>
      <c r="H133">
        <v>2828.8</v>
      </c>
      <c r="I133">
        <v>0</v>
      </c>
      <c r="J133" s="1" t="s">
        <v>3890</v>
      </c>
      <c r="K133" s="1" t="s">
        <v>3894</v>
      </c>
    </row>
    <row r="134" spans="1:11" x14ac:dyDescent="0.25">
      <c r="A134" s="1" t="s">
        <v>12</v>
      </c>
      <c r="B134" s="1" t="s">
        <v>174</v>
      </c>
      <c r="C134">
        <v>95713</v>
      </c>
      <c r="D134" s="1" t="s">
        <v>3696</v>
      </c>
      <c r="E134">
        <v>87.1</v>
      </c>
      <c r="F134">
        <v>5574.4</v>
      </c>
      <c r="G134" s="1" t="s">
        <v>12</v>
      </c>
      <c r="H134">
        <v>5574.4</v>
      </c>
      <c r="I134">
        <v>0</v>
      </c>
      <c r="J134" s="1" t="s">
        <v>3890</v>
      </c>
      <c r="K134" s="1" t="s">
        <v>3894</v>
      </c>
    </row>
    <row r="135" spans="1:11" x14ac:dyDescent="0.25">
      <c r="A135" s="1" t="s">
        <v>12</v>
      </c>
      <c r="B135" s="1" t="s">
        <v>175</v>
      </c>
      <c r="C135">
        <v>95714</v>
      </c>
      <c r="D135" s="1" t="s">
        <v>3697</v>
      </c>
      <c r="E135">
        <v>999.8</v>
      </c>
      <c r="F135">
        <v>55988.800000000003</v>
      </c>
      <c r="G135" s="1" t="s">
        <v>14</v>
      </c>
      <c r="H135">
        <v>55988.800000000003</v>
      </c>
      <c r="I135">
        <v>0</v>
      </c>
      <c r="J135" s="1" t="s">
        <v>3890</v>
      </c>
      <c r="K135" s="1" t="s">
        <v>3898</v>
      </c>
    </row>
    <row r="136" spans="1:11" x14ac:dyDescent="0.25">
      <c r="A136" s="1" t="s">
        <v>12</v>
      </c>
      <c r="B136" s="1" t="s">
        <v>176</v>
      </c>
      <c r="C136">
        <v>95715</v>
      </c>
      <c r="D136" s="1" t="s">
        <v>3614</v>
      </c>
      <c r="E136">
        <v>1250</v>
      </c>
      <c r="F136">
        <v>60000</v>
      </c>
      <c r="G136" s="1" t="s">
        <v>12</v>
      </c>
      <c r="H136">
        <v>60000</v>
      </c>
      <c r="I136">
        <v>0</v>
      </c>
      <c r="J136" s="1" t="s">
        <v>3890</v>
      </c>
      <c r="K136" s="1" t="s">
        <v>3894</v>
      </c>
    </row>
    <row r="137" spans="1:11" x14ac:dyDescent="0.25">
      <c r="A137" s="1" t="s">
        <v>12</v>
      </c>
      <c r="B137" s="1" t="s">
        <v>177</v>
      </c>
      <c r="C137">
        <v>95716</v>
      </c>
      <c r="D137" s="1" t="s">
        <v>3606</v>
      </c>
      <c r="E137">
        <v>23.6</v>
      </c>
      <c r="F137">
        <v>1180</v>
      </c>
      <c r="G137" s="1" t="s">
        <v>12</v>
      </c>
      <c r="H137">
        <v>1180</v>
      </c>
      <c r="I137">
        <v>0</v>
      </c>
      <c r="J137" s="1" t="s">
        <v>3890</v>
      </c>
      <c r="K137" s="1" t="s">
        <v>3894</v>
      </c>
    </row>
    <row r="138" spans="1:11" x14ac:dyDescent="0.25">
      <c r="A138" s="1" t="s">
        <v>12</v>
      </c>
      <c r="B138" s="1" t="s">
        <v>178</v>
      </c>
      <c r="C138">
        <v>95717</v>
      </c>
      <c r="D138" s="1" t="s">
        <v>3603</v>
      </c>
      <c r="E138">
        <v>20.2</v>
      </c>
      <c r="F138">
        <v>1292.8</v>
      </c>
      <c r="G138" s="1" t="s">
        <v>12</v>
      </c>
      <c r="H138">
        <v>1292.8</v>
      </c>
      <c r="I138">
        <v>0</v>
      </c>
      <c r="J138" s="1" t="s">
        <v>3890</v>
      </c>
      <c r="K138" s="1" t="s">
        <v>3894</v>
      </c>
    </row>
    <row r="139" spans="1:11" x14ac:dyDescent="0.25">
      <c r="A139" s="1" t="s">
        <v>12</v>
      </c>
      <c r="B139" s="1" t="s">
        <v>179</v>
      </c>
      <c r="C139">
        <v>95718</v>
      </c>
      <c r="D139" s="1" t="s">
        <v>3698</v>
      </c>
      <c r="E139">
        <v>92.5</v>
      </c>
      <c r="F139">
        <v>6012.5</v>
      </c>
      <c r="G139" s="1" t="s">
        <v>12</v>
      </c>
      <c r="H139">
        <v>6012.5</v>
      </c>
      <c r="I139">
        <v>0</v>
      </c>
      <c r="J139" s="1" t="s">
        <v>3890</v>
      </c>
      <c r="K139" s="1" t="s">
        <v>3894</v>
      </c>
    </row>
    <row r="140" spans="1:11" x14ac:dyDescent="0.25">
      <c r="A140" s="1" t="s">
        <v>12</v>
      </c>
      <c r="B140" s="1" t="s">
        <v>180</v>
      </c>
      <c r="C140">
        <v>95719</v>
      </c>
      <c r="D140" s="1" t="s">
        <v>3686</v>
      </c>
      <c r="E140">
        <v>154</v>
      </c>
      <c r="F140">
        <v>8932</v>
      </c>
      <c r="G140" s="1" t="s">
        <v>3880</v>
      </c>
      <c r="H140">
        <v>8932</v>
      </c>
      <c r="I140">
        <v>0</v>
      </c>
      <c r="J140" s="1" t="s">
        <v>3890</v>
      </c>
      <c r="K140" s="1" t="s">
        <v>3895</v>
      </c>
    </row>
    <row r="141" spans="1:11" x14ac:dyDescent="0.25">
      <c r="A141" s="1" t="s">
        <v>12</v>
      </c>
      <c r="B141" s="1" t="s">
        <v>181</v>
      </c>
      <c r="C141">
        <v>95720</v>
      </c>
      <c r="D141" s="1" t="s">
        <v>3699</v>
      </c>
      <c r="E141">
        <v>1499.2</v>
      </c>
      <c r="F141">
        <v>29984</v>
      </c>
      <c r="G141" s="1" t="s">
        <v>12</v>
      </c>
      <c r="H141">
        <v>29984</v>
      </c>
      <c r="I141">
        <v>0</v>
      </c>
      <c r="J141" s="1" t="s">
        <v>3890</v>
      </c>
      <c r="K141" s="1" t="s">
        <v>3894</v>
      </c>
    </row>
    <row r="142" spans="1:11" x14ac:dyDescent="0.25">
      <c r="A142" s="1" t="s">
        <v>12</v>
      </c>
      <c r="B142" s="1" t="s">
        <v>182</v>
      </c>
      <c r="C142">
        <v>95721</v>
      </c>
      <c r="D142" s="1" t="s">
        <v>3614</v>
      </c>
      <c r="E142">
        <v>3.4</v>
      </c>
      <c r="F142">
        <v>408</v>
      </c>
      <c r="G142" s="1" t="s">
        <v>12</v>
      </c>
      <c r="H142">
        <v>408</v>
      </c>
      <c r="I142">
        <v>0</v>
      </c>
      <c r="J142" s="1" t="s">
        <v>3890</v>
      </c>
      <c r="K142" s="1" t="s">
        <v>3894</v>
      </c>
    </row>
    <row r="143" spans="1:11" x14ac:dyDescent="0.25">
      <c r="A143" s="1" t="s">
        <v>12</v>
      </c>
      <c r="B143" s="1" t="s">
        <v>183</v>
      </c>
      <c r="C143">
        <v>95722</v>
      </c>
      <c r="D143" s="1" t="s">
        <v>3700</v>
      </c>
      <c r="E143">
        <v>3307.3</v>
      </c>
      <c r="F143">
        <v>162464.5</v>
      </c>
      <c r="G143" s="1" t="s">
        <v>23</v>
      </c>
      <c r="H143">
        <v>162464.5</v>
      </c>
      <c r="I143">
        <v>0</v>
      </c>
      <c r="J143" s="1" t="s">
        <v>3890</v>
      </c>
      <c r="K143" s="1" t="s">
        <v>3895</v>
      </c>
    </row>
    <row r="144" spans="1:11" x14ac:dyDescent="0.25">
      <c r="A144" s="1" t="s">
        <v>12</v>
      </c>
      <c r="B144" s="1" t="s">
        <v>184</v>
      </c>
      <c r="C144">
        <v>95723</v>
      </c>
      <c r="D144" s="1" t="s">
        <v>3620</v>
      </c>
      <c r="E144">
        <v>66.2</v>
      </c>
      <c r="F144">
        <v>4021.1</v>
      </c>
      <c r="G144" s="1" t="s">
        <v>12</v>
      </c>
      <c r="H144">
        <v>4021.1</v>
      </c>
      <c r="I144">
        <v>0</v>
      </c>
      <c r="J144" s="1" t="s">
        <v>3890</v>
      </c>
      <c r="K144" s="1" t="s">
        <v>3894</v>
      </c>
    </row>
    <row r="145" spans="1:11" x14ac:dyDescent="0.25">
      <c r="A145" s="1" t="s">
        <v>12</v>
      </c>
      <c r="B145" s="1" t="s">
        <v>185</v>
      </c>
      <c r="C145">
        <v>95724</v>
      </c>
      <c r="D145" s="1" t="s">
        <v>3614</v>
      </c>
      <c r="E145">
        <v>10.9</v>
      </c>
      <c r="F145">
        <v>436</v>
      </c>
      <c r="G145" s="1" t="s">
        <v>12</v>
      </c>
      <c r="H145">
        <v>436</v>
      </c>
      <c r="I145">
        <v>0</v>
      </c>
      <c r="J145" s="1" t="s">
        <v>3890</v>
      </c>
      <c r="K145" s="1" t="s">
        <v>3894</v>
      </c>
    </row>
    <row r="146" spans="1:11" x14ac:dyDescent="0.25">
      <c r="A146" s="1" t="s">
        <v>12</v>
      </c>
      <c r="B146" s="1" t="s">
        <v>186</v>
      </c>
      <c r="C146">
        <v>95725</v>
      </c>
      <c r="D146" s="1" t="s">
        <v>3701</v>
      </c>
      <c r="E146">
        <v>1085.2</v>
      </c>
      <c r="F146">
        <v>34726.400000000001</v>
      </c>
      <c r="G146" s="1" t="s">
        <v>12</v>
      </c>
      <c r="H146">
        <v>34726.400000000001</v>
      </c>
      <c r="I146">
        <v>0</v>
      </c>
      <c r="J146" s="1" t="s">
        <v>3890</v>
      </c>
      <c r="K146" s="1" t="s">
        <v>3894</v>
      </c>
    </row>
    <row r="147" spans="1:11" x14ac:dyDescent="0.25">
      <c r="A147" s="1" t="s">
        <v>12</v>
      </c>
      <c r="B147" s="1" t="s">
        <v>187</v>
      </c>
      <c r="C147">
        <v>95726</v>
      </c>
      <c r="D147" s="1" t="s">
        <v>3702</v>
      </c>
      <c r="E147">
        <v>206.8</v>
      </c>
      <c r="F147">
        <v>6617.6</v>
      </c>
      <c r="G147" s="1" t="s">
        <v>12</v>
      </c>
      <c r="H147">
        <v>6617.6</v>
      </c>
      <c r="I147">
        <v>0</v>
      </c>
      <c r="J147" s="1" t="s">
        <v>3890</v>
      </c>
      <c r="K147" s="1" t="s">
        <v>3894</v>
      </c>
    </row>
    <row r="148" spans="1:11" x14ac:dyDescent="0.25">
      <c r="A148" s="1" t="s">
        <v>12</v>
      </c>
      <c r="B148" s="1" t="s">
        <v>188</v>
      </c>
      <c r="C148">
        <v>95727</v>
      </c>
      <c r="D148" s="1" t="s">
        <v>3614</v>
      </c>
      <c r="E148">
        <v>3.1</v>
      </c>
      <c r="F148">
        <v>105.4</v>
      </c>
      <c r="G148" s="1" t="s">
        <v>12</v>
      </c>
      <c r="H148">
        <v>105.4</v>
      </c>
      <c r="I148">
        <v>0</v>
      </c>
      <c r="J148" s="1" t="s">
        <v>3890</v>
      </c>
      <c r="K148" s="1" t="s">
        <v>3894</v>
      </c>
    </row>
    <row r="149" spans="1:11" x14ac:dyDescent="0.25">
      <c r="A149" s="1" t="s">
        <v>12</v>
      </c>
      <c r="B149" s="1" t="s">
        <v>189</v>
      </c>
      <c r="C149">
        <v>95728</v>
      </c>
      <c r="D149" s="1" t="s">
        <v>3703</v>
      </c>
      <c r="E149">
        <v>102</v>
      </c>
      <c r="F149">
        <v>6343.2</v>
      </c>
      <c r="G149" s="1" t="s">
        <v>12</v>
      </c>
      <c r="H149">
        <v>6343.2</v>
      </c>
      <c r="I149">
        <v>0</v>
      </c>
      <c r="J149" s="1" t="s">
        <v>3890</v>
      </c>
      <c r="K149" s="1" t="s">
        <v>3894</v>
      </c>
    </row>
    <row r="150" spans="1:11" x14ac:dyDescent="0.25">
      <c r="A150" s="1" t="s">
        <v>12</v>
      </c>
      <c r="B150" s="1" t="s">
        <v>190</v>
      </c>
      <c r="C150">
        <v>95729</v>
      </c>
      <c r="D150" s="1" t="s">
        <v>3704</v>
      </c>
      <c r="E150">
        <v>87.4</v>
      </c>
      <c r="F150">
        <v>3321.2</v>
      </c>
      <c r="G150" s="1" t="s">
        <v>12</v>
      </c>
      <c r="H150">
        <v>3321.2</v>
      </c>
      <c r="I150">
        <v>0</v>
      </c>
      <c r="J150" s="1" t="s">
        <v>3890</v>
      </c>
      <c r="K150" s="1" t="s">
        <v>3894</v>
      </c>
    </row>
    <row r="151" spans="1:11" x14ac:dyDescent="0.25">
      <c r="A151" s="1" t="s">
        <v>12</v>
      </c>
      <c r="B151" s="1" t="s">
        <v>191</v>
      </c>
      <c r="C151">
        <v>95730</v>
      </c>
      <c r="D151" s="1" t="s">
        <v>3705</v>
      </c>
      <c r="E151">
        <v>70</v>
      </c>
      <c r="F151">
        <v>1960</v>
      </c>
      <c r="G151" s="1" t="s">
        <v>12</v>
      </c>
      <c r="H151">
        <v>1960</v>
      </c>
      <c r="I151">
        <v>0</v>
      </c>
      <c r="J151" s="1" t="s">
        <v>3890</v>
      </c>
      <c r="K151" s="1" t="s">
        <v>3894</v>
      </c>
    </row>
    <row r="152" spans="1:11" x14ac:dyDescent="0.25">
      <c r="A152" s="1" t="s">
        <v>12</v>
      </c>
      <c r="B152" s="1" t="s">
        <v>192</v>
      </c>
      <c r="C152">
        <v>95731</v>
      </c>
      <c r="D152" s="1" t="s">
        <v>3706</v>
      </c>
      <c r="E152">
        <v>12.2</v>
      </c>
      <c r="F152">
        <v>732</v>
      </c>
      <c r="G152" s="1" t="s">
        <v>12</v>
      </c>
      <c r="H152">
        <v>732</v>
      </c>
      <c r="I152">
        <v>0</v>
      </c>
      <c r="J152" s="1" t="s">
        <v>3890</v>
      </c>
      <c r="K152" s="1" t="s">
        <v>3894</v>
      </c>
    </row>
    <row r="153" spans="1:11" x14ac:dyDescent="0.25">
      <c r="A153" s="1" t="s">
        <v>12</v>
      </c>
      <c r="B153" s="1" t="s">
        <v>193</v>
      </c>
      <c r="C153">
        <v>95732</v>
      </c>
      <c r="D153" s="1" t="s">
        <v>3707</v>
      </c>
      <c r="E153">
        <v>124.6</v>
      </c>
      <c r="F153">
        <v>12833.8</v>
      </c>
      <c r="G153" s="1" t="s">
        <v>13</v>
      </c>
      <c r="H153">
        <v>12833.8</v>
      </c>
      <c r="I153">
        <v>0</v>
      </c>
      <c r="J153" s="1" t="s">
        <v>3890</v>
      </c>
      <c r="K153" s="1" t="s">
        <v>3894</v>
      </c>
    </row>
    <row r="154" spans="1:11" x14ac:dyDescent="0.25">
      <c r="A154" s="1" t="s">
        <v>12</v>
      </c>
      <c r="B154" s="1" t="s">
        <v>194</v>
      </c>
      <c r="C154">
        <v>95733</v>
      </c>
      <c r="D154" s="1" t="s">
        <v>3614</v>
      </c>
      <c r="E154">
        <v>3.2</v>
      </c>
      <c r="F154">
        <v>32</v>
      </c>
      <c r="G154" s="1" t="s">
        <v>12</v>
      </c>
      <c r="H154">
        <v>32</v>
      </c>
      <c r="I154">
        <v>0</v>
      </c>
      <c r="J154" s="1" t="s">
        <v>3890</v>
      </c>
      <c r="K154" s="1" t="s">
        <v>3894</v>
      </c>
    </row>
    <row r="155" spans="1:11" x14ac:dyDescent="0.25">
      <c r="A155" s="1" t="s">
        <v>12</v>
      </c>
      <c r="B155" s="1" t="s">
        <v>195</v>
      </c>
      <c r="C155">
        <v>95734</v>
      </c>
      <c r="D155" s="1" t="s">
        <v>3708</v>
      </c>
      <c r="E155">
        <v>1308</v>
      </c>
      <c r="F155">
        <v>4970.3999999999996</v>
      </c>
      <c r="G155" s="1" t="s">
        <v>26</v>
      </c>
      <c r="H155">
        <v>4970.3999999999996</v>
      </c>
      <c r="I155">
        <v>0</v>
      </c>
      <c r="J155" s="1" t="s">
        <v>3890</v>
      </c>
      <c r="K155" s="1" t="s">
        <v>3894</v>
      </c>
    </row>
    <row r="156" spans="1:11" x14ac:dyDescent="0.25">
      <c r="A156" s="1" t="s">
        <v>12</v>
      </c>
      <c r="B156" s="1" t="s">
        <v>196</v>
      </c>
      <c r="C156">
        <v>95735</v>
      </c>
      <c r="D156" s="1" t="s">
        <v>3709</v>
      </c>
      <c r="E156">
        <v>120</v>
      </c>
      <c r="F156">
        <v>7680</v>
      </c>
      <c r="G156" s="1" t="s">
        <v>13</v>
      </c>
      <c r="H156">
        <v>7680</v>
      </c>
      <c r="I156">
        <v>0</v>
      </c>
      <c r="J156" s="1" t="s">
        <v>3890</v>
      </c>
      <c r="K156" s="1" t="s">
        <v>3896</v>
      </c>
    </row>
    <row r="157" spans="1:11" x14ac:dyDescent="0.25">
      <c r="A157" s="1" t="s">
        <v>12</v>
      </c>
      <c r="B157" s="1" t="s">
        <v>197</v>
      </c>
      <c r="C157">
        <v>95736</v>
      </c>
      <c r="D157" s="1" t="s">
        <v>3710</v>
      </c>
      <c r="E157">
        <v>38.4</v>
      </c>
      <c r="F157">
        <v>2457.6</v>
      </c>
      <c r="G157" s="1" t="s">
        <v>13</v>
      </c>
      <c r="H157">
        <v>2457.6</v>
      </c>
      <c r="I157">
        <v>0</v>
      </c>
      <c r="J157" s="1" t="s">
        <v>3890</v>
      </c>
      <c r="K157" s="1" t="s">
        <v>3896</v>
      </c>
    </row>
    <row r="158" spans="1:11" x14ac:dyDescent="0.25">
      <c r="A158" s="1" t="s">
        <v>12</v>
      </c>
      <c r="B158" s="1" t="s">
        <v>198</v>
      </c>
      <c r="C158">
        <v>95737</v>
      </c>
      <c r="D158" s="1" t="s">
        <v>3711</v>
      </c>
      <c r="E158">
        <v>39.5</v>
      </c>
      <c r="F158">
        <v>2528</v>
      </c>
      <c r="G158" s="1" t="s">
        <v>13</v>
      </c>
      <c r="H158">
        <v>2528</v>
      </c>
      <c r="I158">
        <v>0</v>
      </c>
      <c r="J158" s="1" t="s">
        <v>3890</v>
      </c>
      <c r="K158" s="1" t="s">
        <v>3896</v>
      </c>
    </row>
    <row r="159" spans="1:11" x14ac:dyDescent="0.25">
      <c r="A159" s="1" t="s">
        <v>12</v>
      </c>
      <c r="B159" s="1" t="s">
        <v>199</v>
      </c>
      <c r="C159">
        <v>95738</v>
      </c>
      <c r="D159" s="1" t="s">
        <v>3712</v>
      </c>
      <c r="E159">
        <v>10.4</v>
      </c>
      <c r="F159">
        <v>665.6</v>
      </c>
      <c r="G159" s="1" t="s">
        <v>13</v>
      </c>
      <c r="H159">
        <v>665.6</v>
      </c>
      <c r="I159">
        <v>0</v>
      </c>
      <c r="J159" s="1" t="s">
        <v>3890</v>
      </c>
      <c r="K159" s="1" t="s">
        <v>3894</v>
      </c>
    </row>
    <row r="160" spans="1:11" x14ac:dyDescent="0.25">
      <c r="A160" s="1" t="s">
        <v>12</v>
      </c>
      <c r="B160" s="1" t="s">
        <v>200</v>
      </c>
      <c r="C160">
        <v>95739</v>
      </c>
      <c r="D160" s="1" t="s">
        <v>3713</v>
      </c>
      <c r="E160">
        <v>20.100000000000001</v>
      </c>
      <c r="F160">
        <v>1286.4000000000001</v>
      </c>
      <c r="G160" s="1" t="s">
        <v>13</v>
      </c>
      <c r="H160">
        <v>1286.4000000000001</v>
      </c>
      <c r="I160">
        <v>0</v>
      </c>
      <c r="J160" s="1" t="s">
        <v>3890</v>
      </c>
      <c r="K160" s="1" t="s">
        <v>3896</v>
      </c>
    </row>
    <row r="161" spans="1:11" x14ac:dyDescent="0.25">
      <c r="A161" s="1" t="s">
        <v>12</v>
      </c>
      <c r="B161" s="1" t="s">
        <v>201</v>
      </c>
      <c r="C161">
        <v>95740</v>
      </c>
      <c r="D161" s="1" t="s">
        <v>3714</v>
      </c>
      <c r="E161">
        <v>29.4</v>
      </c>
      <c r="F161">
        <v>2081.6</v>
      </c>
      <c r="G161" s="1" t="s">
        <v>13</v>
      </c>
      <c r="H161">
        <v>2081.6</v>
      </c>
      <c r="I161">
        <v>0</v>
      </c>
      <c r="J161" s="1" t="s">
        <v>3890</v>
      </c>
      <c r="K161" s="1" t="s">
        <v>3896</v>
      </c>
    </row>
    <row r="162" spans="1:11" x14ac:dyDescent="0.25">
      <c r="A162" s="1" t="s">
        <v>12</v>
      </c>
      <c r="B162" s="1" t="s">
        <v>202</v>
      </c>
      <c r="C162">
        <v>95741</v>
      </c>
      <c r="D162" s="1" t="s">
        <v>3715</v>
      </c>
      <c r="E162">
        <v>25</v>
      </c>
      <c r="F162">
        <v>1250</v>
      </c>
      <c r="G162" s="1" t="s">
        <v>13</v>
      </c>
      <c r="H162">
        <v>1250</v>
      </c>
      <c r="I162">
        <v>0</v>
      </c>
      <c r="J162" s="1" t="s">
        <v>3890</v>
      </c>
      <c r="K162" s="1" t="s">
        <v>3896</v>
      </c>
    </row>
    <row r="163" spans="1:11" x14ac:dyDescent="0.25">
      <c r="A163" s="1" t="s">
        <v>12</v>
      </c>
      <c r="B163" s="1" t="s">
        <v>203</v>
      </c>
      <c r="C163">
        <v>95742</v>
      </c>
      <c r="D163" s="1" t="s">
        <v>3716</v>
      </c>
      <c r="E163">
        <v>2895.8</v>
      </c>
      <c r="F163">
        <v>57916</v>
      </c>
      <c r="G163" s="1" t="s">
        <v>20</v>
      </c>
      <c r="H163">
        <v>57916</v>
      </c>
      <c r="I163">
        <v>0</v>
      </c>
      <c r="J163" s="1" t="s">
        <v>3890</v>
      </c>
      <c r="K163" s="1" t="s">
        <v>3898</v>
      </c>
    </row>
    <row r="164" spans="1:11" x14ac:dyDescent="0.25">
      <c r="A164" s="1" t="s">
        <v>12</v>
      </c>
      <c r="B164" s="1" t="s">
        <v>204</v>
      </c>
      <c r="C164">
        <v>95743</v>
      </c>
      <c r="D164" s="1" t="s">
        <v>3717</v>
      </c>
      <c r="E164">
        <v>61.9</v>
      </c>
      <c r="F164">
        <v>2664.8</v>
      </c>
      <c r="G164" s="1" t="s">
        <v>12</v>
      </c>
      <c r="H164">
        <v>2664.8</v>
      </c>
      <c r="I164">
        <v>0</v>
      </c>
      <c r="J164" s="1" t="s">
        <v>3890</v>
      </c>
      <c r="K164" s="1" t="s">
        <v>3894</v>
      </c>
    </row>
    <row r="165" spans="1:11" x14ac:dyDescent="0.25">
      <c r="A165" s="1" t="s">
        <v>12</v>
      </c>
      <c r="B165" s="1" t="s">
        <v>205</v>
      </c>
      <c r="C165">
        <v>95744</v>
      </c>
      <c r="D165" s="1" t="s">
        <v>3718</v>
      </c>
      <c r="E165">
        <v>152.6</v>
      </c>
      <c r="F165">
        <v>4883.2</v>
      </c>
      <c r="G165" s="1" t="s">
        <v>12</v>
      </c>
      <c r="H165">
        <v>4883.2</v>
      </c>
      <c r="I165">
        <v>0</v>
      </c>
      <c r="J165" s="1" t="s">
        <v>3890</v>
      </c>
      <c r="K165" s="1" t="s">
        <v>3894</v>
      </c>
    </row>
    <row r="166" spans="1:11" x14ac:dyDescent="0.25">
      <c r="A166" s="1" t="s">
        <v>12</v>
      </c>
      <c r="B166" s="1" t="s">
        <v>206</v>
      </c>
      <c r="C166">
        <v>95745</v>
      </c>
      <c r="D166" s="1" t="s">
        <v>3719</v>
      </c>
      <c r="E166">
        <v>7.4</v>
      </c>
      <c r="F166">
        <v>651.20000000000005</v>
      </c>
      <c r="G166" s="1" t="s">
        <v>12</v>
      </c>
      <c r="H166">
        <v>651.20000000000005</v>
      </c>
      <c r="I166">
        <v>0</v>
      </c>
      <c r="J166" s="1" t="s">
        <v>3890</v>
      </c>
      <c r="K166" s="1" t="s">
        <v>3894</v>
      </c>
    </row>
    <row r="167" spans="1:11" x14ac:dyDescent="0.25">
      <c r="A167" s="1" t="s">
        <v>12</v>
      </c>
      <c r="B167" s="1" t="s">
        <v>207</v>
      </c>
      <c r="C167">
        <v>95746</v>
      </c>
      <c r="D167" s="1" t="s">
        <v>3614</v>
      </c>
      <c r="E167">
        <v>20</v>
      </c>
      <c r="F167">
        <v>560</v>
      </c>
      <c r="G167" s="1" t="s">
        <v>12</v>
      </c>
      <c r="H167">
        <v>560</v>
      </c>
      <c r="I167">
        <v>0</v>
      </c>
      <c r="J167" s="1" t="s">
        <v>3890</v>
      </c>
      <c r="K167" s="1" t="s">
        <v>3894</v>
      </c>
    </row>
    <row r="168" spans="1:11" x14ac:dyDescent="0.25">
      <c r="A168" s="1" t="s">
        <v>12</v>
      </c>
      <c r="B168" s="1" t="s">
        <v>208</v>
      </c>
      <c r="C168">
        <v>95747</v>
      </c>
      <c r="D168" s="1" t="s">
        <v>3627</v>
      </c>
      <c r="E168">
        <v>32.5</v>
      </c>
      <c r="F168">
        <v>2112.5</v>
      </c>
      <c r="G168" s="1" t="s">
        <v>12</v>
      </c>
      <c r="H168">
        <v>2112.5</v>
      </c>
      <c r="I168">
        <v>0</v>
      </c>
      <c r="J168" s="1" t="s">
        <v>3890</v>
      </c>
      <c r="K168" s="1" t="s">
        <v>3894</v>
      </c>
    </row>
    <row r="169" spans="1:11" x14ac:dyDescent="0.25">
      <c r="A169" s="1" t="s">
        <v>12</v>
      </c>
      <c r="B169" s="1" t="s">
        <v>209</v>
      </c>
      <c r="C169">
        <v>95748</v>
      </c>
      <c r="D169" s="1" t="s">
        <v>3720</v>
      </c>
      <c r="E169">
        <v>654.79999999999995</v>
      </c>
      <c r="F169">
        <v>20953.599999999999</v>
      </c>
      <c r="G169" s="1" t="s">
        <v>12</v>
      </c>
      <c r="H169">
        <v>20953.599999999999</v>
      </c>
      <c r="I169">
        <v>0</v>
      </c>
      <c r="J169" s="1" t="s">
        <v>3890</v>
      </c>
      <c r="K169" s="1" t="s">
        <v>3894</v>
      </c>
    </row>
    <row r="170" spans="1:11" x14ac:dyDescent="0.25">
      <c r="A170" s="1" t="s">
        <v>12</v>
      </c>
      <c r="B170" s="1" t="s">
        <v>210</v>
      </c>
      <c r="C170">
        <v>95749</v>
      </c>
      <c r="D170" s="1" t="s">
        <v>3721</v>
      </c>
      <c r="E170">
        <v>358.2</v>
      </c>
      <c r="F170">
        <v>22566.6</v>
      </c>
      <c r="G170" s="1" t="s">
        <v>13</v>
      </c>
      <c r="H170">
        <v>22566.6</v>
      </c>
      <c r="I170">
        <v>0</v>
      </c>
      <c r="J170" s="1" t="s">
        <v>3890</v>
      </c>
      <c r="K170" s="1" t="s">
        <v>3897</v>
      </c>
    </row>
    <row r="171" spans="1:11" x14ac:dyDescent="0.25">
      <c r="A171" s="1" t="s">
        <v>12</v>
      </c>
      <c r="B171" s="1" t="s">
        <v>211</v>
      </c>
      <c r="C171">
        <v>95750</v>
      </c>
      <c r="D171" s="1" t="s">
        <v>3620</v>
      </c>
      <c r="E171">
        <v>7.3</v>
      </c>
      <c r="F171">
        <v>197.1</v>
      </c>
      <c r="G171" s="1" t="s">
        <v>12</v>
      </c>
      <c r="H171">
        <v>197.1</v>
      </c>
      <c r="I171">
        <v>0</v>
      </c>
      <c r="J171" s="1" t="s">
        <v>3890</v>
      </c>
      <c r="K171" s="1" t="s">
        <v>3894</v>
      </c>
    </row>
    <row r="172" spans="1:11" x14ac:dyDescent="0.25">
      <c r="A172" s="1" t="s">
        <v>12</v>
      </c>
      <c r="B172" s="1" t="s">
        <v>212</v>
      </c>
      <c r="C172">
        <v>95751</v>
      </c>
      <c r="D172" s="1" t="s">
        <v>3620</v>
      </c>
      <c r="E172">
        <v>2</v>
      </c>
      <c r="F172">
        <v>26</v>
      </c>
      <c r="G172" s="1" t="s">
        <v>12</v>
      </c>
      <c r="H172">
        <v>26</v>
      </c>
      <c r="I172">
        <v>0</v>
      </c>
      <c r="J172" s="1" t="s">
        <v>3890</v>
      </c>
      <c r="K172" s="1" t="s">
        <v>3894</v>
      </c>
    </row>
    <row r="173" spans="1:11" x14ac:dyDescent="0.25">
      <c r="A173" s="1" t="s">
        <v>12</v>
      </c>
      <c r="B173" s="1" t="s">
        <v>213</v>
      </c>
      <c r="C173">
        <v>95752</v>
      </c>
      <c r="D173" s="1" t="s">
        <v>3722</v>
      </c>
      <c r="E173">
        <v>75.5</v>
      </c>
      <c r="F173">
        <v>2592.6999999999998</v>
      </c>
      <c r="G173" s="1" t="s">
        <v>12</v>
      </c>
      <c r="H173">
        <v>2592.6999999999998</v>
      </c>
      <c r="I173">
        <v>0</v>
      </c>
      <c r="J173" s="1" t="s">
        <v>3890</v>
      </c>
      <c r="K173" s="1" t="s">
        <v>3894</v>
      </c>
    </row>
    <row r="174" spans="1:11" x14ac:dyDescent="0.25">
      <c r="A174" s="1" t="s">
        <v>12</v>
      </c>
      <c r="B174" s="1" t="s">
        <v>214</v>
      </c>
      <c r="C174">
        <v>95753</v>
      </c>
      <c r="D174" s="1" t="s">
        <v>3723</v>
      </c>
      <c r="E174">
        <v>404</v>
      </c>
      <c r="F174">
        <v>8484</v>
      </c>
      <c r="G174" s="1" t="s">
        <v>12</v>
      </c>
      <c r="H174">
        <v>8484</v>
      </c>
      <c r="I174">
        <v>0</v>
      </c>
      <c r="J174" s="1" t="s">
        <v>3890</v>
      </c>
      <c r="K174" s="1" t="s">
        <v>3894</v>
      </c>
    </row>
    <row r="175" spans="1:11" x14ac:dyDescent="0.25">
      <c r="A175" s="1" t="s">
        <v>12</v>
      </c>
      <c r="B175" s="1" t="s">
        <v>215</v>
      </c>
      <c r="C175">
        <v>95754</v>
      </c>
      <c r="D175" s="1" t="s">
        <v>3627</v>
      </c>
      <c r="E175">
        <v>42.3</v>
      </c>
      <c r="F175">
        <v>2749.5</v>
      </c>
      <c r="G175" s="1" t="s">
        <v>12</v>
      </c>
      <c r="H175">
        <v>2749.5</v>
      </c>
      <c r="I175">
        <v>0</v>
      </c>
      <c r="J175" s="1" t="s">
        <v>3890</v>
      </c>
      <c r="K175" s="1" t="s">
        <v>3894</v>
      </c>
    </row>
    <row r="176" spans="1:11" x14ac:dyDescent="0.25">
      <c r="A176" s="1" t="s">
        <v>12</v>
      </c>
      <c r="B176" s="1" t="s">
        <v>216</v>
      </c>
      <c r="C176">
        <v>95755</v>
      </c>
      <c r="D176" s="1" t="s">
        <v>3724</v>
      </c>
      <c r="E176">
        <v>194.6</v>
      </c>
      <c r="F176">
        <v>12649</v>
      </c>
      <c r="G176" s="1" t="s">
        <v>13</v>
      </c>
      <c r="H176">
        <v>12649</v>
      </c>
      <c r="I176">
        <v>0</v>
      </c>
      <c r="J176" s="1" t="s">
        <v>3890</v>
      </c>
      <c r="K176" s="1" t="s">
        <v>3901</v>
      </c>
    </row>
    <row r="177" spans="1:11" x14ac:dyDescent="0.25">
      <c r="A177" s="1" t="s">
        <v>12</v>
      </c>
      <c r="B177" s="1" t="s">
        <v>217</v>
      </c>
      <c r="C177">
        <v>95756</v>
      </c>
      <c r="D177" s="1" t="s">
        <v>3725</v>
      </c>
      <c r="E177">
        <v>956.7</v>
      </c>
      <c r="F177">
        <v>28958.7</v>
      </c>
      <c r="G177" s="1" t="s">
        <v>21</v>
      </c>
      <c r="H177">
        <v>28958.7</v>
      </c>
      <c r="I177">
        <v>0</v>
      </c>
      <c r="J177" s="1" t="s">
        <v>3890</v>
      </c>
      <c r="K177" s="1" t="s">
        <v>3894</v>
      </c>
    </row>
    <row r="178" spans="1:11" x14ac:dyDescent="0.25">
      <c r="A178" s="1" t="s">
        <v>12</v>
      </c>
      <c r="B178" s="1" t="s">
        <v>218</v>
      </c>
      <c r="C178">
        <v>95757</v>
      </c>
      <c r="D178" s="1" t="s">
        <v>3726</v>
      </c>
      <c r="E178">
        <v>1129</v>
      </c>
      <c r="F178">
        <v>55321</v>
      </c>
      <c r="G178" s="1" t="s">
        <v>13</v>
      </c>
      <c r="H178">
        <v>55321</v>
      </c>
      <c r="I178">
        <v>0</v>
      </c>
      <c r="J178" s="1" t="s">
        <v>3890</v>
      </c>
      <c r="K178" s="1" t="s">
        <v>3894</v>
      </c>
    </row>
    <row r="179" spans="1:11" x14ac:dyDescent="0.25">
      <c r="A179" s="1" t="s">
        <v>12</v>
      </c>
      <c r="B179" s="1" t="s">
        <v>219</v>
      </c>
      <c r="C179">
        <v>95758</v>
      </c>
      <c r="D179" s="1" t="s">
        <v>3727</v>
      </c>
      <c r="E179">
        <v>5.4</v>
      </c>
      <c r="F179">
        <v>216</v>
      </c>
      <c r="G179" s="1" t="s">
        <v>13</v>
      </c>
      <c r="H179">
        <v>216</v>
      </c>
      <c r="I179">
        <v>0</v>
      </c>
      <c r="J179" s="1" t="s">
        <v>3890</v>
      </c>
      <c r="K179" s="1" t="s">
        <v>3894</v>
      </c>
    </row>
    <row r="180" spans="1:11" x14ac:dyDescent="0.25">
      <c r="A180" s="1" t="s">
        <v>12</v>
      </c>
      <c r="B180" s="1" t="s">
        <v>220</v>
      </c>
      <c r="C180">
        <v>95759</v>
      </c>
      <c r="D180" s="1" t="s">
        <v>3728</v>
      </c>
      <c r="E180">
        <v>36.6</v>
      </c>
      <c r="F180">
        <v>2116.9</v>
      </c>
      <c r="G180" s="1" t="s">
        <v>13</v>
      </c>
      <c r="H180">
        <v>2116.9</v>
      </c>
      <c r="I180">
        <v>0</v>
      </c>
      <c r="J180" s="1" t="s">
        <v>3890</v>
      </c>
      <c r="K180" s="1" t="s">
        <v>3894</v>
      </c>
    </row>
    <row r="181" spans="1:11" x14ac:dyDescent="0.25">
      <c r="A181" s="1" t="s">
        <v>12</v>
      </c>
      <c r="B181" s="1" t="s">
        <v>221</v>
      </c>
      <c r="C181">
        <v>95760</v>
      </c>
      <c r="D181" s="1" t="s">
        <v>3716</v>
      </c>
      <c r="E181">
        <v>2808.4</v>
      </c>
      <c r="F181">
        <v>56168</v>
      </c>
      <c r="G181" s="1" t="s">
        <v>20</v>
      </c>
      <c r="H181">
        <v>56168</v>
      </c>
      <c r="I181">
        <v>0</v>
      </c>
      <c r="J181" s="1" t="s">
        <v>3890</v>
      </c>
      <c r="K181" s="1" t="s">
        <v>3895</v>
      </c>
    </row>
    <row r="182" spans="1:11" x14ac:dyDescent="0.25">
      <c r="A182" s="1" t="s">
        <v>12</v>
      </c>
      <c r="B182" s="1" t="s">
        <v>222</v>
      </c>
      <c r="C182">
        <v>95761</v>
      </c>
      <c r="D182" s="1" t="s">
        <v>3729</v>
      </c>
      <c r="E182">
        <v>1</v>
      </c>
      <c r="F182">
        <v>38</v>
      </c>
      <c r="G182" s="1" t="s">
        <v>13</v>
      </c>
      <c r="H182">
        <v>38</v>
      </c>
      <c r="I182">
        <v>0</v>
      </c>
      <c r="J182" s="1" t="s">
        <v>3890</v>
      </c>
      <c r="K182" s="1" t="s">
        <v>3894</v>
      </c>
    </row>
    <row r="183" spans="1:11" x14ac:dyDescent="0.25">
      <c r="A183" s="1" t="s">
        <v>13</v>
      </c>
      <c r="B183" s="1" t="s">
        <v>223</v>
      </c>
      <c r="C183">
        <v>95762</v>
      </c>
      <c r="D183" s="1" t="s">
        <v>3609</v>
      </c>
      <c r="E183">
        <v>5.4</v>
      </c>
      <c r="F183">
        <v>183.6</v>
      </c>
      <c r="G183" s="1" t="s">
        <v>13</v>
      </c>
      <c r="H183">
        <v>183.6</v>
      </c>
      <c r="I183">
        <v>0</v>
      </c>
      <c r="J183" s="1" t="s">
        <v>3890</v>
      </c>
      <c r="K183" s="1" t="s">
        <v>3894</v>
      </c>
    </row>
    <row r="184" spans="1:11" x14ac:dyDescent="0.25">
      <c r="A184" s="1" t="s">
        <v>13</v>
      </c>
      <c r="B184" s="1" t="s">
        <v>224</v>
      </c>
      <c r="C184">
        <v>95763</v>
      </c>
      <c r="D184" s="1" t="s">
        <v>3730</v>
      </c>
      <c r="E184">
        <v>25.4</v>
      </c>
      <c r="F184">
        <v>711.2</v>
      </c>
      <c r="G184" s="1" t="s">
        <v>13</v>
      </c>
      <c r="H184">
        <v>711.2</v>
      </c>
      <c r="I184">
        <v>0</v>
      </c>
      <c r="J184" s="1" t="s">
        <v>3890</v>
      </c>
      <c r="K184" s="1" t="s">
        <v>3894</v>
      </c>
    </row>
    <row r="185" spans="1:11" x14ac:dyDescent="0.25">
      <c r="A185" s="1" t="s">
        <v>13</v>
      </c>
      <c r="B185" s="1" t="s">
        <v>225</v>
      </c>
      <c r="C185">
        <v>95764</v>
      </c>
      <c r="D185" s="1" t="s">
        <v>3730</v>
      </c>
      <c r="E185">
        <v>27.5</v>
      </c>
      <c r="F185">
        <v>1760</v>
      </c>
      <c r="G185" s="1" t="s">
        <v>13</v>
      </c>
      <c r="H185">
        <v>1760</v>
      </c>
      <c r="I185">
        <v>0</v>
      </c>
      <c r="J185" s="1" t="s">
        <v>3890</v>
      </c>
      <c r="K185" s="1" t="s">
        <v>3894</v>
      </c>
    </row>
    <row r="186" spans="1:11" x14ac:dyDescent="0.25">
      <c r="A186" s="1" t="s">
        <v>13</v>
      </c>
      <c r="B186" s="1" t="s">
        <v>226</v>
      </c>
      <c r="C186">
        <v>95765</v>
      </c>
      <c r="D186" s="1" t="s">
        <v>3597</v>
      </c>
      <c r="E186">
        <v>621.1</v>
      </c>
      <c r="F186">
        <v>33200.300000000003</v>
      </c>
      <c r="G186" s="1" t="s">
        <v>13</v>
      </c>
      <c r="H186">
        <v>33200.300000000003</v>
      </c>
      <c r="I186">
        <v>0</v>
      </c>
      <c r="J186" s="1" t="s">
        <v>3890</v>
      </c>
      <c r="K186" s="1" t="s">
        <v>3894</v>
      </c>
    </row>
    <row r="187" spans="1:11" x14ac:dyDescent="0.25">
      <c r="A187" s="1" t="s">
        <v>13</v>
      </c>
      <c r="B187" s="1" t="s">
        <v>227</v>
      </c>
      <c r="C187">
        <v>95766</v>
      </c>
      <c r="D187" s="1" t="s">
        <v>3655</v>
      </c>
      <c r="E187">
        <v>96.1</v>
      </c>
      <c r="F187">
        <v>4542.8</v>
      </c>
      <c r="G187" s="1" t="s">
        <v>13</v>
      </c>
      <c r="H187">
        <v>4542.8</v>
      </c>
      <c r="I187">
        <v>0</v>
      </c>
      <c r="J187" s="1" t="s">
        <v>3890</v>
      </c>
      <c r="K187" s="1" t="s">
        <v>3894</v>
      </c>
    </row>
    <row r="188" spans="1:11" x14ac:dyDescent="0.25">
      <c r="A188" s="1" t="s">
        <v>13</v>
      </c>
      <c r="B188" s="1" t="s">
        <v>228</v>
      </c>
      <c r="C188">
        <v>95767</v>
      </c>
      <c r="D188" s="1" t="s">
        <v>3595</v>
      </c>
      <c r="E188">
        <v>115.1</v>
      </c>
      <c r="F188">
        <v>6406.6</v>
      </c>
      <c r="G188" s="1" t="s">
        <v>13</v>
      </c>
      <c r="H188">
        <v>6406.6</v>
      </c>
      <c r="I188">
        <v>0</v>
      </c>
      <c r="J188" s="1" t="s">
        <v>3890</v>
      </c>
      <c r="K188" s="1" t="s">
        <v>3894</v>
      </c>
    </row>
    <row r="189" spans="1:11" x14ac:dyDescent="0.25">
      <c r="A189" s="1" t="s">
        <v>13</v>
      </c>
      <c r="B189" s="1" t="s">
        <v>229</v>
      </c>
      <c r="C189">
        <v>95768</v>
      </c>
      <c r="D189" s="1" t="s">
        <v>3599</v>
      </c>
      <c r="E189">
        <v>871.8</v>
      </c>
      <c r="F189">
        <v>45175.8</v>
      </c>
      <c r="G189" s="1" t="s">
        <v>15</v>
      </c>
      <c r="H189">
        <v>45175.8</v>
      </c>
      <c r="I189">
        <v>0</v>
      </c>
      <c r="J189" s="1" t="s">
        <v>3890</v>
      </c>
      <c r="K189" s="1" t="s">
        <v>3894</v>
      </c>
    </row>
    <row r="190" spans="1:11" x14ac:dyDescent="0.25">
      <c r="A190" s="1" t="s">
        <v>13</v>
      </c>
      <c r="B190" s="1" t="s">
        <v>230</v>
      </c>
      <c r="C190">
        <v>95769</v>
      </c>
      <c r="D190" s="1" t="s">
        <v>3637</v>
      </c>
      <c r="E190">
        <v>236.2</v>
      </c>
      <c r="F190">
        <v>14880.6</v>
      </c>
      <c r="G190" s="1" t="s">
        <v>13</v>
      </c>
      <c r="H190">
        <v>14880.6</v>
      </c>
      <c r="I190">
        <v>0</v>
      </c>
      <c r="J190" s="1" t="s">
        <v>3890</v>
      </c>
      <c r="K190" s="1" t="s">
        <v>3894</v>
      </c>
    </row>
    <row r="191" spans="1:11" x14ac:dyDescent="0.25">
      <c r="A191" s="1" t="s">
        <v>13</v>
      </c>
      <c r="B191" s="1" t="s">
        <v>231</v>
      </c>
      <c r="C191">
        <v>95770</v>
      </c>
      <c r="D191" s="1" t="s">
        <v>3636</v>
      </c>
      <c r="E191">
        <v>24.6</v>
      </c>
      <c r="F191">
        <v>1574.4</v>
      </c>
      <c r="G191" s="1" t="s">
        <v>13</v>
      </c>
      <c r="H191">
        <v>1574.4</v>
      </c>
      <c r="I191">
        <v>0</v>
      </c>
      <c r="J191" s="1" t="s">
        <v>3890</v>
      </c>
      <c r="K191" s="1" t="s">
        <v>3897</v>
      </c>
    </row>
    <row r="192" spans="1:11" x14ac:dyDescent="0.25">
      <c r="A192" s="1" t="s">
        <v>13</v>
      </c>
      <c r="B192" s="1" t="s">
        <v>232</v>
      </c>
      <c r="C192">
        <v>95771</v>
      </c>
      <c r="D192" s="1" t="s">
        <v>3731</v>
      </c>
      <c r="E192">
        <v>305.7</v>
      </c>
      <c r="F192">
        <v>20176.2</v>
      </c>
      <c r="G192" s="1" t="s">
        <v>14</v>
      </c>
      <c r="H192">
        <v>20176.2</v>
      </c>
      <c r="I192">
        <v>0</v>
      </c>
      <c r="J192" s="1" t="s">
        <v>3890</v>
      </c>
      <c r="K192" s="1" t="s">
        <v>3894</v>
      </c>
    </row>
    <row r="193" spans="1:11" x14ac:dyDescent="0.25">
      <c r="A193" s="1" t="s">
        <v>13</v>
      </c>
      <c r="B193" s="1" t="s">
        <v>233</v>
      </c>
      <c r="C193">
        <v>95772</v>
      </c>
      <c r="D193" s="1" t="s">
        <v>3732</v>
      </c>
      <c r="E193">
        <v>119.3</v>
      </c>
      <c r="F193">
        <v>7158</v>
      </c>
      <c r="G193" s="1" t="s">
        <v>13</v>
      </c>
      <c r="H193">
        <v>7158</v>
      </c>
      <c r="I193">
        <v>0</v>
      </c>
      <c r="J193" s="1" t="s">
        <v>3890</v>
      </c>
      <c r="K193" s="1" t="s">
        <v>3894</v>
      </c>
    </row>
    <row r="194" spans="1:11" x14ac:dyDescent="0.25">
      <c r="A194" s="1" t="s">
        <v>13</v>
      </c>
      <c r="B194" s="1" t="s">
        <v>234</v>
      </c>
      <c r="C194">
        <v>95773</v>
      </c>
      <c r="D194" s="1" t="s">
        <v>3733</v>
      </c>
      <c r="E194">
        <v>40</v>
      </c>
      <c r="F194">
        <v>2880</v>
      </c>
      <c r="G194" s="1" t="s">
        <v>13</v>
      </c>
      <c r="H194">
        <v>2880</v>
      </c>
      <c r="I194">
        <v>0</v>
      </c>
      <c r="J194" s="1" t="s">
        <v>3890</v>
      </c>
      <c r="K194" s="1" t="s">
        <v>3897</v>
      </c>
    </row>
    <row r="195" spans="1:11" x14ac:dyDescent="0.25">
      <c r="A195" s="1" t="s">
        <v>13</v>
      </c>
      <c r="B195" s="1" t="s">
        <v>235</v>
      </c>
      <c r="C195">
        <v>95774</v>
      </c>
      <c r="D195" s="1" t="s">
        <v>3606</v>
      </c>
      <c r="E195">
        <v>28.1</v>
      </c>
      <c r="F195">
        <v>1027.8</v>
      </c>
      <c r="G195" s="1" t="s">
        <v>13</v>
      </c>
      <c r="H195">
        <v>1027.8</v>
      </c>
      <c r="I195">
        <v>0</v>
      </c>
      <c r="J195" s="1" t="s">
        <v>3890</v>
      </c>
      <c r="K195" s="1" t="s">
        <v>3894</v>
      </c>
    </row>
    <row r="196" spans="1:11" x14ac:dyDescent="0.25">
      <c r="A196" s="1" t="s">
        <v>13</v>
      </c>
      <c r="B196" s="1" t="s">
        <v>236</v>
      </c>
      <c r="C196">
        <v>95775</v>
      </c>
      <c r="D196" s="1" t="s">
        <v>3606</v>
      </c>
      <c r="E196">
        <v>51</v>
      </c>
      <c r="F196">
        <v>3264</v>
      </c>
      <c r="G196" s="1" t="s">
        <v>13</v>
      </c>
      <c r="H196">
        <v>3264</v>
      </c>
      <c r="I196">
        <v>0</v>
      </c>
      <c r="J196" s="1" t="s">
        <v>3890</v>
      </c>
      <c r="K196" s="1" t="s">
        <v>3894</v>
      </c>
    </row>
    <row r="197" spans="1:11" x14ac:dyDescent="0.25">
      <c r="A197" s="1" t="s">
        <v>13</v>
      </c>
      <c r="B197" s="1" t="s">
        <v>237</v>
      </c>
      <c r="C197">
        <v>95776</v>
      </c>
      <c r="D197" s="1" t="s">
        <v>3608</v>
      </c>
      <c r="E197">
        <v>87.4</v>
      </c>
      <c r="F197">
        <v>4457.3999999999996</v>
      </c>
      <c r="G197" s="1" t="s">
        <v>14</v>
      </c>
      <c r="H197">
        <v>4457.3999999999996</v>
      </c>
      <c r="I197">
        <v>0</v>
      </c>
      <c r="J197" s="1" t="s">
        <v>3890</v>
      </c>
      <c r="K197" s="1" t="s">
        <v>3899</v>
      </c>
    </row>
    <row r="198" spans="1:11" x14ac:dyDescent="0.25">
      <c r="A198" s="1" t="s">
        <v>13</v>
      </c>
      <c r="B198" s="1" t="s">
        <v>238</v>
      </c>
      <c r="C198">
        <v>95777</v>
      </c>
      <c r="D198" s="1" t="s">
        <v>3648</v>
      </c>
      <c r="E198">
        <v>81.599999999999994</v>
      </c>
      <c r="F198">
        <v>4161.6000000000004</v>
      </c>
      <c r="G198" s="1" t="s">
        <v>14</v>
      </c>
      <c r="H198">
        <v>4161.6000000000004</v>
      </c>
      <c r="I198">
        <v>0</v>
      </c>
      <c r="J198" s="1" t="s">
        <v>3890</v>
      </c>
      <c r="K198" s="1" t="s">
        <v>3899</v>
      </c>
    </row>
    <row r="199" spans="1:11" x14ac:dyDescent="0.25">
      <c r="A199" s="1" t="s">
        <v>13</v>
      </c>
      <c r="B199" s="1" t="s">
        <v>239</v>
      </c>
      <c r="C199">
        <v>95778</v>
      </c>
      <c r="D199" s="1" t="s">
        <v>3641</v>
      </c>
      <c r="E199">
        <v>166.5</v>
      </c>
      <c r="F199">
        <v>8418.2000000000007</v>
      </c>
      <c r="G199" s="1" t="s">
        <v>15</v>
      </c>
      <c r="H199">
        <v>8418.2000000000007</v>
      </c>
      <c r="I199">
        <v>0</v>
      </c>
      <c r="J199" s="1" t="s">
        <v>3890</v>
      </c>
      <c r="K199" s="1" t="s">
        <v>3899</v>
      </c>
    </row>
    <row r="200" spans="1:11" x14ac:dyDescent="0.25">
      <c r="A200" s="1" t="s">
        <v>13</v>
      </c>
      <c r="B200" s="1" t="s">
        <v>240</v>
      </c>
      <c r="C200">
        <v>95779</v>
      </c>
      <c r="D200" s="1" t="s">
        <v>3734</v>
      </c>
      <c r="E200">
        <v>55.5</v>
      </c>
      <c r="F200">
        <v>3552</v>
      </c>
      <c r="G200" s="1" t="s">
        <v>13</v>
      </c>
      <c r="H200">
        <v>3552</v>
      </c>
      <c r="I200">
        <v>0</v>
      </c>
      <c r="J200" s="1" t="s">
        <v>3890</v>
      </c>
      <c r="K200" s="1" t="s">
        <v>3894</v>
      </c>
    </row>
    <row r="201" spans="1:11" x14ac:dyDescent="0.25">
      <c r="A201" s="1" t="s">
        <v>13</v>
      </c>
      <c r="B201" s="1" t="s">
        <v>241</v>
      </c>
      <c r="C201">
        <v>95780</v>
      </c>
      <c r="D201" s="1" t="s">
        <v>3649</v>
      </c>
      <c r="E201">
        <v>153.1</v>
      </c>
      <c r="F201">
        <v>7971.3</v>
      </c>
      <c r="G201" s="1" t="s">
        <v>15</v>
      </c>
      <c r="H201">
        <v>7971.3</v>
      </c>
      <c r="I201">
        <v>0</v>
      </c>
      <c r="J201" s="1" t="s">
        <v>3890</v>
      </c>
      <c r="K201" s="1" t="s">
        <v>3899</v>
      </c>
    </row>
    <row r="202" spans="1:11" x14ac:dyDescent="0.25">
      <c r="A202" s="1" t="s">
        <v>13</v>
      </c>
      <c r="B202" s="1" t="s">
        <v>242</v>
      </c>
      <c r="C202">
        <v>95781</v>
      </c>
      <c r="D202" s="1" t="s">
        <v>3604</v>
      </c>
      <c r="E202">
        <v>67.599999999999994</v>
      </c>
      <c r="F202">
        <v>4063.2</v>
      </c>
      <c r="G202" s="1" t="s">
        <v>13</v>
      </c>
      <c r="H202">
        <v>4063.2</v>
      </c>
      <c r="I202">
        <v>0</v>
      </c>
      <c r="J202" s="1" t="s">
        <v>3890</v>
      </c>
      <c r="K202" s="1" t="s">
        <v>3894</v>
      </c>
    </row>
    <row r="203" spans="1:11" x14ac:dyDescent="0.25">
      <c r="A203" s="1" t="s">
        <v>13</v>
      </c>
      <c r="B203" s="1" t="s">
        <v>243</v>
      </c>
      <c r="C203">
        <v>95782</v>
      </c>
      <c r="D203" s="1" t="s">
        <v>3735</v>
      </c>
      <c r="E203">
        <v>119.5</v>
      </c>
      <c r="F203">
        <v>5444.1</v>
      </c>
      <c r="G203" s="1" t="s">
        <v>14</v>
      </c>
      <c r="H203">
        <v>5444.1</v>
      </c>
      <c r="I203">
        <v>0</v>
      </c>
      <c r="J203" s="1" t="s">
        <v>3890</v>
      </c>
      <c r="K203" s="1" t="s">
        <v>3899</v>
      </c>
    </row>
    <row r="204" spans="1:11" x14ac:dyDescent="0.25">
      <c r="A204" s="1" t="s">
        <v>13</v>
      </c>
      <c r="B204" s="1" t="s">
        <v>244</v>
      </c>
      <c r="C204">
        <v>95783</v>
      </c>
      <c r="D204" s="1" t="s">
        <v>3651</v>
      </c>
      <c r="E204">
        <v>367.9</v>
      </c>
      <c r="F204">
        <v>18710.900000000001</v>
      </c>
      <c r="G204" s="1" t="s">
        <v>17</v>
      </c>
      <c r="H204">
        <v>18710.900000000001</v>
      </c>
      <c r="I204">
        <v>0</v>
      </c>
      <c r="J204" s="1" t="s">
        <v>3890</v>
      </c>
      <c r="K204" s="1" t="s">
        <v>3899</v>
      </c>
    </row>
    <row r="205" spans="1:11" x14ac:dyDescent="0.25">
      <c r="A205" s="1" t="s">
        <v>13</v>
      </c>
      <c r="B205" s="1" t="s">
        <v>245</v>
      </c>
      <c r="C205">
        <v>95784</v>
      </c>
      <c r="D205" s="1" t="s">
        <v>3655</v>
      </c>
      <c r="E205">
        <v>82.4</v>
      </c>
      <c r="F205">
        <v>3747.2</v>
      </c>
      <c r="G205" s="1" t="s">
        <v>13</v>
      </c>
      <c r="H205">
        <v>3747.2</v>
      </c>
      <c r="I205">
        <v>0</v>
      </c>
      <c r="J205" s="1" t="s">
        <v>3890</v>
      </c>
      <c r="K205" s="1" t="s">
        <v>3899</v>
      </c>
    </row>
    <row r="206" spans="1:11" x14ac:dyDescent="0.25">
      <c r="A206" s="1" t="s">
        <v>13</v>
      </c>
      <c r="B206" s="1" t="s">
        <v>246</v>
      </c>
      <c r="C206">
        <v>95785</v>
      </c>
      <c r="D206" s="1" t="s">
        <v>3644</v>
      </c>
      <c r="E206">
        <v>82</v>
      </c>
      <c r="F206">
        <v>4346</v>
      </c>
      <c r="G206" s="1" t="s">
        <v>13</v>
      </c>
      <c r="H206">
        <v>4346</v>
      </c>
      <c r="I206">
        <v>0</v>
      </c>
      <c r="J206" s="1" t="s">
        <v>3890</v>
      </c>
      <c r="K206" s="1" t="s">
        <v>3899</v>
      </c>
    </row>
    <row r="207" spans="1:11" x14ac:dyDescent="0.25">
      <c r="A207" s="1" t="s">
        <v>13</v>
      </c>
      <c r="B207" s="1" t="s">
        <v>247</v>
      </c>
      <c r="C207">
        <v>95786</v>
      </c>
      <c r="D207" s="1" t="s">
        <v>3639</v>
      </c>
      <c r="E207">
        <v>84.4</v>
      </c>
      <c r="F207">
        <v>4135.6000000000004</v>
      </c>
      <c r="G207" s="1" t="s">
        <v>14</v>
      </c>
      <c r="H207">
        <v>4135.6000000000004</v>
      </c>
      <c r="I207">
        <v>0</v>
      </c>
      <c r="J207" s="1" t="s">
        <v>3890</v>
      </c>
      <c r="K207" s="1" t="s">
        <v>3899</v>
      </c>
    </row>
    <row r="208" spans="1:11" x14ac:dyDescent="0.25">
      <c r="A208" s="1" t="s">
        <v>13</v>
      </c>
      <c r="B208" s="1" t="s">
        <v>248</v>
      </c>
      <c r="C208">
        <v>95787</v>
      </c>
      <c r="D208" s="1" t="s">
        <v>3653</v>
      </c>
      <c r="E208">
        <v>224.6</v>
      </c>
      <c r="F208">
        <v>11374.2</v>
      </c>
      <c r="G208" s="1" t="s">
        <v>14</v>
      </c>
      <c r="H208">
        <v>11374.2</v>
      </c>
      <c r="I208">
        <v>0</v>
      </c>
      <c r="J208" s="1" t="s">
        <v>3890</v>
      </c>
      <c r="K208" s="1" t="s">
        <v>3894</v>
      </c>
    </row>
    <row r="209" spans="1:11" x14ac:dyDescent="0.25">
      <c r="A209" s="1" t="s">
        <v>13</v>
      </c>
      <c r="B209" s="1" t="s">
        <v>249</v>
      </c>
      <c r="C209">
        <v>95788</v>
      </c>
      <c r="D209" s="1" t="s">
        <v>3736</v>
      </c>
      <c r="E209">
        <v>29</v>
      </c>
      <c r="F209">
        <v>1760.8</v>
      </c>
      <c r="G209" s="1" t="s">
        <v>13</v>
      </c>
      <c r="H209">
        <v>1760.8</v>
      </c>
      <c r="I209">
        <v>0</v>
      </c>
      <c r="J209" s="1" t="s">
        <v>3890</v>
      </c>
      <c r="K209" s="1" t="s">
        <v>3894</v>
      </c>
    </row>
    <row r="210" spans="1:11" x14ac:dyDescent="0.25">
      <c r="A210" s="1" t="s">
        <v>13</v>
      </c>
      <c r="B210" s="1" t="s">
        <v>250</v>
      </c>
      <c r="C210">
        <v>95789</v>
      </c>
      <c r="D210" s="1" t="s">
        <v>3608</v>
      </c>
      <c r="E210">
        <v>114.2</v>
      </c>
      <c r="F210">
        <v>3654.4</v>
      </c>
      <c r="G210" s="1" t="s">
        <v>14</v>
      </c>
      <c r="H210">
        <v>3654.4</v>
      </c>
      <c r="I210">
        <v>0</v>
      </c>
      <c r="J210" s="1" t="s">
        <v>3890</v>
      </c>
      <c r="K210" s="1" t="s">
        <v>3899</v>
      </c>
    </row>
    <row r="211" spans="1:11" x14ac:dyDescent="0.25">
      <c r="A211" s="1" t="s">
        <v>13</v>
      </c>
      <c r="B211" s="1" t="s">
        <v>251</v>
      </c>
      <c r="C211">
        <v>95790</v>
      </c>
      <c r="D211" s="1" t="s">
        <v>3667</v>
      </c>
      <c r="E211">
        <v>158.9</v>
      </c>
      <c r="F211">
        <v>6541.5</v>
      </c>
      <c r="G211" s="1" t="s">
        <v>14</v>
      </c>
      <c r="H211">
        <v>6541.5</v>
      </c>
      <c r="I211">
        <v>0</v>
      </c>
      <c r="J211" s="1" t="s">
        <v>3890</v>
      </c>
      <c r="K211" s="1" t="s">
        <v>3899</v>
      </c>
    </row>
    <row r="212" spans="1:11" x14ac:dyDescent="0.25">
      <c r="A212" s="1" t="s">
        <v>13</v>
      </c>
      <c r="B212" s="1" t="s">
        <v>252</v>
      </c>
      <c r="C212">
        <v>95791</v>
      </c>
      <c r="D212" s="1" t="s">
        <v>3654</v>
      </c>
      <c r="E212">
        <v>75.599999999999994</v>
      </c>
      <c r="F212">
        <v>4006.8</v>
      </c>
      <c r="G212" s="1" t="s">
        <v>15</v>
      </c>
      <c r="H212">
        <v>4006.8</v>
      </c>
      <c r="I212">
        <v>0</v>
      </c>
      <c r="J212" s="1" t="s">
        <v>3890</v>
      </c>
      <c r="K212" s="1" t="s">
        <v>3899</v>
      </c>
    </row>
    <row r="213" spans="1:11" x14ac:dyDescent="0.25">
      <c r="A213" s="1" t="s">
        <v>13</v>
      </c>
      <c r="B213" s="1" t="s">
        <v>253</v>
      </c>
      <c r="C213">
        <v>95792</v>
      </c>
      <c r="D213" s="1" t="s">
        <v>3737</v>
      </c>
      <c r="E213">
        <v>84.2</v>
      </c>
      <c r="F213">
        <v>4294.2</v>
      </c>
      <c r="G213" s="1" t="s">
        <v>14</v>
      </c>
      <c r="H213">
        <v>4294.2</v>
      </c>
      <c r="I213">
        <v>0</v>
      </c>
      <c r="J213" s="1" t="s">
        <v>3890</v>
      </c>
      <c r="K213" s="1" t="s">
        <v>3899</v>
      </c>
    </row>
    <row r="214" spans="1:11" x14ac:dyDescent="0.25">
      <c r="A214" s="1" t="s">
        <v>13</v>
      </c>
      <c r="B214" s="1" t="s">
        <v>254</v>
      </c>
      <c r="C214">
        <v>95793</v>
      </c>
      <c r="D214" s="1" t="s">
        <v>3643</v>
      </c>
      <c r="E214">
        <v>76.8</v>
      </c>
      <c r="F214">
        <v>4070.4</v>
      </c>
      <c r="G214" s="1" t="s">
        <v>17</v>
      </c>
      <c r="H214">
        <v>4070.4</v>
      </c>
      <c r="I214">
        <v>0</v>
      </c>
      <c r="J214" s="1" t="s">
        <v>3890</v>
      </c>
      <c r="K214" s="1" t="s">
        <v>3899</v>
      </c>
    </row>
    <row r="215" spans="1:11" x14ac:dyDescent="0.25">
      <c r="A215" s="1" t="s">
        <v>13</v>
      </c>
      <c r="B215" s="1" t="s">
        <v>255</v>
      </c>
      <c r="C215">
        <v>95794</v>
      </c>
      <c r="D215" s="1" t="s">
        <v>3669</v>
      </c>
      <c r="E215">
        <v>16</v>
      </c>
      <c r="F215">
        <v>1040</v>
      </c>
      <c r="G215" s="1" t="s">
        <v>13</v>
      </c>
      <c r="H215">
        <v>1040</v>
      </c>
      <c r="I215">
        <v>0</v>
      </c>
      <c r="J215" s="1" t="s">
        <v>3890</v>
      </c>
      <c r="K215" s="1" t="s">
        <v>3899</v>
      </c>
    </row>
    <row r="216" spans="1:11" x14ac:dyDescent="0.25">
      <c r="A216" s="1" t="s">
        <v>13</v>
      </c>
      <c r="B216" s="1" t="s">
        <v>256</v>
      </c>
      <c r="C216">
        <v>95795</v>
      </c>
      <c r="D216" s="1" t="s">
        <v>3635</v>
      </c>
      <c r="E216">
        <v>81</v>
      </c>
      <c r="F216">
        <v>5103</v>
      </c>
      <c r="G216" s="1" t="s">
        <v>13</v>
      </c>
      <c r="H216">
        <v>5103</v>
      </c>
      <c r="I216">
        <v>0</v>
      </c>
      <c r="J216" s="1" t="s">
        <v>3890</v>
      </c>
      <c r="K216" s="1" t="s">
        <v>3895</v>
      </c>
    </row>
    <row r="217" spans="1:11" x14ac:dyDescent="0.25">
      <c r="A217" s="1" t="s">
        <v>13</v>
      </c>
      <c r="B217" s="1" t="s">
        <v>257</v>
      </c>
      <c r="C217">
        <v>95796</v>
      </c>
      <c r="D217" s="1" t="s">
        <v>3619</v>
      </c>
      <c r="E217">
        <v>26.4</v>
      </c>
      <c r="F217">
        <v>1994.4</v>
      </c>
      <c r="G217" s="1" t="s">
        <v>13</v>
      </c>
      <c r="H217">
        <v>1994.4</v>
      </c>
      <c r="I217">
        <v>0</v>
      </c>
      <c r="J217" s="1" t="s">
        <v>3890</v>
      </c>
      <c r="K217" s="1" t="s">
        <v>3894</v>
      </c>
    </row>
    <row r="218" spans="1:11" x14ac:dyDescent="0.25">
      <c r="A218" s="1" t="s">
        <v>13</v>
      </c>
      <c r="B218" s="1" t="s">
        <v>258</v>
      </c>
      <c r="C218">
        <v>95797</v>
      </c>
      <c r="D218" s="1" t="s">
        <v>3676</v>
      </c>
      <c r="E218">
        <v>7.6</v>
      </c>
      <c r="F218">
        <v>494</v>
      </c>
      <c r="G218" s="1" t="s">
        <v>13</v>
      </c>
      <c r="H218">
        <v>494</v>
      </c>
      <c r="I218">
        <v>0</v>
      </c>
      <c r="J218" s="1" t="s">
        <v>3890</v>
      </c>
      <c r="K218" s="1" t="s">
        <v>3894</v>
      </c>
    </row>
    <row r="219" spans="1:11" x14ac:dyDescent="0.25">
      <c r="A219" s="1" t="s">
        <v>13</v>
      </c>
      <c r="B219" s="1" t="s">
        <v>259</v>
      </c>
      <c r="C219">
        <v>95798</v>
      </c>
      <c r="D219" s="1" t="s">
        <v>3640</v>
      </c>
      <c r="E219">
        <v>337.1</v>
      </c>
      <c r="F219">
        <v>17938.099999999999</v>
      </c>
      <c r="G219" s="1" t="s">
        <v>13</v>
      </c>
      <c r="H219">
        <v>17938.099999999999</v>
      </c>
      <c r="I219">
        <v>0</v>
      </c>
      <c r="J219" s="1" t="s">
        <v>3890</v>
      </c>
      <c r="K219" s="1" t="s">
        <v>3899</v>
      </c>
    </row>
    <row r="220" spans="1:11" x14ac:dyDescent="0.25">
      <c r="A220" s="1" t="s">
        <v>13</v>
      </c>
      <c r="B220" s="1" t="s">
        <v>260</v>
      </c>
      <c r="C220">
        <v>95799</v>
      </c>
      <c r="D220" s="1" t="s">
        <v>3671</v>
      </c>
      <c r="E220">
        <v>24.8</v>
      </c>
      <c r="F220">
        <v>1612</v>
      </c>
      <c r="G220" s="1" t="s">
        <v>13</v>
      </c>
      <c r="H220">
        <v>1612</v>
      </c>
      <c r="I220">
        <v>0</v>
      </c>
      <c r="J220" s="1" t="s">
        <v>3890</v>
      </c>
      <c r="K220" s="1" t="s">
        <v>3899</v>
      </c>
    </row>
    <row r="221" spans="1:11" x14ac:dyDescent="0.25">
      <c r="A221" s="1" t="s">
        <v>13</v>
      </c>
      <c r="B221" s="1" t="s">
        <v>261</v>
      </c>
      <c r="C221">
        <v>95800</v>
      </c>
      <c r="D221" s="1" t="s">
        <v>3670</v>
      </c>
      <c r="E221">
        <v>40.700000000000003</v>
      </c>
      <c r="F221">
        <v>2270.5</v>
      </c>
      <c r="G221" s="1" t="s">
        <v>13</v>
      </c>
      <c r="H221">
        <v>2270.5</v>
      </c>
      <c r="I221">
        <v>0</v>
      </c>
      <c r="J221" s="1" t="s">
        <v>3890</v>
      </c>
      <c r="K221" s="1" t="s">
        <v>3894</v>
      </c>
    </row>
    <row r="222" spans="1:11" x14ac:dyDescent="0.25">
      <c r="A222" s="1" t="s">
        <v>13</v>
      </c>
      <c r="B222" s="1" t="s">
        <v>262</v>
      </c>
      <c r="C222">
        <v>95801</v>
      </c>
      <c r="D222" s="1" t="s">
        <v>3670</v>
      </c>
      <c r="E222">
        <v>12.8</v>
      </c>
      <c r="F222">
        <v>832</v>
      </c>
      <c r="G222" s="1" t="s">
        <v>13</v>
      </c>
      <c r="H222">
        <v>832</v>
      </c>
      <c r="I222">
        <v>0</v>
      </c>
      <c r="J222" s="1" t="s">
        <v>3890</v>
      </c>
      <c r="K222" s="1" t="s">
        <v>3894</v>
      </c>
    </row>
    <row r="223" spans="1:11" x14ac:dyDescent="0.25">
      <c r="A223" s="1" t="s">
        <v>13</v>
      </c>
      <c r="B223" s="1" t="s">
        <v>263</v>
      </c>
      <c r="C223">
        <v>95802</v>
      </c>
      <c r="D223" s="1" t="s">
        <v>3633</v>
      </c>
      <c r="E223">
        <v>136.30000000000001</v>
      </c>
      <c r="F223">
        <v>7131.6</v>
      </c>
      <c r="G223" s="1" t="s">
        <v>13</v>
      </c>
      <c r="H223">
        <v>7131.6</v>
      </c>
      <c r="I223">
        <v>0</v>
      </c>
      <c r="J223" s="1" t="s">
        <v>3890</v>
      </c>
      <c r="K223" s="1" t="s">
        <v>3897</v>
      </c>
    </row>
    <row r="224" spans="1:11" x14ac:dyDescent="0.25">
      <c r="A224" s="1" t="s">
        <v>13</v>
      </c>
      <c r="B224" s="1" t="s">
        <v>264</v>
      </c>
      <c r="C224">
        <v>95803</v>
      </c>
      <c r="D224" s="1" t="s">
        <v>3679</v>
      </c>
      <c r="E224">
        <v>51.7</v>
      </c>
      <c r="F224">
        <v>3308.8</v>
      </c>
      <c r="G224" s="1" t="s">
        <v>13</v>
      </c>
      <c r="H224">
        <v>3308.8</v>
      </c>
      <c r="I224">
        <v>0</v>
      </c>
      <c r="J224" s="1" t="s">
        <v>3890</v>
      </c>
      <c r="K224" s="1" t="s">
        <v>3897</v>
      </c>
    </row>
    <row r="225" spans="1:11" x14ac:dyDescent="0.25">
      <c r="A225" s="1" t="s">
        <v>13</v>
      </c>
      <c r="B225" s="1" t="s">
        <v>265</v>
      </c>
      <c r="C225">
        <v>95804</v>
      </c>
      <c r="D225" s="1" t="s">
        <v>3634</v>
      </c>
      <c r="E225">
        <v>39.5</v>
      </c>
      <c r="F225">
        <v>2528</v>
      </c>
      <c r="G225" s="1" t="s">
        <v>13</v>
      </c>
      <c r="H225">
        <v>2528</v>
      </c>
      <c r="I225">
        <v>0</v>
      </c>
      <c r="J225" s="1" t="s">
        <v>3890</v>
      </c>
      <c r="K225" s="1" t="s">
        <v>3896</v>
      </c>
    </row>
    <row r="226" spans="1:11" x14ac:dyDescent="0.25">
      <c r="A226" s="1" t="s">
        <v>13</v>
      </c>
      <c r="B226" s="1" t="s">
        <v>266</v>
      </c>
      <c r="C226">
        <v>95805</v>
      </c>
      <c r="D226" s="1" t="s">
        <v>3607</v>
      </c>
      <c r="E226">
        <v>586.94000000000005</v>
      </c>
      <c r="F226">
        <v>36088.92</v>
      </c>
      <c r="G226" s="1" t="s">
        <v>13</v>
      </c>
      <c r="H226">
        <v>36088.92</v>
      </c>
      <c r="I226">
        <v>0</v>
      </c>
      <c r="J226" s="1" t="s">
        <v>3890</v>
      </c>
      <c r="K226" s="1" t="s">
        <v>3894</v>
      </c>
    </row>
    <row r="227" spans="1:11" x14ac:dyDescent="0.25">
      <c r="A227" s="1" t="s">
        <v>13</v>
      </c>
      <c r="B227" s="1" t="s">
        <v>267</v>
      </c>
      <c r="C227">
        <v>95806</v>
      </c>
      <c r="D227" s="1" t="s">
        <v>3738</v>
      </c>
      <c r="E227">
        <v>225.3</v>
      </c>
      <c r="F227">
        <v>12913.2</v>
      </c>
      <c r="G227" s="1" t="s">
        <v>14</v>
      </c>
      <c r="H227">
        <v>12913.2</v>
      </c>
      <c r="I227">
        <v>0</v>
      </c>
      <c r="J227" s="1" t="s">
        <v>3890</v>
      </c>
      <c r="K227" s="1" t="s">
        <v>3901</v>
      </c>
    </row>
    <row r="228" spans="1:11" x14ac:dyDescent="0.25">
      <c r="A228" s="1" t="s">
        <v>13</v>
      </c>
      <c r="B228" s="1" t="s">
        <v>268</v>
      </c>
      <c r="C228">
        <v>95807</v>
      </c>
      <c r="D228" s="1" t="s">
        <v>3739</v>
      </c>
      <c r="E228">
        <v>95.7</v>
      </c>
      <c r="F228">
        <v>5962.4</v>
      </c>
      <c r="G228" s="1" t="s">
        <v>14</v>
      </c>
      <c r="H228">
        <v>5962.4</v>
      </c>
      <c r="I228">
        <v>0</v>
      </c>
      <c r="J228" s="1" t="s">
        <v>3890</v>
      </c>
      <c r="K228" s="1" t="s">
        <v>3901</v>
      </c>
    </row>
    <row r="229" spans="1:11" x14ac:dyDescent="0.25">
      <c r="A229" s="1" t="s">
        <v>13</v>
      </c>
      <c r="B229" s="1" t="s">
        <v>269</v>
      </c>
      <c r="C229">
        <v>95808</v>
      </c>
      <c r="D229" s="1" t="s">
        <v>3740</v>
      </c>
      <c r="E229">
        <v>22</v>
      </c>
      <c r="F229">
        <v>1295.2</v>
      </c>
      <c r="G229" s="1" t="s">
        <v>14</v>
      </c>
      <c r="H229">
        <v>1295.2</v>
      </c>
      <c r="I229">
        <v>0</v>
      </c>
      <c r="J229" s="1" t="s">
        <v>3890</v>
      </c>
      <c r="K229" s="1" t="s">
        <v>3901</v>
      </c>
    </row>
    <row r="230" spans="1:11" x14ac:dyDescent="0.25">
      <c r="A230" s="1" t="s">
        <v>13</v>
      </c>
      <c r="B230" s="1" t="s">
        <v>270</v>
      </c>
      <c r="C230">
        <v>95809</v>
      </c>
      <c r="D230" s="1" t="s">
        <v>3741</v>
      </c>
      <c r="E230">
        <v>218.5</v>
      </c>
      <c r="F230">
        <v>11493.9</v>
      </c>
      <c r="G230" s="1" t="s">
        <v>14</v>
      </c>
      <c r="H230">
        <v>11493.9</v>
      </c>
      <c r="I230">
        <v>0</v>
      </c>
      <c r="J230" s="1" t="s">
        <v>3890</v>
      </c>
      <c r="K230" s="1" t="s">
        <v>3901</v>
      </c>
    </row>
    <row r="231" spans="1:11" x14ac:dyDescent="0.25">
      <c r="A231" s="1" t="s">
        <v>13</v>
      </c>
      <c r="B231" s="1" t="s">
        <v>271</v>
      </c>
      <c r="C231">
        <v>95810</v>
      </c>
      <c r="D231" s="1" t="s">
        <v>3742</v>
      </c>
      <c r="E231">
        <v>74.7</v>
      </c>
      <c r="F231">
        <v>4114.1000000000004</v>
      </c>
      <c r="G231" s="1" t="s">
        <v>14</v>
      </c>
      <c r="H231">
        <v>4114.1000000000004</v>
      </c>
      <c r="I231">
        <v>0</v>
      </c>
      <c r="J231" s="1" t="s">
        <v>3890</v>
      </c>
      <c r="K231" s="1" t="s">
        <v>3901</v>
      </c>
    </row>
    <row r="232" spans="1:11" x14ac:dyDescent="0.25">
      <c r="A232" s="1" t="s">
        <v>13</v>
      </c>
      <c r="B232" s="1" t="s">
        <v>272</v>
      </c>
      <c r="C232">
        <v>95811</v>
      </c>
      <c r="D232" s="1" t="s">
        <v>3743</v>
      </c>
      <c r="E232">
        <v>39.5</v>
      </c>
      <c r="F232">
        <v>1935.5</v>
      </c>
      <c r="G232" s="1" t="s">
        <v>14</v>
      </c>
      <c r="H232">
        <v>1935.5</v>
      </c>
      <c r="I232">
        <v>0</v>
      </c>
      <c r="J232" s="1" t="s">
        <v>3890</v>
      </c>
      <c r="K232" s="1" t="s">
        <v>3901</v>
      </c>
    </row>
    <row r="233" spans="1:11" x14ac:dyDescent="0.25">
      <c r="A233" s="1" t="s">
        <v>13</v>
      </c>
      <c r="B233" s="1" t="s">
        <v>273</v>
      </c>
      <c r="C233">
        <v>95812</v>
      </c>
      <c r="D233" s="1" t="s">
        <v>3685</v>
      </c>
      <c r="E233">
        <v>55.7</v>
      </c>
      <c r="F233">
        <v>3620.5</v>
      </c>
      <c r="G233" s="1" t="s">
        <v>13</v>
      </c>
      <c r="H233">
        <v>3620.5</v>
      </c>
      <c r="I233">
        <v>0</v>
      </c>
      <c r="J233" s="1" t="s">
        <v>3890</v>
      </c>
      <c r="K233" s="1" t="s">
        <v>3894</v>
      </c>
    </row>
    <row r="234" spans="1:11" x14ac:dyDescent="0.25">
      <c r="A234" s="1" t="s">
        <v>13</v>
      </c>
      <c r="B234" s="1" t="s">
        <v>274</v>
      </c>
      <c r="C234">
        <v>95813</v>
      </c>
      <c r="D234" s="1" t="s">
        <v>3630</v>
      </c>
      <c r="E234">
        <v>87.9</v>
      </c>
      <c r="F234">
        <v>5625.6</v>
      </c>
      <c r="G234" s="1" t="s">
        <v>13</v>
      </c>
      <c r="H234">
        <v>5625.6</v>
      </c>
      <c r="I234">
        <v>0</v>
      </c>
      <c r="J234" s="1" t="s">
        <v>3890</v>
      </c>
      <c r="K234" s="1" t="s">
        <v>3896</v>
      </c>
    </row>
    <row r="235" spans="1:11" x14ac:dyDescent="0.25">
      <c r="A235" s="1" t="s">
        <v>13</v>
      </c>
      <c r="B235" s="1" t="s">
        <v>275</v>
      </c>
      <c r="C235">
        <v>95814</v>
      </c>
      <c r="D235" s="1" t="s">
        <v>3740</v>
      </c>
      <c r="E235">
        <v>14.8</v>
      </c>
      <c r="F235">
        <v>947.2</v>
      </c>
      <c r="G235" s="1" t="s">
        <v>14</v>
      </c>
      <c r="H235">
        <v>947.2</v>
      </c>
      <c r="I235">
        <v>0</v>
      </c>
      <c r="J235" s="1" t="s">
        <v>3890</v>
      </c>
      <c r="K235" s="1" t="s">
        <v>3901</v>
      </c>
    </row>
    <row r="236" spans="1:11" x14ac:dyDescent="0.25">
      <c r="A236" s="1" t="s">
        <v>13</v>
      </c>
      <c r="B236" s="1" t="s">
        <v>276</v>
      </c>
      <c r="C236">
        <v>95815</v>
      </c>
      <c r="D236" s="1" t="s">
        <v>3744</v>
      </c>
      <c r="E236">
        <v>409.2</v>
      </c>
      <c r="F236">
        <v>20050.8</v>
      </c>
      <c r="G236" s="1" t="s">
        <v>14</v>
      </c>
      <c r="H236">
        <v>20050.8</v>
      </c>
      <c r="I236">
        <v>0</v>
      </c>
      <c r="J236" s="1" t="s">
        <v>3890</v>
      </c>
      <c r="K236" s="1" t="s">
        <v>3901</v>
      </c>
    </row>
    <row r="237" spans="1:11" x14ac:dyDescent="0.25">
      <c r="A237" s="1" t="s">
        <v>13</v>
      </c>
      <c r="B237" s="1" t="s">
        <v>277</v>
      </c>
      <c r="C237">
        <v>95816</v>
      </c>
      <c r="D237" s="1" t="s">
        <v>3661</v>
      </c>
      <c r="E237">
        <v>56.3</v>
      </c>
      <c r="F237">
        <v>4554</v>
      </c>
      <c r="G237" s="1" t="s">
        <v>13</v>
      </c>
      <c r="H237">
        <v>4554</v>
      </c>
      <c r="I237">
        <v>0</v>
      </c>
      <c r="J237" s="1" t="s">
        <v>3890</v>
      </c>
      <c r="K237" s="1" t="s">
        <v>3896</v>
      </c>
    </row>
    <row r="238" spans="1:11" x14ac:dyDescent="0.25">
      <c r="A238" s="1" t="s">
        <v>13</v>
      </c>
      <c r="B238" s="1" t="s">
        <v>278</v>
      </c>
      <c r="C238">
        <v>95817</v>
      </c>
      <c r="D238" s="1" t="s">
        <v>3745</v>
      </c>
      <c r="E238">
        <v>22</v>
      </c>
      <c r="F238">
        <v>2958</v>
      </c>
      <c r="G238" s="1" t="s">
        <v>14</v>
      </c>
      <c r="H238">
        <v>2958</v>
      </c>
      <c r="I238">
        <v>0</v>
      </c>
      <c r="J238" s="1" t="s">
        <v>3890</v>
      </c>
      <c r="K238" s="1" t="s">
        <v>3897</v>
      </c>
    </row>
    <row r="239" spans="1:11" x14ac:dyDescent="0.25">
      <c r="A239" s="1" t="s">
        <v>13</v>
      </c>
      <c r="B239" s="1" t="s">
        <v>279</v>
      </c>
      <c r="C239">
        <v>95818</v>
      </c>
      <c r="D239" s="1" t="s">
        <v>3633</v>
      </c>
      <c r="E239">
        <v>0</v>
      </c>
      <c r="F239">
        <v>0</v>
      </c>
      <c r="G239" s="1" t="s">
        <v>3879</v>
      </c>
      <c r="H239">
        <v>0</v>
      </c>
      <c r="I239">
        <v>0</v>
      </c>
      <c r="J239" s="1" t="s">
        <v>3891</v>
      </c>
      <c r="K239" s="1" t="s">
        <v>3897</v>
      </c>
    </row>
    <row r="240" spans="1:11" x14ac:dyDescent="0.25">
      <c r="A240" s="1" t="s">
        <v>13</v>
      </c>
      <c r="B240" s="1" t="s">
        <v>280</v>
      </c>
      <c r="C240">
        <v>95819</v>
      </c>
      <c r="D240" s="1" t="s">
        <v>3633</v>
      </c>
      <c r="E240">
        <v>70.599999999999994</v>
      </c>
      <c r="F240">
        <v>2824</v>
      </c>
      <c r="G240" s="1" t="s">
        <v>13</v>
      </c>
      <c r="H240">
        <v>2824</v>
      </c>
      <c r="I240">
        <v>0</v>
      </c>
      <c r="J240" s="1" t="s">
        <v>3890</v>
      </c>
      <c r="K240" s="1" t="s">
        <v>3897</v>
      </c>
    </row>
    <row r="241" spans="1:11" x14ac:dyDescent="0.25">
      <c r="A241" s="1" t="s">
        <v>13</v>
      </c>
      <c r="B241" s="1" t="s">
        <v>281</v>
      </c>
      <c r="C241">
        <v>95820</v>
      </c>
      <c r="D241" s="1" t="s">
        <v>3620</v>
      </c>
      <c r="E241">
        <v>69.400000000000006</v>
      </c>
      <c r="F241">
        <v>4272.2</v>
      </c>
      <c r="G241" s="1" t="s">
        <v>13</v>
      </c>
      <c r="H241">
        <v>4272.2</v>
      </c>
      <c r="I241">
        <v>0</v>
      </c>
      <c r="J241" s="1" t="s">
        <v>3890</v>
      </c>
      <c r="K241" s="1" t="s">
        <v>3894</v>
      </c>
    </row>
    <row r="242" spans="1:11" x14ac:dyDescent="0.25">
      <c r="A242" s="1" t="s">
        <v>13</v>
      </c>
      <c r="B242" s="1" t="s">
        <v>282</v>
      </c>
      <c r="C242">
        <v>95821</v>
      </c>
      <c r="D242" s="1" t="s">
        <v>3605</v>
      </c>
      <c r="E242">
        <v>32.6</v>
      </c>
      <c r="F242">
        <v>2086.4</v>
      </c>
      <c r="G242" s="1" t="s">
        <v>13</v>
      </c>
      <c r="H242">
        <v>2086.4</v>
      </c>
      <c r="I242">
        <v>0</v>
      </c>
      <c r="J242" s="1" t="s">
        <v>3890</v>
      </c>
      <c r="K242" s="1" t="s">
        <v>3894</v>
      </c>
    </row>
    <row r="243" spans="1:11" x14ac:dyDescent="0.25">
      <c r="A243" s="1" t="s">
        <v>13</v>
      </c>
      <c r="B243" s="1" t="s">
        <v>283</v>
      </c>
      <c r="C243">
        <v>95822</v>
      </c>
      <c r="D243" s="1" t="s">
        <v>3746</v>
      </c>
      <c r="E243">
        <v>81.599999999999994</v>
      </c>
      <c r="F243">
        <v>5304</v>
      </c>
      <c r="G243" s="1" t="s">
        <v>13</v>
      </c>
      <c r="H243">
        <v>5304</v>
      </c>
      <c r="I243">
        <v>0</v>
      </c>
      <c r="J243" s="1" t="s">
        <v>3890</v>
      </c>
      <c r="K243" s="1" t="s">
        <v>3897</v>
      </c>
    </row>
    <row r="244" spans="1:11" x14ac:dyDescent="0.25">
      <c r="A244" s="1" t="s">
        <v>13</v>
      </c>
      <c r="B244" s="1" t="s">
        <v>284</v>
      </c>
      <c r="C244">
        <v>95823</v>
      </c>
      <c r="D244" s="1" t="s">
        <v>3686</v>
      </c>
      <c r="E244">
        <v>1056.5999999999999</v>
      </c>
      <c r="F244">
        <v>51784.4</v>
      </c>
      <c r="G244" s="1" t="s">
        <v>3880</v>
      </c>
      <c r="H244">
        <v>51784.4</v>
      </c>
      <c r="I244">
        <v>0</v>
      </c>
      <c r="J244" s="1" t="s">
        <v>3890</v>
      </c>
      <c r="K244" s="1" t="s">
        <v>3898</v>
      </c>
    </row>
    <row r="245" spans="1:11" x14ac:dyDescent="0.25">
      <c r="A245" s="1" t="s">
        <v>13</v>
      </c>
      <c r="B245" s="1" t="s">
        <v>285</v>
      </c>
      <c r="C245">
        <v>95824</v>
      </c>
      <c r="D245" s="1" t="s">
        <v>3642</v>
      </c>
      <c r="E245">
        <v>75.5</v>
      </c>
      <c r="F245">
        <v>4605.5</v>
      </c>
      <c r="G245" s="1" t="s">
        <v>13</v>
      </c>
      <c r="H245">
        <v>4605.5</v>
      </c>
      <c r="I245">
        <v>0</v>
      </c>
      <c r="J245" s="1" t="s">
        <v>3890</v>
      </c>
      <c r="K245" s="1" t="s">
        <v>3894</v>
      </c>
    </row>
    <row r="246" spans="1:11" x14ac:dyDescent="0.25">
      <c r="A246" s="1" t="s">
        <v>13</v>
      </c>
      <c r="B246" s="1" t="s">
        <v>286</v>
      </c>
      <c r="C246">
        <v>95825</v>
      </c>
      <c r="D246" s="1" t="s">
        <v>3611</v>
      </c>
      <c r="E246">
        <v>68.8</v>
      </c>
      <c r="F246">
        <v>3753.9</v>
      </c>
      <c r="G246" s="1" t="s">
        <v>13</v>
      </c>
      <c r="H246">
        <v>3753.9</v>
      </c>
      <c r="I246">
        <v>0</v>
      </c>
      <c r="J246" s="1" t="s">
        <v>3890</v>
      </c>
      <c r="K246" s="1" t="s">
        <v>3894</v>
      </c>
    </row>
    <row r="247" spans="1:11" x14ac:dyDescent="0.25">
      <c r="A247" s="1" t="s">
        <v>13</v>
      </c>
      <c r="B247" s="1" t="s">
        <v>287</v>
      </c>
      <c r="C247">
        <v>95826</v>
      </c>
      <c r="D247" s="1" t="s">
        <v>3600</v>
      </c>
      <c r="E247">
        <v>7</v>
      </c>
      <c r="F247">
        <v>616</v>
      </c>
      <c r="G247" s="1" t="s">
        <v>13</v>
      </c>
      <c r="H247">
        <v>616</v>
      </c>
      <c r="I247">
        <v>0</v>
      </c>
      <c r="J247" s="1" t="s">
        <v>3890</v>
      </c>
      <c r="K247" s="1" t="s">
        <v>3894</v>
      </c>
    </row>
    <row r="248" spans="1:11" x14ac:dyDescent="0.25">
      <c r="A248" s="1" t="s">
        <v>13</v>
      </c>
      <c r="B248" s="1" t="s">
        <v>288</v>
      </c>
      <c r="C248">
        <v>95827</v>
      </c>
      <c r="D248" s="1" t="s">
        <v>3614</v>
      </c>
      <c r="E248">
        <v>18.100000000000001</v>
      </c>
      <c r="F248">
        <v>1158.4000000000001</v>
      </c>
      <c r="G248" s="1" t="s">
        <v>13</v>
      </c>
      <c r="H248">
        <v>1158.4000000000001</v>
      </c>
      <c r="I248">
        <v>0</v>
      </c>
      <c r="J248" s="1" t="s">
        <v>3890</v>
      </c>
      <c r="K248" s="1" t="s">
        <v>3894</v>
      </c>
    </row>
    <row r="249" spans="1:11" x14ac:dyDescent="0.25">
      <c r="A249" s="1" t="s">
        <v>13</v>
      </c>
      <c r="B249" s="1" t="s">
        <v>289</v>
      </c>
      <c r="C249">
        <v>95828</v>
      </c>
      <c r="D249" s="1" t="s">
        <v>3616</v>
      </c>
      <c r="E249">
        <v>105.8</v>
      </c>
      <c r="F249">
        <v>6001.8</v>
      </c>
      <c r="G249" s="1" t="s">
        <v>13</v>
      </c>
      <c r="H249">
        <v>6001.8</v>
      </c>
      <c r="I249">
        <v>0</v>
      </c>
      <c r="J249" s="1" t="s">
        <v>3890</v>
      </c>
      <c r="K249" s="1" t="s">
        <v>3894</v>
      </c>
    </row>
    <row r="250" spans="1:11" x14ac:dyDescent="0.25">
      <c r="A250" s="1" t="s">
        <v>13</v>
      </c>
      <c r="B250" s="1" t="s">
        <v>290</v>
      </c>
      <c r="C250">
        <v>95829</v>
      </c>
      <c r="D250" s="1" t="s">
        <v>3617</v>
      </c>
      <c r="E250">
        <v>58.3</v>
      </c>
      <c r="F250">
        <v>3672.9</v>
      </c>
      <c r="G250" s="1" t="s">
        <v>13</v>
      </c>
      <c r="H250">
        <v>3672.9</v>
      </c>
      <c r="I250">
        <v>0</v>
      </c>
      <c r="J250" s="1" t="s">
        <v>3890</v>
      </c>
      <c r="K250" s="1" t="s">
        <v>3894</v>
      </c>
    </row>
    <row r="251" spans="1:11" x14ac:dyDescent="0.25">
      <c r="A251" s="1" t="s">
        <v>13</v>
      </c>
      <c r="B251" s="1" t="s">
        <v>291</v>
      </c>
      <c r="C251">
        <v>95830</v>
      </c>
      <c r="D251" s="1" t="s">
        <v>3629</v>
      </c>
      <c r="E251">
        <v>22</v>
      </c>
      <c r="F251">
        <v>1298</v>
      </c>
      <c r="G251" s="1" t="s">
        <v>13</v>
      </c>
      <c r="H251">
        <v>1298</v>
      </c>
      <c r="I251">
        <v>0</v>
      </c>
      <c r="J251" s="1" t="s">
        <v>3890</v>
      </c>
      <c r="K251" s="1" t="s">
        <v>3894</v>
      </c>
    </row>
    <row r="252" spans="1:11" x14ac:dyDescent="0.25">
      <c r="A252" s="1" t="s">
        <v>13</v>
      </c>
      <c r="B252" s="1" t="s">
        <v>292</v>
      </c>
      <c r="C252">
        <v>95831</v>
      </c>
      <c r="D252" s="1" t="s">
        <v>3687</v>
      </c>
      <c r="E252">
        <v>29.1</v>
      </c>
      <c r="F252">
        <v>1737.6</v>
      </c>
      <c r="G252" s="1" t="s">
        <v>13</v>
      </c>
      <c r="H252">
        <v>1737.6</v>
      </c>
      <c r="I252">
        <v>0</v>
      </c>
      <c r="J252" s="1" t="s">
        <v>3890</v>
      </c>
      <c r="K252" s="1" t="s">
        <v>3894</v>
      </c>
    </row>
    <row r="253" spans="1:11" x14ac:dyDescent="0.25">
      <c r="A253" s="1" t="s">
        <v>13</v>
      </c>
      <c r="B253" s="1" t="s">
        <v>293</v>
      </c>
      <c r="C253">
        <v>95832</v>
      </c>
      <c r="D253" s="1" t="s">
        <v>3747</v>
      </c>
      <c r="E253">
        <v>71.5</v>
      </c>
      <c r="F253">
        <v>3872</v>
      </c>
      <c r="G253" s="1" t="s">
        <v>13</v>
      </c>
      <c r="H253">
        <v>3872</v>
      </c>
      <c r="I253">
        <v>0</v>
      </c>
      <c r="J253" s="1" t="s">
        <v>3890</v>
      </c>
      <c r="K253" s="1" t="s">
        <v>3894</v>
      </c>
    </row>
    <row r="254" spans="1:11" x14ac:dyDescent="0.25">
      <c r="A254" s="1" t="s">
        <v>13</v>
      </c>
      <c r="B254" s="1" t="s">
        <v>294</v>
      </c>
      <c r="C254">
        <v>95833</v>
      </c>
      <c r="D254" s="1" t="s">
        <v>3622</v>
      </c>
      <c r="E254">
        <v>112.7</v>
      </c>
      <c r="F254">
        <v>6241.9</v>
      </c>
      <c r="G254" s="1" t="s">
        <v>13</v>
      </c>
      <c r="H254">
        <v>6241.9</v>
      </c>
      <c r="I254">
        <v>0</v>
      </c>
      <c r="J254" s="1" t="s">
        <v>3890</v>
      </c>
      <c r="K254" s="1" t="s">
        <v>3894</v>
      </c>
    </row>
    <row r="255" spans="1:11" x14ac:dyDescent="0.25">
      <c r="A255" s="1" t="s">
        <v>13</v>
      </c>
      <c r="B255" s="1" t="s">
        <v>295</v>
      </c>
      <c r="C255">
        <v>95834</v>
      </c>
      <c r="D255" s="1" t="s">
        <v>3694</v>
      </c>
      <c r="E255">
        <v>129.30000000000001</v>
      </c>
      <c r="F255">
        <v>7574.1</v>
      </c>
      <c r="G255" s="1" t="s">
        <v>13</v>
      </c>
      <c r="H255">
        <v>7574.1</v>
      </c>
      <c r="I255">
        <v>0</v>
      </c>
      <c r="J255" s="1" t="s">
        <v>3890</v>
      </c>
      <c r="K255" s="1" t="s">
        <v>3894</v>
      </c>
    </row>
    <row r="256" spans="1:11" x14ac:dyDescent="0.25">
      <c r="A256" s="1" t="s">
        <v>13</v>
      </c>
      <c r="B256" s="1" t="s">
        <v>296</v>
      </c>
      <c r="C256">
        <v>95835</v>
      </c>
      <c r="D256" s="1" t="s">
        <v>3690</v>
      </c>
      <c r="E256">
        <v>270.61</v>
      </c>
      <c r="F256">
        <v>17596.349999999999</v>
      </c>
      <c r="G256" s="1" t="s">
        <v>16</v>
      </c>
      <c r="H256">
        <v>17596.349999999999</v>
      </c>
      <c r="I256">
        <v>0</v>
      </c>
      <c r="J256" s="1" t="s">
        <v>3890</v>
      </c>
      <c r="K256" s="1" t="s">
        <v>3902</v>
      </c>
    </row>
    <row r="257" spans="1:11" x14ac:dyDescent="0.25">
      <c r="A257" s="1" t="s">
        <v>13</v>
      </c>
      <c r="B257" s="1" t="s">
        <v>297</v>
      </c>
      <c r="C257">
        <v>95836</v>
      </c>
      <c r="D257" s="1" t="s">
        <v>3748</v>
      </c>
      <c r="E257">
        <v>0</v>
      </c>
      <c r="F257">
        <v>0</v>
      </c>
      <c r="G257" s="1" t="s">
        <v>3879</v>
      </c>
      <c r="H257">
        <v>0</v>
      </c>
      <c r="I257">
        <v>0</v>
      </c>
      <c r="J257" s="1" t="s">
        <v>3891</v>
      </c>
      <c r="K257" s="1" t="s">
        <v>3894</v>
      </c>
    </row>
    <row r="258" spans="1:11" x14ac:dyDescent="0.25">
      <c r="A258" s="1" t="s">
        <v>13</v>
      </c>
      <c r="B258" s="1" t="s">
        <v>298</v>
      </c>
      <c r="C258">
        <v>95837</v>
      </c>
      <c r="D258" s="1" t="s">
        <v>3748</v>
      </c>
      <c r="E258">
        <v>17.5</v>
      </c>
      <c r="F258">
        <v>735</v>
      </c>
      <c r="G258" s="1" t="s">
        <v>13</v>
      </c>
      <c r="H258">
        <v>735</v>
      </c>
      <c r="I258">
        <v>0</v>
      </c>
      <c r="J258" s="1" t="s">
        <v>3890</v>
      </c>
      <c r="K258" s="1" t="s">
        <v>3894</v>
      </c>
    </row>
    <row r="259" spans="1:11" x14ac:dyDescent="0.25">
      <c r="A259" s="1" t="s">
        <v>13</v>
      </c>
      <c r="B259" s="1" t="s">
        <v>299</v>
      </c>
      <c r="C259">
        <v>95838</v>
      </c>
      <c r="D259" s="1" t="s">
        <v>3681</v>
      </c>
      <c r="E259">
        <v>288.10000000000002</v>
      </c>
      <c r="F259">
        <v>14421.7</v>
      </c>
      <c r="G259" s="1" t="s">
        <v>13</v>
      </c>
      <c r="H259">
        <v>14421.7</v>
      </c>
      <c r="I259">
        <v>0</v>
      </c>
      <c r="J259" s="1" t="s">
        <v>3890</v>
      </c>
      <c r="K259" s="1" t="s">
        <v>3895</v>
      </c>
    </row>
    <row r="260" spans="1:11" x14ac:dyDescent="0.25">
      <c r="A260" s="1" t="s">
        <v>13</v>
      </c>
      <c r="B260" s="1" t="s">
        <v>300</v>
      </c>
      <c r="C260">
        <v>95839</v>
      </c>
      <c r="D260" s="1" t="s">
        <v>3700</v>
      </c>
      <c r="E260">
        <v>3012.2</v>
      </c>
      <c r="F260">
        <v>147257</v>
      </c>
      <c r="G260" s="1" t="s">
        <v>23</v>
      </c>
      <c r="H260">
        <v>147257</v>
      </c>
      <c r="I260">
        <v>0</v>
      </c>
      <c r="J260" s="1" t="s">
        <v>3890</v>
      </c>
      <c r="K260" s="1" t="s">
        <v>3895</v>
      </c>
    </row>
    <row r="261" spans="1:11" x14ac:dyDescent="0.25">
      <c r="A261" s="1" t="s">
        <v>13</v>
      </c>
      <c r="B261" s="1" t="s">
        <v>301</v>
      </c>
      <c r="C261">
        <v>95840</v>
      </c>
      <c r="D261" s="1" t="s">
        <v>3606</v>
      </c>
      <c r="E261">
        <v>6.7</v>
      </c>
      <c r="F261">
        <v>589.6</v>
      </c>
      <c r="G261" s="1" t="s">
        <v>13</v>
      </c>
      <c r="H261">
        <v>589.6</v>
      </c>
      <c r="I261">
        <v>0</v>
      </c>
      <c r="J261" s="1" t="s">
        <v>3890</v>
      </c>
      <c r="K261" s="1" t="s">
        <v>3894</v>
      </c>
    </row>
    <row r="262" spans="1:11" x14ac:dyDescent="0.25">
      <c r="A262" s="1" t="s">
        <v>13</v>
      </c>
      <c r="B262" s="1" t="s">
        <v>302</v>
      </c>
      <c r="C262">
        <v>95841</v>
      </c>
      <c r="D262" s="1" t="s">
        <v>3703</v>
      </c>
      <c r="E262">
        <v>75.099999999999994</v>
      </c>
      <c r="F262">
        <v>4788.8999999999996</v>
      </c>
      <c r="G262" s="1" t="s">
        <v>13</v>
      </c>
      <c r="H262">
        <v>4788.8999999999996</v>
      </c>
      <c r="I262">
        <v>0</v>
      </c>
      <c r="J262" s="1" t="s">
        <v>3890</v>
      </c>
      <c r="K262" s="1" t="s">
        <v>3894</v>
      </c>
    </row>
    <row r="263" spans="1:11" x14ac:dyDescent="0.25">
      <c r="A263" s="1" t="s">
        <v>13</v>
      </c>
      <c r="B263" s="1" t="s">
        <v>303</v>
      </c>
      <c r="C263">
        <v>95842</v>
      </c>
      <c r="D263" s="1" t="s">
        <v>3703</v>
      </c>
      <c r="E263">
        <v>4.0999999999999996</v>
      </c>
      <c r="F263">
        <v>164</v>
      </c>
      <c r="G263" s="1" t="s">
        <v>13</v>
      </c>
      <c r="H263">
        <v>164</v>
      </c>
      <c r="I263">
        <v>0</v>
      </c>
      <c r="J263" s="1" t="s">
        <v>3890</v>
      </c>
      <c r="K263" s="1" t="s">
        <v>3894</v>
      </c>
    </row>
    <row r="264" spans="1:11" x14ac:dyDescent="0.25">
      <c r="A264" s="1" t="s">
        <v>13</v>
      </c>
      <c r="B264" s="1" t="s">
        <v>304</v>
      </c>
      <c r="C264">
        <v>95843</v>
      </c>
      <c r="D264" s="1" t="s">
        <v>3701</v>
      </c>
      <c r="E264">
        <v>1144.2</v>
      </c>
      <c r="F264">
        <v>38169.599999999999</v>
      </c>
      <c r="G264" s="1" t="s">
        <v>13</v>
      </c>
      <c r="H264">
        <v>38169.599999999999</v>
      </c>
      <c r="I264">
        <v>0</v>
      </c>
      <c r="J264" s="1" t="s">
        <v>3890</v>
      </c>
      <c r="K264" s="1" t="s">
        <v>3894</v>
      </c>
    </row>
    <row r="265" spans="1:11" x14ac:dyDescent="0.25">
      <c r="A265" s="1" t="s">
        <v>13</v>
      </c>
      <c r="B265" s="1" t="s">
        <v>305</v>
      </c>
      <c r="C265">
        <v>95844</v>
      </c>
      <c r="D265" s="1" t="s">
        <v>3730</v>
      </c>
      <c r="E265">
        <v>218.4</v>
      </c>
      <c r="F265">
        <v>13977.6</v>
      </c>
      <c r="G265" s="1" t="s">
        <v>13</v>
      </c>
      <c r="H265">
        <v>13977.6</v>
      </c>
      <c r="I265">
        <v>0</v>
      </c>
      <c r="J265" s="1" t="s">
        <v>3890</v>
      </c>
      <c r="K265" s="1" t="s">
        <v>3894</v>
      </c>
    </row>
    <row r="266" spans="1:11" x14ac:dyDescent="0.25">
      <c r="A266" s="1" t="s">
        <v>13</v>
      </c>
      <c r="B266" s="1" t="s">
        <v>306</v>
      </c>
      <c r="C266">
        <v>95845</v>
      </c>
      <c r="D266" s="1" t="s">
        <v>3624</v>
      </c>
      <c r="E266">
        <v>43.1</v>
      </c>
      <c r="F266">
        <v>2973.9</v>
      </c>
      <c r="G266" s="1" t="s">
        <v>13</v>
      </c>
      <c r="H266">
        <v>2973.9</v>
      </c>
      <c r="I266">
        <v>0</v>
      </c>
      <c r="J266" s="1" t="s">
        <v>3890</v>
      </c>
      <c r="K266" s="1" t="s">
        <v>3894</v>
      </c>
    </row>
    <row r="267" spans="1:11" x14ac:dyDescent="0.25">
      <c r="A267" s="1" t="s">
        <v>13</v>
      </c>
      <c r="B267" s="1" t="s">
        <v>307</v>
      </c>
      <c r="C267">
        <v>95846</v>
      </c>
      <c r="D267" s="1" t="s">
        <v>3749</v>
      </c>
      <c r="E267">
        <v>500</v>
      </c>
      <c r="F267">
        <v>33000</v>
      </c>
      <c r="G267" s="1" t="s">
        <v>13</v>
      </c>
      <c r="H267">
        <v>33000</v>
      </c>
      <c r="I267">
        <v>0</v>
      </c>
      <c r="J267" s="1" t="s">
        <v>3890</v>
      </c>
      <c r="K267" s="1" t="s">
        <v>3894</v>
      </c>
    </row>
    <row r="268" spans="1:11" x14ac:dyDescent="0.25">
      <c r="A268" s="1" t="s">
        <v>13</v>
      </c>
      <c r="B268" s="1" t="s">
        <v>308</v>
      </c>
      <c r="C268">
        <v>95847</v>
      </c>
      <c r="D268" s="1" t="s">
        <v>3750</v>
      </c>
      <c r="E268">
        <v>76.099999999999994</v>
      </c>
      <c r="F268">
        <v>5091.3999999999996</v>
      </c>
      <c r="G268" s="1" t="s">
        <v>14</v>
      </c>
      <c r="H268">
        <v>5091.3999999999996</v>
      </c>
      <c r="I268">
        <v>0</v>
      </c>
      <c r="J268" s="1" t="s">
        <v>3890</v>
      </c>
      <c r="K268" s="1" t="s">
        <v>3896</v>
      </c>
    </row>
    <row r="269" spans="1:11" x14ac:dyDescent="0.25">
      <c r="A269" s="1" t="s">
        <v>13</v>
      </c>
      <c r="B269" s="1" t="s">
        <v>309</v>
      </c>
      <c r="C269">
        <v>95848</v>
      </c>
      <c r="D269" s="1" t="s">
        <v>3709</v>
      </c>
      <c r="E269">
        <v>124.5</v>
      </c>
      <c r="F269">
        <v>8217</v>
      </c>
      <c r="G269" s="1" t="s">
        <v>14</v>
      </c>
      <c r="H269">
        <v>8217</v>
      </c>
      <c r="I269">
        <v>0</v>
      </c>
      <c r="J269" s="1" t="s">
        <v>3890</v>
      </c>
      <c r="K269" s="1" t="s">
        <v>3896</v>
      </c>
    </row>
    <row r="270" spans="1:11" x14ac:dyDescent="0.25">
      <c r="A270" s="1" t="s">
        <v>13</v>
      </c>
      <c r="B270" s="1" t="s">
        <v>310</v>
      </c>
      <c r="C270">
        <v>95849</v>
      </c>
      <c r="D270" s="1" t="s">
        <v>3710</v>
      </c>
      <c r="E270">
        <v>30.3</v>
      </c>
      <c r="F270">
        <v>1999.8</v>
      </c>
      <c r="G270" s="1" t="s">
        <v>14</v>
      </c>
      <c r="H270">
        <v>1999.8</v>
      </c>
      <c r="I270">
        <v>0</v>
      </c>
      <c r="J270" s="1" t="s">
        <v>3890</v>
      </c>
      <c r="K270" s="1" t="s">
        <v>3896</v>
      </c>
    </row>
    <row r="271" spans="1:11" x14ac:dyDescent="0.25">
      <c r="A271" s="1" t="s">
        <v>13</v>
      </c>
      <c r="B271" s="1" t="s">
        <v>311</v>
      </c>
      <c r="C271">
        <v>95850</v>
      </c>
      <c r="D271" s="1" t="s">
        <v>3662</v>
      </c>
      <c r="E271">
        <v>54.48</v>
      </c>
      <c r="F271">
        <v>3159.84</v>
      </c>
      <c r="G271" s="1" t="s">
        <v>14</v>
      </c>
      <c r="H271">
        <v>3159.84</v>
      </c>
      <c r="I271">
        <v>0</v>
      </c>
      <c r="J271" s="1" t="s">
        <v>3890</v>
      </c>
      <c r="K271" s="1" t="s">
        <v>3896</v>
      </c>
    </row>
    <row r="272" spans="1:11" x14ac:dyDescent="0.25">
      <c r="A272" s="1" t="s">
        <v>13</v>
      </c>
      <c r="B272" s="1" t="s">
        <v>312</v>
      </c>
      <c r="C272">
        <v>95851</v>
      </c>
      <c r="D272" s="1" t="s">
        <v>3711</v>
      </c>
      <c r="E272">
        <v>39.6</v>
      </c>
      <c r="F272">
        <v>2613.6</v>
      </c>
      <c r="G272" s="1" t="s">
        <v>14</v>
      </c>
      <c r="H272">
        <v>2613.6</v>
      </c>
      <c r="I272">
        <v>0</v>
      </c>
      <c r="J272" s="1" t="s">
        <v>3890</v>
      </c>
      <c r="K272" s="1" t="s">
        <v>3896</v>
      </c>
    </row>
    <row r="273" spans="1:11" x14ac:dyDescent="0.25">
      <c r="A273" s="1" t="s">
        <v>13</v>
      </c>
      <c r="B273" s="1" t="s">
        <v>313</v>
      </c>
      <c r="C273">
        <v>95852</v>
      </c>
      <c r="D273" s="1" t="s">
        <v>3751</v>
      </c>
      <c r="E273">
        <v>52</v>
      </c>
      <c r="F273">
        <v>984</v>
      </c>
      <c r="G273" s="1" t="s">
        <v>13</v>
      </c>
      <c r="H273">
        <v>984</v>
      </c>
      <c r="I273">
        <v>0</v>
      </c>
      <c r="J273" s="1" t="s">
        <v>3890</v>
      </c>
      <c r="K273" s="1" t="s">
        <v>3894</v>
      </c>
    </row>
    <row r="274" spans="1:11" x14ac:dyDescent="0.25">
      <c r="A274" s="1" t="s">
        <v>13</v>
      </c>
      <c r="B274" s="1" t="s">
        <v>314</v>
      </c>
      <c r="C274">
        <v>95853</v>
      </c>
      <c r="D274" s="1" t="s">
        <v>3627</v>
      </c>
      <c r="E274">
        <v>31.8</v>
      </c>
      <c r="F274">
        <v>2194.1999999999998</v>
      </c>
      <c r="G274" s="1" t="s">
        <v>13</v>
      </c>
      <c r="H274">
        <v>2194.1999999999998</v>
      </c>
      <c r="I274">
        <v>0</v>
      </c>
      <c r="J274" s="1" t="s">
        <v>3890</v>
      </c>
      <c r="K274" s="1" t="s">
        <v>3894</v>
      </c>
    </row>
    <row r="275" spans="1:11" x14ac:dyDescent="0.25">
      <c r="A275" s="1" t="s">
        <v>13</v>
      </c>
      <c r="B275" s="1" t="s">
        <v>315</v>
      </c>
      <c r="C275">
        <v>95854</v>
      </c>
      <c r="D275" s="1" t="s">
        <v>3752</v>
      </c>
      <c r="E275">
        <v>56.7</v>
      </c>
      <c r="F275">
        <v>3458.7</v>
      </c>
      <c r="G275" s="1" t="s">
        <v>13</v>
      </c>
      <c r="H275">
        <v>3458.7</v>
      </c>
      <c r="I275">
        <v>0</v>
      </c>
      <c r="J275" s="1" t="s">
        <v>3890</v>
      </c>
      <c r="K275" s="1" t="s">
        <v>3894</v>
      </c>
    </row>
    <row r="276" spans="1:11" x14ac:dyDescent="0.25">
      <c r="A276" s="1" t="s">
        <v>13</v>
      </c>
      <c r="B276" s="1" t="s">
        <v>316</v>
      </c>
      <c r="C276">
        <v>95855</v>
      </c>
      <c r="D276" s="1" t="s">
        <v>3614</v>
      </c>
      <c r="E276">
        <v>44.4</v>
      </c>
      <c r="F276">
        <v>2108.4</v>
      </c>
      <c r="G276" s="1" t="s">
        <v>13</v>
      </c>
      <c r="H276">
        <v>2108.4</v>
      </c>
      <c r="I276">
        <v>0</v>
      </c>
      <c r="J276" s="1" t="s">
        <v>3890</v>
      </c>
      <c r="K276" s="1" t="s">
        <v>3894</v>
      </c>
    </row>
    <row r="277" spans="1:11" x14ac:dyDescent="0.25">
      <c r="A277" s="1" t="s">
        <v>13</v>
      </c>
      <c r="B277" s="1" t="s">
        <v>317</v>
      </c>
      <c r="C277">
        <v>95856</v>
      </c>
      <c r="D277" s="1" t="s">
        <v>3614</v>
      </c>
      <c r="E277">
        <v>1</v>
      </c>
      <c r="F277">
        <v>375</v>
      </c>
      <c r="G277" s="1" t="s">
        <v>13</v>
      </c>
      <c r="H277">
        <v>375</v>
      </c>
      <c r="I277">
        <v>0</v>
      </c>
      <c r="J277" s="1" t="s">
        <v>3890</v>
      </c>
      <c r="K277" s="1" t="s">
        <v>3894</v>
      </c>
    </row>
    <row r="278" spans="1:11" x14ac:dyDescent="0.25">
      <c r="A278" s="1" t="s">
        <v>13</v>
      </c>
      <c r="B278" s="1" t="s">
        <v>318</v>
      </c>
      <c r="C278">
        <v>95857</v>
      </c>
      <c r="D278" s="1" t="s">
        <v>3753</v>
      </c>
      <c r="E278">
        <v>115.6</v>
      </c>
      <c r="F278">
        <v>4820.8</v>
      </c>
      <c r="G278" s="1" t="s">
        <v>14</v>
      </c>
      <c r="H278">
        <v>4820.8</v>
      </c>
      <c r="I278">
        <v>0</v>
      </c>
      <c r="J278" s="1" t="s">
        <v>3890</v>
      </c>
      <c r="K278" s="1" t="s">
        <v>3897</v>
      </c>
    </row>
    <row r="279" spans="1:11" x14ac:dyDescent="0.25">
      <c r="A279" s="1" t="s">
        <v>13</v>
      </c>
      <c r="B279" s="1" t="s">
        <v>319</v>
      </c>
      <c r="C279">
        <v>95858</v>
      </c>
      <c r="D279" s="1" t="s">
        <v>3627</v>
      </c>
      <c r="E279">
        <v>24.5</v>
      </c>
      <c r="F279">
        <v>1690.5</v>
      </c>
      <c r="G279" s="1" t="s">
        <v>13</v>
      </c>
      <c r="H279">
        <v>1690.5</v>
      </c>
      <c r="I279">
        <v>0</v>
      </c>
      <c r="J279" s="1" t="s">
        <v>3890</v>
      </c>
      <c r="K279" s="1" t="s">
        <v>3894</v>
      </c>
    </row>
    <row r="280" spans="1:11" x14ac:dyDescent="0.25">
      <c r="A280" s="1" t="s">
        <v>13</v>
      </c>
      <c r="B280" s="1" t="s">
        <v>320</v>
      </c>
      <c r="C280">
        <v>95859</v>
      </c>
      <c r="D280" s="1" t="s">
        <v>3717</v>
      </c>
      <c r="E280">
        <v>13</v>
      </c>
      <c r="F280">
        <v>676</v>
      </c>
      <c r="G280" s="1" t="s">
        <v>13</v>
      </c>
      <c r="H280">
        <v>676</v>
      </c>
      <c r="I280">
        <v>0</v>
      </c>
      <c r="J280" s="1" t="s">
        <v>3890</v>
      </c>
      <c r="K280" s="1" t="s">
        <v>3894</v>
      </c>
    </row>
    <row r="281" spans="1:11" x14ac:dyDescent="0.25">
      <c r="A281" s="1" t="s">
        <v>13</v>
      </c>
      <c r="B281" s="1" t="s">
        <v>321</v>
      </c>
      <c r="C281">
        <v>95860</v>
      </c>
      <c r="D281" s="1" t="s">
        <v>3690</v>
      </c>
      <c r="E281">
        <v>1675.9</v>
      </c>
      <c r="F281">
        <v>74815.3</v>
      </c>
      <c r="G281" s="1" t="s">
        <v>16</v>
      </c>
      <c r="H281">
        <v>74815.3</v>
      </c>
      <c r="I281">
        <v>0</v>
      </c>
      <c r="J281" s="1" t="s">
        <v>3890</v>
      </c>
      <c r="K281" s="1" t="s">
        <v>3898</v>
      </c>
    </row>
    <row r="282" spans="1:11" x14ac:dyDescent="0.25">
      <c r="A282" s="1" t="s">
        <v>13</v>
      </c>
      <c r="B282" s="1" t="s">
        <v>322</v>
      </c>
      <c r="C282">
        <v>95861</v>
      </c>
      <c r="D282" s="1" t="s">
        <v>3754</v>
      </c>
      <c r="E282">
        <v>190.65</v>
      </c>
      <c r="F282">
        <v>14031</v>
      </c>
      <c r="G282" s="1" t="s">
        <v>22</v>
      </c>
      <c r="H282">
        <v>14031</v>
      </c>
      <c r="I282">
        <v>0</v>
      </c>
      <c r="J282" s="1" t="s">
        <v>3890</v>
      </c>
      <c r="K282" s="1" t="s">
        <v>3895</v>
      </c>
    </row>
    <row r="283" spans="1:11" x14ac:dyDescent="0.25">
      <c r="A283" s="1" t="s">
        <v>13</v>
      </c>
      <c r="B283" s="1" t="s">
        <v>323</v>
      </c>
      <c r="C283">
        <v>95862</v>
      </c>
      <c r="D283" s="1" t="s">
        <v>3751</v>
      </c>
      <c r="E283">
        <v>233</v>
      </c>
      <c r="F283">
        <v>1338</v>
      </c>
      <c r="G283" s="1" t="s">
        <v>13</v>
      </c>
      <c r="H283">
        <v>1338</v>
      </c>
      <c r="I283">
        <v>0</v>
      </c>
      <c r="J283" s="1" t="s">
        <v>3890</v>
      </c>
      <c r="K283" s="1" t="s">
        <v>3894</v>
      </c>
    </row>
    <row r="284" spans="1:11" x14ac:dyDescent="0.25">
      <c r="A284" s="1" t="s">
        <v>13</v>
      </c>
      <c r="B284" s="1" t="s">
        <v>324</v>
      </c>
      <c r="C284">
        <v>95863</v>
      </c>
      <c r="D284" s="1" t="s">
        <v>3724</v>
      </c>
      <c r="E284">
        <v>0</v>
      </c>
      <c r="F284">
        <v>0</v>
      </c>
      <c r="G284" s="1" t="s">
        <v>3879</v>
      </c>
      <c r="H284">
        <v>0</v>
      </c>
      <c r="I284">
        <v>0</v>
      </c>
      <c r="J284" s="1" t="s">
        <v>3891</v>
      </c>
      <c r="K284" s="1" t="s">
        <v>3895</v>
      </c>
    </row>
    <row r="285" spans="1:11" x14ac:dyDescent="0.25">
      <c r="A285" s="1" t="s">
        <v>13</v>
      </c>
      <c r="B285" s="1" t="s">
        <v>325</v>
      </c>
      <c r="C285">
        <v>95864</v>
      </c>
      <c r="D285" s="1" t="s">
        <v>3755</v>
      </c>
      <c r="E285">
        <v>67.94</v>
      </c>
      <c r="F285">
        <v>5362.9</v>
      </c>
      <c r="G285" s="1" t="s">
        <v>22</v>
      </c>
      <c r="H285">
        <v>5362.9</v>
      </c>
      <c r="I285">
        <v>0</v>
      </c>
      <c r="J285" s="1" t="s">
        <v>3890</v>
      </c>
      <c r="K285" s="1" t="s">
        <v>3895</v>
      </c>
    </row>
    <row r="286" spans="1:11" x14ac:dyDescent="0.25">
      <c r="A286" s="1" t="s">
        <v>13</v>
      </c>
      <c r="B286" s="1" t="s">
        <v>326</v>
      </c>
      <c r="C286">
        <v>95865</v>
      </c>
      <c r="D286" s="1" t="s">
        <v>3756</v>
      </c>
      <c r="E286">
        <v>100</v>
      </c>
      <c r="F286">
        <v>6000</v>
      </c>
      <c r="G286" s="1" t="s">
        <v>13</v>
      </c>
      <c r="H286">
        <v>6000</v>
      </c>
      <c r="I286">
        <v>0</v>
      </c>
      <c r="J286" s="1" t="s">
        <v>3890</v>
      </c>
      <c r="K286" s="1" t="s">
        <v>3894</v>
      </c>
    </row>
    <row r="287" spans="1:11" x14ac:dyDescent="0.25">
      <c r="A287" s="1" t="s">
        <v>13</v>
      </c>
      <c r="B287" s="1" t="s">
        <v>327</v>
      </c>
      <c r="C287">
        <v>95866</v>
      </c>
      <c r="D287" s="1" t="s">
        <v>3690</v>
      </c>
      <c r="E287">
        <v>889.9</v>
      </c>
      <c r="F287">
        <v>41825.300000000003</v>
      </c>
      <c r="G287" s="1" t="s">
        <v>16</v>
      </c>
      <c r="H287">
        <v>41825.300000000003</v>
      </c>
      <c r="I287">
        <v>0</v>
      </c>
      <c r="J287" s="1" t="s">
        <v>3890</v>
      </c>
      <c r="K287" s="1" t="s">
        <v>3898</v>
      </c>
    </row>
    <row r="288" spans="1:11" x14ac:dyDescent="0.25">
      <c r="A288" s="1" t="s">
        <v>13</v>
      </c>
      <c r="B288" s="1" t="s">
        <v>328</v>
      </c>
      <c r="C288">
        <v>95867</v>
      </c>
      <c r="D288" s="1" t="s">
        <v>3757</v>
      </c>
      <c r="E288">
        <v>101.5</v>
      </c>
      <c r="F288">
        <v>8120</v>
      </c>
      <c r="G288" s="1" t="s">
        <v>17</v>
      </c>
      <c r="H288">
        <v>8120</v>
      </c>
      <c r="I288">
        <v>0</v>
      </c>
      <c r="J288" s="1" t="s">
        <v>3890</v>
      </c>
      <c r="K288" s="1" t="s">
        <v>3901</v>
      </c>
    </row>
    <row r="289" spans="1:11" x14ac:dyDescent="0.25">
      <c r="A289" s="1" t="s">
        <v>13</v>
      </c>
      <c r="B289" s="1" t="s">
        <v>329</v>
      </c>
      <c r="C289">
        <v>95868</v>
      </c>
      <c r="D289" s="1" t="s">
        <v>3724</v>
      </c>
      <c r="E289">
        <v>265.39999999999998</v>
      </c>
      <c r="F289">
        <v>18752.599999999999</v>
      </c>
      <c r="G289" s="1" t="s">
        <v>14</v>
      </c>
      <c r="H289">
        <v>18752.599999999999</v>
      </c>
      <c r="I289">
        <v>0</v>
      </c>
      <c r="J289" s="1" t="s">
        <v>3890</v>
      </c>
      <c r="K289" s="1" t="s">
        <v>3895</v>
      </c>
    </row>
    <row r="290" spans="1:11" x14ac:dyDescent="0.25">
      <c r="A290" s="1" t="s">
        <v>14</v>
      </c>
      <c r="B290" s="1" t="s">
        <v>330</v>
      </c>
      <c r="C290">
        <v>95869</v>
      </c>
      <c r="D290" s="1" t="s">
        <v>3614</v>
      </c>
      <c r="E290">
        <v>0</v>
      </c>
      <c r="F290">
        <v>0</v>
      </c>
      <c r="G290" s="1" t="s">
        <v>3879</v>
      </c>
      <c r="H290">
        <v>0</v>
      </c>
      <c r="I290">
        <v>0</v>
      </c>
      <c r="J290" s="1" t="s">
        <v>3891</v>
      </c>
      <c r="K290" s="1" t="s">
        <v>3894</v>
      </c>
    </row>
    <row r="291" spans="1:11" x14ac:dyDescent="0.25">
      <c r="A291" s="1" t="s">
        <v>14</v>
      </c>
      <c r="B291" s="1" t="s">
        <v>331</v>
      </c>
      <c r="C291">
        <v>95870</v>
      </c>
      <c r="D291" s="1" t="s">
        <v>3609</v>
      </c>
      <c r="E291">
        <v>21.1</v>
      </c>
      <c r="F291">
        <v>1224.4000000000001</v>
      </c>
      <c r="G291" s="1" t="s">
        <v>14</v>
      </c>
      <c r="H291">
        <v>1224.4000000000001</v>
      </c>
      <c r="I291">
        <v>0</v>
      </c>
      <c r="J291" s="1" t="s">
        <v>3890</v>
      </c>
      <c r="K291" s="1" t="s">
        <v>3894</v>
      </c>
    </row>
    <row r="292" spans="1:11" x14ac:dyDescent="0.25">
      <c r="A292" s="1" t="s">
        <v>14</v>
      </c>
      <c r="B292" s="1" t="s">
        <v>332</v>
      </c>
      <c r="C292">
        <v>95871</v>
      </c>
      <c r="D292" s="1" t="s">
        <v>3597</v>
      </c>
      <c r="E292">
        <v>718.3</v>
      </c>
      <c r="F292">
        <v>37537.699999999997</v>
      </c>
      <c r="G292" s="1" t="s">
        <v>14</v>
      </c>
      <c r="H292">
        <v>37537.699999999997</v>
      </c>
      <c r="I292">
        <v>0</v>
      </c>
      <c r="J292" s="1" t="s">
        <v>3890</v>
      </c>
      <c r="K292" s="1" t="s">
        <v>3901</v>
      </c>
    </row>
    <row r="293" spans="1:11" x14ac:dyDescent="0.25">
      <c r="A293" s="1" t="s">
        <v>14</v>
      </c>
      <c r="B293" s="1" t="s">
        <v>333</v>
      </c>
      <c r="C293">
        <v>95872</v>
      </c>
      <c r="D293" s="1" t="s">
        <v>3597</v>
      </c>
      <c r="E293">
        <v>23.3</v>
      </c>
      <c r="F293">
        <v>1165</v>
      </c>
      <c r="G293" s="1" t="s">
        <v>14</v>
      </c>
      <c r="H293">
        <v>1165</v>
      </c>
      <c r="I293">
        <v>0</v>
      </c>
      <c r="J293" s="1" t="s">
        <v>3890</v>
      </c>
      <c r="K293" s="1" t="s">
        <v>3901</v>
      </c>
    </row>
    <row r="294" spans="1:11" x14ac:dyDescent="0.25">
      <c r="A294" s="1" t="s">
        <v>14</v>
      </c>
      <c r="B294" s="1" t="s">
        <v>334</v>
      </c>
      <c r="C294">
        <v>95873</v>
      </c>
      <c r="D294" s="1" t="s">
        <v>3614</v>
      </c>
      <c r="E294">
        <v>76.400000000000006</v>
      </c>
      <c r="F294">
        <v>4125.6000000000004</v>
      </c>
      <c r="G294" s="1" t="s">
        <v>14</v>
      </c>
      <c r="H294">
        <v>4125.6000000000004</v>
      </c>
      <c r="I294">
        <v>0</v>
      </c>
      <c r="J294" s="1" t="s">
        <v>3890</v>
      </c>
      <c r="K294" s="1" t="s">
        <v>3894</v>
      </c>
    </row>
    <row r="295" spans="1:11" x14ac:dyDescent="0.25">
      <c r="A295" s="1" t="s">
        <v>14</v>
      </c>
      <c r="B295" s="1" t="s">
        <v>335</v>
      </c>
      <c r="C295">
        <v>95874</v>
      </c>
      <c r="D295" s="1" t="s">
        <v>3612</v>
      </c>
      <c r="E295">
        <v>50.2</v>
      </c>
      <c r="F295">
        <v>2610.4</v>
      </c>
      <c r="G295" s="1" t="s">
        <v>14</v>
      </c>
      <c r="H295">
        <v>2610.4</v>
      </c>
      <c r="I295">
        <v>0</v>
      </c>
      <c r="J295" s="1" t="s">
        <v>3890</v>
      </c>
      <c r="K295" s="1" t="s">
        <v>3894</v>
      </c>
    </row>
    <row r="296" spans="1:11" x14ac:dyDescent="0.25">
      <c r="A296" s="1" t="s">
        <v>14</v>
      </c>
      <c r="B296" s="1" t="s">
        <v>336</v>
      </c>
      <c r="C296">
        <v>95875</v>
      </c>
      <c r="D296" s="1" t="s">
        <v>3613</v>
      </c>
      <c r="E296">
        <v>31.9</v>
      </c>
      <c r="F296">
        <v>1897.6</v>
      </c>
      <c r="G296" s="1" t="s">
        <v>14</v>
      </c>
      <c r="H296">
        <v>1897.6</v>
      </c>
      <c r="I296">
        <v>0</v>
      </c>
      <c r="J296" s="1" t="s">
        <v>3890</v>
      </c>
      <c r="K296" s="1" t="s">
        <v>3894</v>
      </c>
    </row>
    <row r="297" spans="1:11" x14ac:dyDescent="0.25">
      <c r="A297" s="1" t="s">
        <v>14</v>
      </c>
      <c r="B297" s="1" t="s">
        <v>337</v>
      </c>
      <c r="C297">
        <v>95876</v>
      </c>
      <c r="D297" s="1" t="s">
        <v>3614</v>
      </c>
      <c r="E297">
        <v>40.1</v>
      </c>
      <c r="F297">
        <v>2125.3000000000002</v>
      </c>
      <c r="G297" s="1" t="s">
        <v>14</v>
      </c>
      <c r="H297">
        <v>2125.3000000000002</v>
      </c>
      <c r="I297">
        <v>0</v>
      </c>
      <c r="J297" s="1" t="s">
        <v>3890</v>
      </c>
      <c r="K297" s="1" t="s">
        <v>3894</v>
      </c>
    </row>
    <row r="298" spans="1:11" x14ac:dyDescent="0.25">
      <c r="A298" s="1" t="s">
        <v>14</v>
      </c>
      <c r="B298" s="1" t="s">
        <v>338</v>
      </c>
      <c r="C298">
        <v>95877</v>
      </c>
      <c r="D298" s="1" t="s">
        <v>3595</v>
      </c>
      <c r="E298">
        <v>103.3</v>
      </c>
      <c r="F298">
        <v>6135.1</v>
      </c>
      <c r="G298" s="1" t="s">
        <v>14</v>
      </c>
      <c r="H298">
        <v>6135.1</v>
      </c>
      <c r="I298">
        <v>0</v>
      </c>
      <c r="J298" s="1" t="s">
        <v>3890</v>
      </c>
      <c r="K298" s="1" t="s">
        <v>3894</v>
      </c>
    </row>
    <row r="299" spans="1:11" x14ac:dyDescent="0.25">
      <c r="A299" s="1" t="s">
        <v>14</v>
      </c>
      <c r="B299" s="1" t="s">
        <v>339</v>
      </c>
      <c r="C299">
        <v>95878</v>
      </c>
      <c r="D299" s="1" t="s">
        <v>3598</v>
      </c>
      <c r="E299">
        <v>2618.1999999999998</v>
      </c>
      <c r="F299">
        <v>136596.20000000001</v>
      </c>
      <c r="G299" s="1" t="s">
        <v>16</v>
      </c>
      <c r="H299">
        <v>136596.20000000001</v>
      </c>
      <c r="I299">
        <v>0</v>
      </c>
      <c r="J299" s="1" t="s">
        <v>3890</v>
      </c>
      <c r="K299" s="1" t="s">
        <v>3896</v>
      </c>
    </row>
    <row r="300" spans="1:11" x14ac:dyDescent="0.25">
      <c r="A300" s="1" t="s">
        <v>14</v>
      </c>
      <c r="B300" s="1" t="s">
        <v>340</v>
      </c>
      <c r="C300">
        <v>95879</v>
      </c>
      <c r="D300" s="1" t="s">
        <v>3599</v>
      </c>
      <c r="E300">
        <v>890.9</v>
      </c>
      <c r="F300">
        <v>46182.9</v>
      </c>
      <c r="G300" s="1" t="s">
        <v>16</v>
      </c>
      <c r="H300">
        <v>46182.9</v>
      </c>
      <c r="I300">
        <v>0</v>
      </c>
      <c r="J300" s="1" t="s">
        <v>3890</v>
      </c>
      <c r="K300" s="1" t="s">
        <v>3898</v>
      </c>
    </row>
    <row r="301" spans="1:11" x14ac:dyDescent="0.25">
      <c r="A301" s="1" t="s">
        <v>14</v>
      </c>
      <c r="B301" s="1" t="s">
        <v>341</v>
      </c>
      <c r="C301">
        <v>95880</v>
      </c>
      <c r="D301" s="1" t="s">
        <v>3758</v>
      </c>
      <c r="E301">
        <v>256.42</v>
      </c>
      <c r="F301">
        <v>15261.22</v>
      </c>
      <c r="G301" s="1" t="s">
        <v>14</v>
      </c>
      <c r="H301">
        <v>15261.22</v>
      </c>
      <c r="I301">
        <v>0</v>
      </c>
      <c r="J301" s="1" t="s">
        <v>3890</v>
      </c>
      <c r="K301" s="1" t="s">
        <v>3894</v>
      </c>
    </row>
    <row r="302" spans="1:11" x14ac:dyDescent="0.25">
      <c r="A302" s="1" t="s">
        <v>14</v>
      </c>
      <c r="B302" s="1" t="s">
        <v>342</v>
      </c>
      <c r="C302">
        <v>95881</v>
      </c>
      <c r="D302" s="1" t="s">
        <v>3604</v>
      </c>
      <c r="E302">
        <v>55.6</v>
      </c>
      <c r="F302">
        <v>3416.1</v>
      </c>
      <c r="G302" s="1" t="s">
        <v>14</v>
      </c>
      <c r="H302">
        <v>3416.1</v>
      </c>
      <c r="I302">
        <v>0</v>
      </c>
      <c r="J302" s="1" t="s">
        <v>3890</v>
      </c>
      <c r="K302" s="1" t="s">
        <v>3894</v>
      </c>
    </row>
    <row r="303" spans="1:11" x14ac:dyDescent="0.25">
      <c r="A303" s="1" t="s">
        <v>14</v>
      </c>
      <c r="B303" s="1" t="s">
        <v>343</v>
      </c>
      <c r="C303">
        <v>95882</v>
      </c>
      <c r="D303" s="1" t="s">
        <v>3606</v>
      </c>
      <c r="E303">
        <v>66</v>
      </c>
      <c r="F303">
        <v>3732</v>
      </c>
      <c r="G303" s="1" t="s">
        <v>14</v>
      </c>
      <c r="H303">
        <v>3732</v>
      </c>
      <c r="I303">
        <v>0</v>
      </c>
      <c r="J303" s="1" t="s">
        <v>3890</v>
      </c>
      <c r="K303" s="1" t="s">
        <v>3894</v>
      </c>
    </row>
    <row r="304" spans="1:11" x14ac:dyDescent="0.25">
      <c r="A304" s="1" t="s">
        <v>14</v>
      </c>
      <c r="B304" s="1" t="s">
        <v>344</v>
      </c>
      <c r="C304">
        <v>95883</v>
      </c>
      <c r="D304" s="1" t="s">
        <v>3644</v>
      </c>
      <c r="E304">
        <v>87.9</v>
      </c>
      <c r="F304">
        <v>4658.7</v>
      </c>
      <c r="G304" s="1" t="s">
        <v>14</v>
      </c>
      <c r="H304">
        <v>4658.7</v>
      </c>
      <c r="I304">
        <v>0</v>
      </c>
      <c r="J304" s="1" t="s">
        <v>3890</v>
      </c>
      <c r="K304" s="1" t="s">
        <v>3899</v>
      </c>
    </row>
    <row r="305" spans="1:11" x14ac:dyDescent="0.25">
      <c r="A305" s="1" t="s">
        <v>14</v>
      </c>
      <c r="B305" s="1" t="s">
        <v>345</v>
      </c>
      <c r="C305">
        <v>95884</v>
      </c>
      <c r="D305" s="1" t="s">
        <v>3648</v>
      </c>
      <c r="E305">
        <v>94.2</v>
      </c>
      <c r="F305">
        <v>4804.2</v>
      </c>
      <c r="G305" s="1" t="s">
        <v>15</v>
      </c>
      <c r="H305">
        <v>4804.2</v>
      </c>
      <c r="I305">
        <v>0</v>
      </c>
      <c r="J305" s="1" t="s">
        <v>3890</v>
      </c>
      <c r="K305" s="1" t="s">
        <v>3899</v>
      </c>
    </row>
    <row r="306" spans="1:11" x14ac:dyDescent="0.25">
      <c r="A306" s="1" t="s">
        <v>14</v>
      </c>
      <c r="B306" s="1" t="s">
        <v>346</v>
      </c>
      <c r="C306">
        <v>95885</v>
      </c>
      <c r="D306" s="1" t="s">
        <v>3737</v>
      </c>
      <c r="E306">
        <v>93.4</v>
      </c>
      <c r="F306">
        <v>4763.3999999999996</v>
      </c>
      <c r="G306" s="1" t="s">
        <v>17</v>
      </c>
      <c r="H306">
        <v>4763.3999999999996</v>
      </c>
      <c r="I306">
        <v>0</v>
      </c>
      <c r="J306" s="1" t="s">
        <v>3890</v>
      </c>
      <c r="K306" s="1" t="s">
        <v>3899</v>
      </c>
    </row>
    <row r="307" spans="1:11" x14ac:dyDescent="0.25">
      <c r="A307" s="1" t="s">
        <v>14</v>
      </c>
      <c r="B307" s="1" t="s">
        <v>347</v>
      </c>
      <c r="C307">
        <v>95886</v>
      </c>
      <c r="D307" s="1" t="s">
        <v>3735</v>
      </c>
      <c r="E307">
        <v>82.1</v>
      </c>
      <c r="F307">
        <v>4258.5</v>
      </c>
      <c r="G307" s="1" t="s">
        <v>16</v>
      </c>
      <c r="H307">
        <v>4258.5</v>
      </c>
      <c r="I307">
        <v>0</v>
      </c>
      <c r="J307" s="1" t="s">
        <v>3890</v>
      </c>
      <c r="K307" s="1" t="s">
        <v>3899</v>
      </c>
    </row>
    <row r="308" spans="1:11" x14ac:dyDescent="0.25">
      <c r="A308" s="1" t="s">
        <v>14</v>
      </c>
      <c r="B308" s="1" t="s">
        <v>348</v>
      </c>
      <c r="C308">
        <v>95887</v>
      </c>
      <c r="D308" s="1" t="s">
        <v>3640</v>
      </c>
      <c r="E308">
        <v>381.3</v>
      </c>
      <c r="F308">
        <v>19128.400000000001</v>
      </c>
      <c r="G308" s="1" t="s">
        <v>14</v>
      </c>
      <c r="H308">
        <v>19128.400000000001</v>
      </c>
      <c r="I308">
        <v>0</v>
      </c>
      <c r="J308" s="1" t="s">
        <v>3890</v>
      </c>
      <c r="K308" s="1" t="s">
        <v>3899</v>
      </c>
    </row>
    <row r="309" spans="1:11" x14ac:dyDescent="0.25">
      <c r="A309" s="1" t="s">
        <v>14</v>
      </c>
      <c r="B309" s="1" t="s">
        <v>349</v>
      </c>
      <c r="C309">
        <v>95888</v>
      </c>
      <c r="D309" s="1" t="s">
        <v>3641</v>
      </c>
      <c r="E309">
        <v>44.9</v>
      </c>
      <c r="F309">
        <v>2592.5</v>
      </c>
      <c r="G309" s="1" t="s">
        <v>15</v>
      </c>
      <c r="H309">
        <v>2592.5</v>
      </c>
      <c r="I309">
        <v>0</v>
      </c>
      <c r="J309" s="1" t="s">
        <v>3890</v>
      </c>
      <c r="K309" s="1" t="s">
        <v>3899</v>
      </c>
    </row>
    <row r="310" spans="1:11" x14ac:dyDescent="0.25">
      <c r="A310" s="1" t="s">
        <v>14</v>
      </c>
      <c r="B310" s="1" t="s">
        <v>350</v>
      </c>
      <c r="C310">
        <v>95889</v>
      </c>
      <c r="D310" s="1" t="s">
        <v>3651</v>
      </c>
      <c r="E310">
        <v>206.2</v>
      </c>
      <c r="F310">
        <v>10026.4</v>
      </c>
      <c r="G310" s="1" t="s">
        <v>14</v>
      </c>
      <c r="H310">
        <v>10026.4</v>
      </c>
      <c r="I310">
        <v>0</v>
      </c>
      <c r="J310" s="1" t="s">
        <v>3890</v>
      </c>
      <c r="K310" s="1" t="s">
        <v>3899</v>
      </c>
    </row>
    <row r="311" spans="1:11" x14ac:dyDescent="0.25">
      <c r="A311" s="1" t="s">
        <v>14</v>
      </c>
      <c r="B311" s="1" t="s">
        <v>351</v>
      </c>
      <c r="C311">
        <v>95890</v>
      </c>
      <c r="D311" s="1" t="s">
        <v>3608</v>
      </c>
      <c r="E311">
        <v>142.9</v>
      </c>
      <c r="F311">
        <v>6254.3</v>
      </c>
      <c r="G311" s="1" t="s">
        <v>15</v>
      </c>
      <c r="H311">
        <v>6254.3</v>
      </c>
      <c r="I311">
        <v>0</v>
      </c>
      <c r="J311" s="1" t="s">
        <v>3890</v>
      </c>
      <c r="K311" s="1" t="s">
        <v>3899</v>
      </c>
    </row>
    <row r="312" spans="1:11" x14ac:dyDescent="0.25">
      <c r="A312" s="1" t="s">
        <v>14</v>
      </c>
      <c r="B312" s="1" t="s">
        <v>352</v>
      </c>
      <c r="C312">
        <v>95891</v>
      </c>
      <c r="D312" s="1" t="s">
        <v>3649</v>
      </c>
      <c r="E312">
        <v>179.8</v>
      </c>
      <c r="F312">
        <v>9170.6</v>
      </c>
      <c r="G312" s="1" t="s">
        <v>15</v>
      </c>
      <c r="H312">
        <v>9170.6</v>
      </c>
      <c r="I312">
        <v>0</v>
      </c>
      <c r="J312" s="1" t="s">
        <v>3890</v>
      </c>
      <c r="K312" s="1" t="s">
        <v>3899</v>
      </c>
    </row>
    <row r="313" spans="1:11" x14ac:dyDescent="0.25">
      <c r="A313" s="1" t="s">
        <v>14</v>
      </c>
      <c r="B313" s="1" t="s">
        <v>353</v>
      </c>
      <c r="C313">
        <v>95892</v>
      </c>
      <c r="D313" s="1" t="s">
        <v>3667</v>
      </c>
      <c r="E313">
        <v>154.5</v>
      </c>
      <c r="F313">
        <v>6302.7</v>
      </c>
      <c r="G313" s="1" t="s">
        <v>15</v>
      </c>
      <c r="H313">
        <v>6302.7</v>
      </c>
      <c r="I313">
        <v>0</v>
      </c>
      <c r="J313" s="1" t="s">
        <v>3890</v>
      </c>
      <c r="K313" s="1" t="s">
        <v>3899</v>
      </c>
    </row>
    <row r="314" spans="1:11" x14ac:dyDescent="0.25">
      <c r="A314" s="1" t="s">
        <v>14</v>
      </c>
      <c r="B314" s="1" t="s">
        <v>354</v>
      </c>
      <c r="C314">
        <v>95893</v>
      </c>
      <c r="D314" s="1" t="s">
        <v>3639</v>
      </c>
      <c r="E314">
        <v>137.30000000000001</v>
      </c>
      <c r="F314">
        <v>7002.3</v>
      </c>
      <c r="G314" s="1" t="s">
        <v>16</v>
      </c>
      <c r="H314">
        <v>7002.3</v>
      </c>
      <c r="I314">
        <v>0</v>
      </c>
      <c r="J314" s="1" t="s">
        <v>3890</v>
      </c>
      <c r="K314" s="1" t="s">
        <v>3899</v>
      </c>
    </row>
    <row r="315" spans="1:11" x14ac:dyDescent="0.25">
      <c r="A315" s="1" t="s">
        <v>14</v>
      </c>
      <c r="B315" s="1" t="s">
        <v>355</v>
      </c>
      <c r="C315">
        <v>95894</v>
      </c>
      <c r="D315" s="1" t="s">
        <v>3653</v>
      </c>
      <c r="E315">
        <v>125.4</v>
      </c>
      <c r="F315">
        <v>6395.4</v>
      </c>
      <c r="G315" s="1" t="s">
        <v>15</v>
      </c>
      <c r="H315">
        <v>6395.4</v>
      </c>
      <c r="I315">
        <v>0</v>
      </c>
      <c r="J315" s="1" t="s">
        <v>3890</v>
      </c>
      <c r="K315" s="1" t="s">
        <v>3899</v>
      </c>
    </row>
    <row r="316" spans="1:11" x14ac:dyDescent="0.25">
      <c r="A316" s="1" t="s">
        <v>14</v>
      </c>
      <c r="B316" s="1" t="s">
        <v>356</v>
      </c>
      <c r="C316">
        <v>95895</v>
      </c>
      <c r="D316" s="1" t="s">
        <v>3655</v>
      </c>
      <c r="E316">
        <v>90</v>
      </c>
      <c r="F316">
        <v>4590</v>
      </c>
      <c r="G316" s="1" t="s">
        <v>14</v>
      </c>
      <c r="H316">
        <v>4590</v>
      </c>
      <c r="I316">
        <v>0</v>
      </c>
      <c r="J316" s="1" t="s">
        <v>3890</v>
      </c>
      <c r="K316" s="1" t="s">
        <v>3899</v>
      </c>
    </row>
    <row r="317" spans="1:11" x14ac:dyDescent="0.25">
      <c r="A317" s="1" t="s">
        <v>14</v>
      </c>
      <c r="B317" s="1" t="s">
        <v>357</v>
      </c>
      <c r="C317">
        <v>95896</v>
      </c>
      <c r="D317" s="1" t="s">
        <v>3690</v>
      </c>
      <c r="E317">
        <v>285.79000000000002</v>
      </c>
      <c r="F317">
        <v>16650.34</v>
      </c>
      <c r="G317" s="1" t="s">
        <v>16</v>
      </c>
      <c r="H317">
        <v>16650.34</v>
      </c>
      <c r="I317">
        <v>0</v>
      </c>
      <c r="J317" s="1" t="s">
        <v>3890</v>
      </c>
      <c r="K317" s="1" t="s">
        <v>3900</v>
      </c>
    </row>
    <row r="318" spans="1:11" x14ac:dyDescent="0.25">
      <c r="A318" s="1" t="s">
        <v>14</v>
      </c>
      <c r="B318" s="1" t="s">
        <v>358</v>
      </c>
      <c r="C318">
        <v>95897</v>
      </c>
      <c r="D318" s="1" t="s">
        <v>3663</v>
      </c>
      <c r="E318">
        <v>457</v>
      </c>
      <c r="F318">
        <v>29585.7</v>
      </c>
      <c r="G318" s="1" t="s">
        <v>20</v>
      </c>
      <c r="H318">
        <v>29585.7</v>
      </c>
      <c r="I318">
        <v>0</v>
      </c>
      <c r="J318" s="1" t="s">
        <v>3890</v>
      </c>
      <c r="K318" s="1" t="s">
        <v>3895</v>
      </c>
    </row>
    <row r="319" spans="1:11" x14ac:dyDescent="0.25">
      <c r="A319" s="1" t="s">
        <v>14</v>
      </c>
      <c r="B319" s="1" t="s">
        <v>359</v>
      </c>
      <c r="C319">
        <v>95898</v>
      </c>
      <c r="D319" s="1" t="s">
        <v>3646</v>
      </c>
      <c r="E319">
        <v>45.7</v>
      </c>
      <c r="F319">
        <v>2772</v>
      </c>
      <c r="G319" s="1" t="s">
        <v>14</v>
      </c>
      <c r="H319">
        <v>2772</v>
      </c>
      <c r="I319">
        <v>0</v>
      </c>
      <c r="J319" s="1" t="s">
        <v>3890</v>
      </c>
      <c r="K319" s="1" t="s">
        <v>3894</v>
      </c>
    </row>
    <row r="320" spans="1:11" x14ac:dyDescent="0.25">
      <c r="A320" s="1" t="s">
        <v>14</v>
      </c>
      <c r="B320" s="1" t="s">
        <v>360</v>
      </c>
      <c r="C320">
        <v>95899</v>
      </c>
      <c r="D320" s="1" t="s">
        <v>3660</v>
      </c>
      <c r="E320">
        <v>335.2</v>
      </c>
      <c r="F320">
        <v>21367</v>
      </c>
      <c r="G320" s="1" t="s">
        <v>20</v>
      </c>
      <c r="H320">
        <v>21367</v>
      </c>
      <c r="I320">
        <v>0</v>
      </c>
      <c r="J320" s="1" t="s">
        <v>3890</v>
      </c>
      <c r="K320" s="1" t="s">
        <v>3895</v>
      </c>
    </row>
    <row r="321" spans="1:11" x14ac:dyDescent="0.25">
      <c r="A321" s="1" t="s">
        <v>14</v>
      </c>
      <c r="B321" s="1" t="s">
        <v>361</v>
      </c>
      <c r="C321">
        <v>95900</v>
      </c>
      <c r="D321" s="1" t="s">
        <v>3633</v>
      </c>
      <c r="E321">
        <v>150.6</v>
      </c>
      <c r="F321">
        <v>7874.4</v>
      </c>
      <c r="G321" s="1" t="s">
        <v>14</v>
      </c>
      <c r="H321">
        <v>7874.4</v>
      </c>
      <c r="I321">
        <v>0</v>
      </c>
      <c r="J321" s="1" t="s">
        <v>3890</v>
      </c>
      <c r="K321" s="1" t="s">
        <v>3897</v>
      </c>
    </row>
    <row r="322" spans="1:11" x14ac:dyDescent="0.25">
      <c r="A322" s="1" t="s">
        <v>14</v>
      </c>
      <c r="B322" s="1" t="s">
        <v>362</v>
      </c>
      <c r="C322">
        <v>95901</v>
      </c>
      <c r="D322" s="1" t="s">
        <v>3656</v>
      </c>
      <c r="E322">
        <v>136</v>
      </c>
      <c r="F322">
        <v>8296</v>
      </c>
      <c r="G322" s="1" t="s">
        <v>17</v>
      </c>
      <c r="H322">
        <v>8296</v>
      </c>
      <c r="I322">
        <v>0</v>
      </c>
      <c r="J322" s="1" t="s">
        <v>3890</v>
      </c>
      <c r="K322" s="1" t="s">
        <v>3895</v>
      </c>
    </row>
    <row r="323" spans="1:11" x14ac:dyDescent="0.25">
      <c r="A323" s="1" t="s">
        <v>14</v>
      </c>
      <c r="B323" s="1" t="s">
        <v>363</v>
      </c>
      <c r="C323">
        <v>95902</v>
      </c>
      <c r="D323" s="1" t="s">
        <v>3638</v>
      </c>
      <c r="E323">
        <v>36.799999999999997</v>
      </c>
      <c r="F323">
        <v>2242.6</v>
      </c>
      <c r="G323" s="1" t="s">
        <v>14</v>
      </c>
      <c r="H323">
        <v>2242.6</v>
      </c>
      <c r="I323">
        <v>0</v>
      </c>
      <c r="J323" s="1" t="s">
        <v>3890</v>
      </c>
      <c r="K323" s="1" t="s">
        <v>3897</v>
      </c>
    </row>
    <row r="324" spans="1:11" x14ac:dyDescent="0.25">
      <c r="A324" s="1" t="s">
        <v>14</v>
      </c>
      <c r="B324" s="1" t="s">
        <v>364</v>
      </c>
      <c r="C324">
        <v>95903</v>
      </c>
      <c r="D324" s="1" t="s">
        <v>3679</v>
      </c>
      <c r="E324">
        <v>59.9</v>
      </c>
      <c r="F324">
        <v>4073.2</v>
      </c>
      <c r="G324" s="1" t="s">
        <v>14</v>
      </c>
      <c r="H324">
        <v>4073.2</v>
      </c>
      <c r="I324">
        <v>0</v>
      </c>
      <c r="J324" s="1" t="s">
        <v>3890</v>
      </c>
      <c r="K324" s="1" t="s">
        <v>3897</v>
      </c>
    </row>
    <row r="325" spans="1:11" x14ac:dyDescent="0.25">
      <c r="A325" s="1" t="s">
        <v>14</v>
      </c>
      <c r="B325" s="1" t="s">
        <v>365</v>
      </c>
      <c r="C325">
        <v>95904</v>
      </c>
      <c r="D325" s="1" t="s">
        <v>3661</v>
      </c>
      <c r="E325">
        <v>491</v>
      </c>
      <c r="F325">
        <v>24550</v>
      </c>
      <c r="G325" s="1" t="s">
        <v>14</v>
      </c>
      <c r="H325">
        <v>24550</v>
      </c>
      <c r="I325">
        <v>0</v>
      </c>
      <c r="J325" s="1" t="s">
        <v>3890</v>
      </c>
      <c r="K325" s="1" t="s">
        <v>3902</v>
      </c>
    </row>
    <row r="326" spans="1:11" x14ac:dyDescent="0.25">
      <c r="A326" s="1" t="s">
        <v>14</v>
      </c>
      <c r="B326" s="1" t="s">
        <v>366</v>
      </c>
      <c r="C326">
        <v>95905</v>
      </c>
      <c r="D326" s="1" t="s">
        <v>3678</v>
      </c>
      <c r="E326">
        <v>11.3</v>
      </c>
      <c r="F326">
        <v>1085.7</v>
      </c>
      <c r="G326" s="1" t="s">
        <v>14</v>
      </c>
      <c r="H326">
        <v>1085.7</v>
      </c>
      <c r="I326">
        <v>0</v>
      </c>
      <c r="J326" s="1" t="s">
        <v>3890</v>
      </c>
      <c r="K326" s="1" t="s">
        <v>3897</v>
      </c>
    </row>
    <row r="327" spans="1:11" x14ac:dyDescent="0.25">
      <c r="A327" s="1" t="s">
        <v>14</v>
      </c>
      <c r="B327" s="1" t="s">
        <v>367</v>
      </c>
      <c r="C327">
        <v>95906</v>
      </c>
      <c r="D327" s="1" t="s">
        <v>3600</v>
      </c>
      <c r="E327">
        <v>17.399999999999999</v>
      </c>
      <c r="F327">
        <v>1322.4</v>
      </c>
      <c r="G327" s="1" t="s">
        <v>14</v>
      </c>
      <c r="H327">
        <v>1322.4</v>
      </c>
      <c r="I327">
        <v>0</v>
      </c>
      <c r="J327" s="1" t="s">
        <v>3890</v>
      </c>
      <c r="K327" s="1" t="s">
        <v>3894</v>
      </c>
    </row>
    <row r="328" spans="1:11" x14ac:dyDescent="0.25">
      <c r="A328" s="1" t="s">
        <v>14</v>
      </c>
      <c r="B328" s="1" t="s">
        <v>368</v>
      </c>
      <c r="C328">
        <v>95907</v>
      </c>
      <c r="D328" s="1" t="s">
        <v>3611</v>
      </c>
      <c r="E328">
        <v>84.8</v>
      </c>
      <c r="F328">
        <v>4437.8999999999996</v>
      </c>
      <c r="G328" s="1" t="s">
        <v>14</v>
      </c>
      <c r="H328">
        <v>4437.8999999999996</v>
      </c>
      <c r="I328">
        <v>0</v>
      </c>
      <c r="J328" s="1" t="s">
        <v>3890</v>
      </c>
      <c r="K328" s="1" t="s">
        <v>3894</v>
      </c>
    </row>
    <row r="329" spans="1:11" x14ac:dyDescent="0.25">
      <c r="A329" s="1" t="s">
        <v>14</v>
      </c>
      <c r="B329" s="1" t="s">
        <v>369</v>
      </c>
      <c r="C329">
        <v>95908</v>
      </c>
      <c r="D329" s="1" t="s">
        <v>3658</v>
      </c>
      <c r="E329">
        <v>712.5</v>
      </c>
      <c r="F329">
        <v>47153</v>
      </c>
      <c r="G329" s="1" t="s">
        <v>17</v>
      </c>
      <c r="H329">
        <v>47153</v>
      </c>
      <c r="I329">
        <v>0</v>
      </c>
      <c r="J329" s="1" t="s">
        <v>3890</v>
      </c>
      <c r="K329" s="1" t="s">
        <v>3895</v>
      </c>
    </row>
    <row r="330" spans="1:11" x14ac:dyDescent="0.25">
      <c r="A330" s="1" t="s">
        <v>14</v>
      </c>
      <c r="B330" s="1" t="s">
        <v>370</v>
      </c>
      <c r="C330">
        <v>95909</v>
      </c>
      <c r="D330" s="1" t="s">
        <v>3634</v>
      </c>
      <c r="E330">
        <v>27.7</v>
      </c>
      <c r="F330">
        <v>1638.2</v>
      </c>
      <c r="G330" s="1" t="s">
        <v>14</v>
      </c>
      <c r="H330">
        <v>1638.2</v>
      </c>
      <c r="I330">
        <v>0</v>
      </c>
      <c r="J330" s="1" t="s">
        <v>3890</v>
      </c>
      <c r="K330" s="1" t="s">
        <v>3902</v>
      </c>
    </row>
    <row r="331" spans="1:11" x14ac:dyDescent="0.25">
      <c r="A331" s="1" t="s">
        <v>14</v>
      </c>
      <c r="B331" s="1" t="s">
        <v>371</v>
      </c>
      <c r="C331">
        <v>95910</v>
      </c>
      <c r="D331" s="1" t="s">
        <v>3635</v>
      </c>
      <c r="E331">
        <v>150.80000000000001</v>
      </c>
      <c r="F331">
        <v>10103.6</v>
      </c>
      <c r="G331" s="1" t="s">
        <v>14</v>
      </c>
      <c r="H331">
        <v>10103.6</v>
      </c>
      <c r="I331">
        <v>0</v>
      </c>
      <c r="J331" s="1" t="s">
        <v>3890</v>
      </c>
      <c r="K331" s="1" t="s">
        <v>3896</v>
      </c>
    </row>
    <row r="332" spans="1:11" x14ac:dyDescent="0.25">
      <c r="A332" s="1" t="s">
        <v>14</v>
      </c>
      <c r="B332" s="1" t="s">
        <v>372</v>
      </c>
      <c r="C332">
        <v>95911</v>
      </c>
      <c r="D332" s="1" t="s">
        <v>3668</v>
      </c>
      <c r="E332">
        <v>247.9</v>
      </c>
      <c r="F332">
        <v>15207.1</v>
      </c>
      <c r="G332" s="1" t="s">
        <v>20</v>
      </c>
      <c r="H332">
        <v>15207.1</v>
      </c>
      <c r="I332">
        <v>0</v>
      </c>
      <c r="J332" s="1" t="s">
        <v>3890</v>
      </c>
      <c r="K332" s="1" t="s">
        <v>3895</v>
      </c>
    </row>
    <row r="333" spans="1:11" x14ac:dyDescent="0.25">
      <c r="A333" s="1" t="s">
        <v>14</v>
      </c>
      <c r="B333" s="1" t="s">
        <v>373</v>
      </c>
      <c r="C333">
        <v>95912</v>
      </c>
      <c r="D333" s="1" t="s">
        <v>3624</v>
      </c>
      <c r="E333">
        <v>31.6</v>
      </c>
      <c r="F333">
        <v>1922.1</v>
      </c>
      <c r="G333" s="1" t="s">
        <v>14</v>
      </c>
      <c r="H333">
        <v>1922.1</v>
      </c>
      <c r="I333">
        <v>0</v>
      </c>
      <c r="J333" s="1" t="s">
        <v>3890</v>
      </c>
      <c r="K333" s="1" t="s">
        <v>3894</v>
      </c>
    </row>
    <row r="334" spans="1:11" x14ac:dyDescent="0.25">
      <c r="A334" s="1" t="s">
        <v>14</v>
      </c>
      <c r="B334" s="1" t="s">
        <v>374</v>
      </c>
      <c r="C334">
        <v>95913</v>
      </c>
      <c r="D334" s="1" t="s">
        <v>3759</v>
      </c>
      <c r="E334">
        <v>66.2</v>
      </c>
      <c r="F334">
        <v>1390.2</v>
      </c>
      <c r="G334" s="1" t="s">
        <v>14</v>
      </c>
      <c r="H334">
        <v>1390.2</v>
      </c>
      <c r="I334">
        <v>0</v>
      </c>
      <c r="J334" s="1" t="s">
        <v>3890</v>
      </c>
      <c r="K334" s="1" t="s">
        <v>3894</v>
      </c>
    </row>
    <row r="335" spans="1:11" x14ac:dyDescent="0.25">
      <c r="A335" s="1" t="s">
        <v>14</v>
      </c>
      <c r="B335" s="1" t="s">
        <v>375</v>
      </c>
      <c r="C335">
        <v>95914</v>
      </c>
      <c r="D335" s="1" t="s">
        <v>3733</v>
      </c>
      <c r="E335">
        <v>0</v>
      </c>
      <c r="F335">
        <v>0</v>
      </c>
      <c r="G335" s="1" t="s">
        <v>3879</v>
      </c>
      <c r="H335">
        <v>0</v>
      </c>
      <c r="I335">
        <v>0</v>
      </c>
      <c r="J335" s="1" t="s">
        <v>3891</v>
      </c>
      <c r="K335" s="1" t="s">
        <v>3897</v>
      </c>
    </row>
    <row r="336" spans="1:11" x14ac:dyDescent="0.25">
      <c r="A336" s="1" t="s">
        <v>14</v>
      </c>
      <c r="B336" s="1" t="s">
        <v>376</v>
      </c>
      <c r="C336">
        <v>95915</v>
      </c>
      <c r="D336" s="1" t="s">
        <v>3665</v>
      </c>
      <c r="E336">
        <v>74.599999999999994</v>
      </c>
      <c r="F336">
        <v>4519.2</v>
      </c>
      <c r="G336" s="1" t="s">
        <v>14</v>
      </c>
      <c r="H336">
        <v>4519.2</v>
      </c>
      <c r="I336">
        <v>0</v>
      </c>
      <c r="J336" s="1" t="s">
        <v>3890</v>
      </c>
      <c r="K336" s="1" t="s">
        <v>3902</v>
      </c>
    </row>
    <row r="337" spans="1:11" x14ac:dyDescent="0.25">
      <c r="A337" s="1" t="s">
        <v>14</v>
      </c>
      <c r="B337" s="1" t="s">
        <v>377</v>
      </c>
      <c r="C337">
        <v>95916</v>
      </c>
      <c r="D337" s="1" t="s">
        <v>3620</v>
      </c>
      <c r="E337">
        <v>100.2</v>
      </c>
      <c r="F337">
        <v>5753.4</v>
      </c>
      <c r="G337" s="1" t="s">
        <v>14</v>
      </c>
      <c r="H337">
        <v>5753.4</v>
      </c>
      <c r="I337">
        <v>0</v>
      </c>
      <c r="J337" s="1" t="s">
        <v>3890</v>
      </c>
      <c r="K337" s="1" t="s">
        <v>3894</v>
      </c>
    </row>
    <row r="338" spans="1:11" x14ac:dyDescent="0.25">
      <c r="A338" s="1" t="s">
        <v>14</v>
      </c>
      <c r="B338" s="1" t="s">
        <v>378</v>
      </c>
      <c r="C338">
        <v>95917</v>
      </c>
      <c r="D338" s="1" t="s">
        <v>3669</v>
      </c>
      <c r="E338">
        <v>83.2</v>
      </c>
      <c r="F338">
        <v>5238.2</v>
      </c>
      <c r="G338" s="1" t="s">
        <v>14</v>
      </c>
      <c r="H338">
        <v>5238.2</v>
      </c>
      <c r="I338">
        <v>0</v>
      </c>
      <c r="J338" s="1" t="s">
        <v>3890</v>
      </c>
      <c r="K338" s="1" t="s">
        <v>3896</v>
      </c>
    </row>
    <row r="339" spans="1:11" x14ac:dyDescent="0.25">
      <c r="A339" s="1" t="s">
        <v>14</v>
      </c>
      <c r="B339" s="1" t="s">
        <v>379</v>
      </c>
      <c r="C339">
        <v>95918</v>
      </c>
      <c r="D339" s="1" t="s">
        <v>3685</v>
      </c>
      <c r="E339">
        <v>86.6</v>
      </c>
      <c r="F339">
        <v>5478.4</v>
      </c>
      <c r="G339" s="1" t="s">
        <v>14</v>
      </c>
      <c r="H339">
        <v>5478.4</v>
      </c>
      <c r="I339">
        <v>0</v>
      </c>
      <c r="J339" s="1" t="s">
        <v>3890</v>
      </c>
      <c r="K339" s="1" t="s">
        <v>3902</v>
      </c>
    </row>
    <row r="340" spans="1:11" x14ac:dyDescent="0.25">
      <c r="A340" s="1" t="s">
        <v>14</v>
      </c>
      <c r="B340" s="1" t="s">
        <v>380</v>
      </c>
      <c r="C340">
        <v>95919</v>
      </c>
      <c r="D340" s="1" t="s">
        <v>3760</v>
      </c>
      <c r="E340">
        <v>10</v>
      </c>
      <c r="F340">
        <v>660</v>
      </c>
      <c r="G340" s="1" t="s">
        <v>14</v>
      </c>
      <c r="H340">
        <v>660</v>
      </c>
      <c r="I340">
        <v>0</v>
      </c>
      <c r="J340" s="1" t="s">
        <v>3890</v>
      </c>
      <c r="K340" s="1" t="s">
        <v>3902</v>
      </c>
    </row>
    <row r="341" spans="1:11" x14ac:dyDescent="0.25">
      <c r="A341" s="1" t="s">
        <v>14</v>
      </c>
      <c r="B341" s="1" t="s">
        <v>381</v>
      </c>
      <c r="C341">
        <v>95920</v>
      </c>
      <c r="D341" s="1" t="s">
        <v>3661</v>
      </c>
      <c r="E341">
        <v>13</v>
      </c>
      <c r="F341">
        <v>988</v>
      </c>
      <c r="G341" s="1" t="s">
        <v>14</v>
      </c>
      <c r="H341">
        <v>988</v>
      </c>
      <c r="I341">
        <v>0</v>
      </c>
      <c r="J341" s="1" t="s">
        <v>3890</v>
      </c>
      <c r="K341" s="1" t="s">
        <v>3902</v>
      </c>
    </row>
    <row r="342" spans="1:11" x14ac:dyDescent="0.25">
      <c r="A342" s="1" t="s">
        <v>14</v>
      </c>
      <c r="B342" s="1" t="s">
        <v>382</v>
      </c>
      <c r="C342">
        <v>95921</v>
      </c>
      <c r="D342" s="1" t="s">
        <v>3673</v>
      </c>
      <c r="E342">
        <v>250.8</v>
      </c>
      <c r="F342">
        <v>16552.8</v>
      </c>
      <c r="G342" s="1" t="s">
        <v>15</v>
      </c>
      <c r="H342">
        <v>16552.8</v>
      </c>
      <c r="I342">
        <v>0</v>
      </c>
      <c r="J342" s="1" t="s">
        <v>3890</v>
      </c>
      <c r="K342" s="1" t="s">
        <v>3895</v>
      </c>
    </row>
    <row r="343" spans="1:11" x14ac:dyDescent="0.25">
      <c r="A343" s="1" t="s">
        <v>14</v>
      </c>
      <c r="B343" s="1" t="s">
        <v>383</v>
      </c>
      <c r="C343">
        <v>95922</v>
      </c>
      <c r="D343" s="1" t="s">
        <v>3687</v>
      </c>
      <c r="E343">
        <v>26.4</v>
      </c>
      <c r="F343">
        <v>1689.6</v>
      </c>
      <c r="G343" s="1" t="s">
        <v>14</v>
      </c>
      <c r="H343">
        <v>1689.6</v>
      </c>
      <c r="I343">
        <v>0</v>
      </c>
      <c r="J343" s="1" t="s">
        <v>3890</v>
      </c>
      <c r="K343" s="1" t="s">
        <v>3894</v>
      </c>
    </row>
    <row r="344" spans="1:11" x14ac:dyDescent="0.25">
      <c r="A344" s="1" t="s">
        <v>14</v>
      </c>
      <c r="B344" s="1" t="s">
        <v>384</v>
      </c>
      <c r="C344">
        <v>95923</v>
      </c>
      <c r="D344" s="1" t="s">
        <v>3761</v>
      </c>
      <c r="E344">
        <v>31</v>
      </c>
      <c r="F344">
        <v>1953</v>
      </c>
      <c r="G344" s="1" t="s">
        <v>14</v>
      </c>
      <c r="H344">
        <v>1953</v>
      </c>
      <c r="I344">
        <v>0</v>
      </c>
      <c r="J344" s="1" t="s">
        <v>3890</v>
      </c>
      <c r="K344" s="1" t="s">
        <v>3902</v>
      </c>
    </row>
    <row r="345" spans="1:11" x14ac:dyDescent="0.25">
      <c r="A345" s="1" t="s">
        <v>14</v>
      </c>
      <c r="B345" s="1" t="s">
        <v>385</v>
      </c>
      <c r="C345">
        <v>95924</v>
      </c>
      <c r="D345" s="1" t="s">
        <v>3670</v>
      </c>
      <c r="E345">
        <v>71.8</v>
      </c>
      <c r="F345">
        <v>4943</v>
      </c>
      <c r="G345" s="1" t="s">
        <v>14</v>
      </c>
      <c r="H345">
        <v>4943</v>
      </c>
      <c r="I345">
        <v>0</v>
      </c>
      <c r="J345" s="1" t="s">
        <v>3890</v>
      </c>
      <c r="K345" s="1" t="s">
        <v>3896</v>
      </c>
    </row>
    <row r="346" spans="1:11" x14ac:dyDescent="0.25">
      <c r="A346" s="1" t="s">
        <v>14</v>
      </c>
      <c r="B346" s="1" t="s">
        <v>386</v>
      </c>
      <c r="C346">
        <v>95925</v>
      </c>
      <c r="D346" s="1" t="s">
        <v>3662</v>
      </c>
      <c r="E346">
        <v>29.2</v>
      </c>
      <c r="F346">
        <v>817.6</v>
      </c>
      <c r="G346" s="1" t="s">
        <v>14</v>
      </c>
      <c r="H346">
        <v>817.6</v>
      </c>
      <c r="I346">
        <v>0</v>
      </c>
      <c r="J346" s="1" t="s">
        <v>3890</v>
      </c>
      <c r="K346" s="1" t="s">
        <v>3902</v>
      </c>
    </row>
    <row r="347" spans="1:11" x14ac:dyDescent="0.25">
      <c r="A347" s="1" t="s">
        <v>14</v>
      </c>
      <c r="B347" s="1" t="s">
        <v>387</v>
      </c>
      <c r="C347">
        <v>95926</v>
      </c>
      <c r="D347" s="1" t="s">
        <v>3619</v>
      </c>
      <c r="E347">
        <v>30</v>
      </c>
      <c r="F347">
        <v>2640</v>
      </c>
      <c r="G347" s="1" t="s">
        <v>14</v>
      </c>
      <c r="H347">
        <v>2640</v>
      </c>
      <c r="I347">
        <v>0</v>
      </c>
      <c r="J347" s="1" t="s">
        <v>3890</v>
      </c>
      <c r="K347" s="1" t="s">
        <v>3894</v>
      </c>
    </row>
    <row r="348" spans="1:11" x14ac:dyDescent="0.25">
      <c r="A348" s="1" t="s">
        <v>14</v>
      </c>
      <c r="B348" s="1" t="s">
        <v>388</v>
      </c>
      <c r="C348">
        <v>95927</v>
      </c>
      <c r="D348" s="1" t="s">
        <v>3616</v>
      </c>
      <c r="E348">
        <v>146.80000000000001</v>
      </c>
      <c r="F348">
        <v>8326.7999999999993</v>
      </c>
      <c r="G348" s="1" t="s">
        <v>14</v>
      </c>
      <c r="H348">
        <v>8326.7999999999993</v>
      </c>
      <c r="I348">
        <v>0</v>
      </c>
      <c r="J348" s="1" t="s">
        <v>3890</v>
      </c>
      <c r="K348" s="1" t="s">
        <v>3894</v>
      </c>
    </row>
    <row r="349" spans="1:11" x14ac:dyDescent="0.25">
      <c r="A349" s="1" t="s">
        <v>14</v>
      </c>
      <c r="B349" s="1" t="s">
        <v>389</v>
      </c>
      <c r="C349">
        <v>95928</v>
      </c>
      <c r="D349" s="1" t="s">
        <v>3671</v>
      </c>
      <c r="E349">
        <v>65</v>
      </c>
      <c r="F349">
        <v>4287.3999999999996</v>
      </c>
      <c r="G349" s="1" t="s">
        <v>14</v>
      </c>
      <c r="H349">
        <v>4287.3999999999996</v>
      </c>
      <c r="I349">
        <v>0</v>
      </c>
      <c r="J349" s="1" t="s">
        <v>3890</v>
      </c>
      <c r="K349" s="1" t="s">
        <v>3896</v>
      </c>
    </row>
    <row r="350" spans="1:11" x14ac:dyDescent="0.25">
      <c r="A350" s="1" t="s">
        <v>14</v>
      </c>
      <c r="B350" s="1" t="s">
        <v>390</v>
      </c>
      <c r="C350">
        <v>95929</v>
      </c>
      <c r="D350" s="1" t="s">
        <v>3676</v>
      </c>
      <c r="E350">
        <v>12.3</v>
      </c>
      <c r="F350">
        <v>1075.9000000000001</v>
      </c>
      <c r="G350" s="1" t="s">
        <v>14</v>
      </c>
      <c r="H350">
        <v>1075.9000000000001</v>
      </c>
      <c r="I350">
        <v>0</v>
      </c>
      <c r="J350" s="1" t="s">
        <v>3890</v>
      </c>
      <c r="K350" s="1" t="s">
        <v>3896</v>
      </c>
    </row>
    <row r="351" spans="1:11" x14ac:dyDescent="0.25">
      <c r="A351" s="1" t="s">
        <v>14</v>
      </c>
      <c r="B351" s="1" t="s">
        <v>391</v>
      </c>
      <c r="C351">
        <v>95930</v>
      </c>
      <c r="D351" s="1" t="s">
        <v>3626</v>
      </c>
      <c r="E351">
        <v>359.7</v>
      </c>
      <c r="F351">
        <v>20902.400000000001</v>
      </c>
      <c r="G351" s="1" t="s">
        <v>14</v>
      </c>
      <c r="H351">
        <v>20902.400000000001</v>
      </c>
      <c r="I351">
        <v>0</v>
      </c>
      <c r="J351" s="1" t="s">
        <v>3890</v>
      </c>
      <c r="K351" s="1" t="s">
        <v>3894</v>
      </c>
    </row>
    <row r="352" spans="1:11" x14ac:dyDescent="0.25">
      <c r="A352" s="1" t="s">
        <v>14</v>
      </c>
      <c r="B352" s="1" t="s">
        <v>392</v>
      </c>
      <c r="C352">
        <v>95931</v>
      </c>
      <c r="D352" s="1" t="s">
        <v>3614</v>
      </c>
      <c r="E352">
        <v>9.4</v>
      </c>
      <c r="F352">
        <v>620.4</v>
      </c>
      <c r="G352" s="1" t="s">
        <v>14</v>
      </c>
      <c r="H352">
        <v>620.4</v>
      </c>
      <c r="I352">
        <v>0</v>
      </c>
      <c r="J352" s="1" t="s">
        <v>3890</v>
      </c>
      <c r="K352" s="1" t="s">
        <v>3894</v>
      </c>
    </row>
    <row r="353" spans="1:11" x14ac:dyDescent="0.25">
      <c r="A353" s="1" t="s">
        <v>14</v>
      </c>
      <c r="B353" s="1" t="s">
        <v>393</v>
      </c>
      <c r="C353">
        <v>95932</v>
      </c>
      <c r="D353" s="1" t="s">
        <v>3614</v>
      </c>
      <c r="E353">
        <v>164.6</v>
      </c>
      <c r="F353">
        <v>5267.2</v>
      </c>
      <c r="G353" s="1" t="s">
        <v>14</v>
      </c>
      <c r="H353">
        <v>5267.2</v>
      </c>
      <c r="I353">
        <v>0</v>
      </c>
      <c r="J353" s="1" t="s">
        <v>3890</v>
      </c>
      <c r="K353" s="1" t="s">
        <v>3894</v>
      </c>
    </row>
    <row r="354" spans="1:11" x14ac:dyDescent="0.25">
      <c r="A354" s="1" t="s">
        <v>14</v>
      </c>
      <c r="B354" s="1" t="s">
        <v>394</v>
      </c>
      <c r="C354">
        <v>95933</v>
      </c>
      <c r="D354" s="1" t="s">
        <v>3686</v>
      </c>
      <c r="E354">
        <v>317.39999999999998</v>
      </c>
      <c r="F354">
        <v>15291.4</v>
      </c>
      <c r="G354" s="1" t="s">
        <v>3880</v>
      </c>
      <c r="H354">
        <v>15291.4</v>
      </c>
      <c r="I354">
        <v>0</v>
      </c>
      <c r="J354" s="1" t="s">
        <v>3890</v>
      </c>
      <c r="K354" s="1" t="s">
        <v>3900</v>
      </c>
    </row>
    <row r="355" spans="1:11" x14ac:dyDescent="0.25">
      <c r="A355" s="1" t="s">
        <v>14</v>
      </c>
      <c r="B355" s="1" t="s">
        <v>395</v>
      </c>
      <c r="C355">
        <v>95934</v>
      </c>
      <c r="D355" s="1" t="s">
        <v>3733</v>
      </c>
      <c r="E355">
        <v>40</v>
      </c>
      <c r="F355">
        <v>2880</v>
      </c>
      <c r="G355" s="1" t="s">
        <v>14</v>
      </c>
      <c r="H355">
        <v>2880</v>
      </c>
      <c r="I355">
        <v>0</v>
      </c>
      <c r="J355" s="1" t="s">
        <v>3890</v>
      </c>
      <c r="K355" s="1" t="s">
        <v>3897</v>
      </c>
    </row>
    <row r="356" spans="1:11" x14ac:dyDescent="0.25">
      <c r="A356" s="1" t="s">
        <v>14</v>
      </c>
      <c r="B356" s="1" t="s">
        <v>396</v>
      </c>
      <c r="C356">
        <v>95935</v>
      </c>
      <c r="D356" s="1" t="s">
        <v>3733</v>
      </c>
      <c r="E356">
        <v>350</v>
      </c>
      <c r="F356">
        <v>25200</v>
      </c>
      <c r="G356" s="1" t="s">
        <v>14</v>
      </c>
      <c r="H356">
        <v>25200</v>
      </c>
      <c r="I356">
        <v>0</v>
      </c>
      <c r="J356" s="1" t="s">
        <v>3890</v>
      </c>
      <c r="K356" s="1" t="s">
        <v>3901</v>
      </c>
    </row>
    <row r="357" spans="1:11" x14ac:dyDescent="0.25">
      <c r="A357" s="1" t="s">
        <v>14</v>
      </c>
      <c r="B357" s="1" t="s">
        <v>397</v>
      </c>
      <c r="C357">
        <v>95936</v>
      </c>
      <c r="D357" s="1" t="s">
        <v>3762</v>
      </c>
      <c r="E357">
        <v>349.2</v>
      </c>
      <c r="F357">
        <v>17036.8</v>
      </c>
      <c r="G357" s="1" t="s">
        <v>14</v>
      </c>
      <c r="H357">
        <v>17036.8</v>
      </c>
      <c r="I357">
        <v>0</v>
      </c>
      <c r="J357" s="1" t="s">
        <v>3890</v>
      </c>
      <c r="K357" s="1" t="s">
        <v>3894</v>
      </c>
    </row>
    <row r="358" spans="1:11" x14ac:dyDescent="0.25">
      <c r="A358" s="1" t="s">
        <v>14</v>
      </c>
      <c r="B358" s="1" t="s">
        <v>398</v>
      </c>
      <c r="C358">
        <v>95937</v>
      </c>
      <c r="D358" s="1" t="s">
        <v>3763</v>
      </c>
      <c r="E358">
        <v>107</v>
      </c>
      <c r="F358">
        <v>7276</v>
      </c>
      <c r="G358" s="1" t="s">
        <v>14</v>
      </c>
      <c r="H358">
        <v>7276</v>
      </c>
      <c r="I358">
        <v>0</v>
      </c>
      <c r="J358" s="1" t="s">
        <v>3890</v>
      </c>
      <c r="K358" s="1" t="s">
        <v>3894</v>
      </c>
    </row>
    <row r="359" spans="1:11" x14ac:dyDescent="0.25">
      <c r="A359" s="1" t="s">
        <v>14</v>
      </c>
      <c r="B359" s="1" t="s">
        <v>399</v>
      </c>
      <c r="C359">
        <v>95938</v>
      </c>
      <c r="D359" s="1" t="s">
        <v>3764</v>
      </c>
      <c r="E359">
        <v>349.2</v>
      </c>
      <c r="F359">
        <v>22698</v>
      </c>
      <c r="G359" s="1" t="s">
        <v>19</v>
      </c>
      <c r="H359">
        <v>22698</v>
      </c>
      <c r="I359">
        <v>0</v>
      </c>
      <c r="J359" s="1" t="s">
        <v>3890</v>
      </c>
      <c r="K359" s="1" t="s">
        <v>3900</v>
      </c>
    </row>
    <row r="360" spans="1:11" x14ac:dyDescent="0.25">
      <c r="A360" s="1" t="s">
        <v>14</v>
      </c>
      <c r="B360" s="1" t="s">
        <v>400</v>
      </c>
      <c r="C360">
        <v>95939</v>
      </c>
      <c r="D360" s="1" t="s">
        <v>3728</v>
      </c>
      <c r="E360">
        <v>727.24</v>
      </c>
      <c r="F360">
        <v>39934.400000000001</v>
      </c>
      <c r="G360" s="1" t="s">
        <v>14</v>
      </c>
      <c r="H360">
        <v>39934.400000000001</v>
      </c>
      <c r="I360">
        <v>0</v>
      </c>
      <c r="J360" s="1" t="s">
        <v>3890</v>
      </c>
      <c r="K360" s="1" t="s">
        <v>3894</v>
      </c>
    </row>
    <row r="361" spans="1:11" x14ac:dyDescent="0.25">
      <c r="A361" s="1" t="s">
        <v>14</v>
      </c>
      <c r="B361" s="1" t="s">
        <v>401</v>
      </c>
      <c r="C361">
        <v>95940</v>
      </c>
      <c r="D361" s="1" t="s">
        <v>3605</v>
      </c>
      <c r="E361">
        <v>23.6</v>
      </c>
      <c r="F361">
        <v>1557.6</v>
      </c>
      <c r="G361" s="1" t="s">
        <v>14</v>
      </c>
      <c r="H361">
        <v>1557.6</v>
      </c>
      <c r="I361">
        <v>0</v>
      </c>
      <c r="J361" s="1" t="s">
        <v>3890</v>
      </c>
      <c r="K361" s="1" t="s">
        <v>3894</v>
      </c>
    </row>
    <row r="362" spans="1:11" x14ac:dyDescent="0.25">
      <c r="A362" s="1" t="s">
        <v>14</v>
      </c>
      <c r="B362" s="1" t="s">
        <v>402</v>
      </c>
      <c r="C362">
        <v>95941</v>
      </c>
      <c r="D362" s="1" t="s">
        <v>3765</v>
      </c>
      <c r="E362">
        <v>9.1</v>
      </c>
      <c r="F362">
        <v>600.6</v>
      </c>
      <c r="G362" s="1" t="s">
        <v>14</v>
      </c>
      <c r="H362">
        <v>600.6</v>
      </c>
      <c r="I362">
        <v>0</v>
      </c>
      <c r="J362" s="1" t="s">
        <v>3890</v>
      </c>
      <c r="K362" s="1" t="s">
        <v>3894</v>
      </c>
    </row>
    <row r="363" spans="1:11" x14ac:dyDescent="0.25">
      <c r="A363" s="1" t="s">
        <v>14</v>
      </c>
      <c r="B363" s="1" t="s">
        <v>403</v>
      </c>
      <c r="C363">
        <v>95942</v>
      </c>
      <c r="D363" s="1" t="s">
        <v>3747</v>
      </c>
      <c r="E363">
        <v>44.7</v>
      </c>
      <c r="F363">
        <v>1430.4</v>
      </c>
      <c r="G363" s="1" t="s">
        <v>14</v>
      </c>
      <c r="H363">
        <v>1430.4</v>
      </c>
      <c r="I363">
        <v>0</v>
      </c>
      <c r="J363" s="1" t="s">
        <v>3890</v>
      </c>
      <c r="K363" s="1" t="s">
        <v>3894</v>
      </c>
    </row>
    <row r="364" spans="1:11" x14ac:dyDescent="0.25">
      <c r="A364" s="1" t="s">
        <v>14</v>
      </c>
      <c r="B364" s="1" t="s">
        <v>404</v>
      </c>
      <c r="C364">
        <v>95943</v>
      </c>
      <c r="D364" s="1" t="s">
        <v>3614</v>
      </c>
      <c r="E364">
        <v>11.6</v>
      </c>
      <c r="F364">
        <v>765.6</v>
      </c>
      <c r="G364" s="1" t="s">
        <v>14</v>
      </c>
      <c r="H364">
        <v>765.6</v>
      </c>
      <c r="I364">
        <v>0</v>
      </c>
      <c r="J364" s="1" t="s">
        <v>3890</v>
      </c>
      <c r="K364" s="1" t="s">
        <v>3894</v>
      </c>
    </row>
    <row r="365" spans="1:11" x14ac:dyDescent="0.25">
      <c r="A365" s="1" t="s">
        <v>14</v>
      </c>
      <c r="B365" s="1" t="s">
        <v>405</v>
      </c>
      <c r="C365">
        <v>95944</v>
      </c>
      <c r="D365" s="1" t="s">
        <v>3766</v>
      </c>
      <c r="E365">
        <v>1017.4</v>
      </c>
      <c r="F365">
        <v>65113.599999999999</v>
      </c>
      <c r="G365" s="1" t="s">
        <v>15</v>
      </c>
      <c r="H365">
        <v>65113.599999999999</v>
      </c>
      <c r="I365">
        <v>0</v>
      </c>
      <c r="J365" s="1" t="s">
        <v>3890</v>
      </c>
      <c r="K365" s="1" t="s">
        <v>3898</v>
      </c>
    </row>
    <row r="366" spans="1:11" x14ac:dyDescent="0.25">
      <c r="A366" s="1" t="s">
        <v>14</v>
      </c>
      <c r="B366" s="1" t="s">
        <v>406</v>
      </c>
      <c r="C366">
        <v>95945</v>
      </c>
      <c r="D366" s="1" t="s">
        <v>3677</v>
      </c>
      <c r="E366">
        <v>301.60000000000002</v>
      </c>
      <c r="F366">
        <v>20508.8</v>
      </c>
      <c r="G366" s="1" t="s">
        <v>15</v>
      </c>
      <c r="H366">
        <v>20508.8</v>
      </c>
      <c r="I366">
        <v>0</v>
      </c>
      <c r="J366" s="1" t="s">
        <v>3890</v>
      </c>
      <c r="K366" s="1" t="s">
        <v>3898</v>
      </c>
    </row>
    <row r="367" spans="1:11" x14ac:dyDescent="0.25">
      <c r="A367" s="1" t="s">
        <v>14</v>
      </c>
      <c r="B367" s="1" t="s">
        <v>407</v>
      </c>
      <c r="C367">
        <v>95946</v>
      </c>
      <c r="D367" s="1" t="s">
        <v>3767</v>
      </c>
      <c r="E367">
        <v>39.4</v>
      </c>
      <c r="F367">
        <v>2636.2</v>
      </c>
      <c r="G367" s="1" t="s">
        <v>14</v>
      </c>
      <c r="H367">
        <v>2636.2</v>
      </c>
      <c r="I367">
        <v>0</v>
      </c>
      <c r="J367" s="1" t="s">
        <v>3890</v>
      </c>
      <c r="K367" s="1" t="s">
        <v>3894</v>
      </c>
    </row>
    <row r="368" spans="1:11" x14ac:dyDescent="0.25">
      <c r="A368" s="1" t="s">
        <v>14</v>
      </c>
      <c r="B368" s="1" t="s">
        <v>408</v>
      </c>
      <c r="C368">
        <v>95947</v>
      </c>
      <c r="D368" s="1" t="s">
        <v>3768</v>
      </c>
      <c r="E368">
        <v>28</v>
      </c>
      <c r="F368">
        <v>2184</v>
      </c>
      <c r="G368" s="1" t="s">
        <v>14</v>
      </c>
      <c r="H368">
        <v>2184</v>
      </c>
      <c r="I368">
        <v>0</v>
      </c>
      <c r="J368" s="1" t="s">
        <v>3890</v>
      </c>
      <c r="K368" s="1" t="s">
        <v>3894</v>
      </c>
    </row>
    <row r="369" spans="1:11" x14ac:dyDescent="0.25">
      <c r="A369" s="1" t="s">
        <v>14</v>
      </c>
      <c r="B369" s="1" t="s">
        <v>409</v>
      </c>
      <c r="C369">
        <v>95948</v>
      </c>
      <c r="D369" s="1" t="s">
        <v>3703</v>
      </c>
      <c r="E369">
        <v>93.2</v>
      </c>
      <c r="F369">
        <v>5743.7</v>
      </c>
      <c r="G369" s="1" t="s">
        <v>14</v>
      </c>
      <c r="H369">
        <v>5743.7</v>
      </c>
      <c r="I369">
        <v>0</v>
      </c>
      <c r="J369" s="1" t="s">
        <v>3890</v>
      </c>
      <c r="K369" s="1" t="s">
        <v>3894</v>
      </c>
    </row>
    <row r="370" spans="1:11" x14ac:dyDescent="0.25">
      <c r="A370" s="1" t="s">
        <v>14</v>
      </c>
      <c r="B370" s="1" t="s">
        <v>410</v>
      </c>
      <c r="C370">
        <v>95949</v>
      </c>
      <c r="D370" s="1" t="s">
        <v>3703</v>
      </c>
      <c r="E370">
        <v>49.9</v>
      </c>
      <c r="F370">
        <v>3143.7</v>
      </c>
      <c r="G370" s="1" t="s">
        <v>14</v>
      </c>
      <c r="H370">
        <v>3143.7</v>
      </c>
      <c r="I370">
        <v>0</v>
      </c>
      <c r="J370" s="1" t="s">
        <v>3890</v>
      </c>
      <c r="K370" s="1" t="s">
        <v>3894</v>
      </c>
    </row>
    <row r="371" spans="1:11" x14ac:dyDescent="0.25">
      <c r="A371" s="1" t="s">
        <v>14</v>
      </c>
      <c r="B371" s="1" t="s">
        <v>411</v>
      </c>
      <c r="C371">
        <v>95950</v>
      </c>
      <c r="D371" s="1" t="s">
        <v>3694</v>
      </c>
      <c r="E371">
        <v>98.9</v>
      </c>
      <c r="F371">
        <v>6690.5</v>
      </c>
      <c r="G371" s="1" t="s">
        <v>14</v>
      </c>
      <c r="H371">
        <v>6690.5</v>
      </c>
      <c r="I371">
        <v>0</v>
      </c>
      <c r="J371" s="1" t="s">
        <v>3890</v>
      </c>
      <c r="K371" s="1" t="s">
        <v>3894</v>
      </c>
    </row>
    <row r="372" spans="1:11" x14ac:dyDescent="0.25">
      <c r="A372" s="1" t="s">
        <v>14</v>
      </c>
      <c r="B372" s="1" t="s">
        <v>412</v>
      </c>
      <c r="C372">
        <v>95951</v>
      </c>
      <c r="D372" s="1" t="s">
        <v>3625</v>
      </c>
      <c r="E372">
        <v>8.6</v>
      </c>
      <c r="F372">
        <v>593.4</v>
      </c>
      <c r="G372" s="1" t="s">
        <v>14</v>
      </c>
      <c r="H372">
        <v>593.4</v>
      </c>
      <c r="I372">
        <v>0</v>
      </c>
      <c r="J372" s="1" t="s">
        <v>3890</v>
      </c>
      <c r="K372" s="1" t="s">
        <v>3894</v>
      </c>
    </row>
    <row r="373" spans="1:11" x14ac:dyDescent="0.25">
      <c r="A373" s="1" t="s">
        <v>14</v>
      </c>
      <c r="B373" s="1" t="s">
        <v>413</v>
      </c>
      <c r="C373">
        <v>95952</v>
      </c>
      <c r="D373" s="1" t="s">
        <v>3692</v>
      </c>
      <c r="E373">
        <v>120.9</v>
      </c>
      <c r="F373">
        <v>8221.2000000000007</v>
      </c>
      <c r="G373" s="1" t="s">
        <v>14</v>
      </c>
      <c r="H373">
        <v>8221.2000000000007</v>
      </c>
      <c r="I373">
        <v>0</v>
      </c>
      <c r="J373" s="1" t="s">
        <v>3890</v>
      </c>
      <c r="K373" s="1" t="s">
        <v>3894</v>
      </c>
    </row>
    <row r="374" spans="1:11" x14ac:dyDescent="0.25">
      <c r="A374" s="1" t="s">
        <v>14</v>
      </c>
      <c r="B374" s="1" t="s">
        <v>414</v>
      </c>
      <c r="C374">
        <v>95953</v>
      </c>
      <c r="D374" s="1" t="s">
        <v>3622</v>
      </c>
      <c r="E374">
        <v>65.8</v>
      </c>
      <c r="F374">
        <v>3355.8</v>
      </c>
      <c r="G374" s="1" t="s">
        <v>14</v>
      </c>
      <c r="H374">
        <v>3355.8</v>
      </c>
      <c r="I374">
        <v>0</v>
      </c>
      <c r="J374" s="1" t="s">
        <v>3890</v>
      </c>
      <c r="K374" s="1" t="s">
        <v>3894</v>
      </c>
    </row>
    <row r="375" spans="1:11" x14ac:dyDescent="0.25">
      <c r="A375" s="1" t="s">
        <v>14</v>
      </c>
      <c r="B375" s="1" t="s">
        <v>415</v>
      </c>
      <c r="C375">
        <v>95954</v>
      </c>
      <c r="D375" s="1" t="s">
        <v>3614</v>
      </c>
      <c r="E375">
        <v>454.5</v>
      </c>
      <c r="F375">
        <v>22899.599999999999</v>
      </c>
      <c r="G375" s="1" t="s">
        <v>14</v>
      </c>
      <c r="H375">
        <v>22899.599999999999</v>
      </c>
      <c r="I375">
        <v>0</v>
      </c>
      <c r="J375" s="1" t="s">
        <v>3890</v>
      </c>
      <c r="K375" s="1" t="s">
        <v>3894</v>
      </c>
    </row>
    <row r="376" spans="1:11" x14ac:dyDescent="0.25">
      <c r="A376" s="1" t="s">
        <v>14</v>
      </c>
      <c r="B376" s="1" t="s">
        <v>416</v>
      </c>
      <c r="C376">
        <v>95955</v>
      </c>
      <c r="D376" s="1" t="s">
        <v>3614</v>
      </c>
      <c r="E376">
        <v>168.4</v>
      </c>
      <c r="F376">
        <v>10403.200000000001</v>
      </c>
      <c r="G376" s="1" t="s">
        <v>14</v>
      </c>
      <c r="H376">
        <v>10403.200000000001</v>
      </c>
      <c r="I376">
        <v>0</v>
      </c>
      <c r="J376" s="1" t="s">
        <v>3890</v>
      </c>
      <c r="K376" s="1" t="s">
        <v>3894</v>
      </c>
    </row>
    <row r="377" spans="1:11" x14ac:dyDescent="0.25">
      <c r="A377" s="1" t="s">
        <v>14</v>
      </c>
      <c r="B377" s="1" t="s">
        <v>417</v>
      </c>
      <c r="C377">
        <v>95956</v>
      </c>
      <c r="D377" s="1" t="s">
        <v>3603</v>
      </c>
      <c r="E377">
        <v>19.5</v>
      </c>
      <c r="F377">
        <v>1287</v>
      </c>
      <c r="G377" s="1" t="s">
        <v>14</v>
      </c>
      <c r="H377">
        <v>1287</v>
      </c>
      <c r="I377">
        <v>0</v>
      </c>
      <c r="J377" s="1" t="s">
        <v>3890</v>
      </c>
      <c r="K377" s="1" t="s">
        <v>3894</v>
      </c>
    </row>
    <row r="378" spans="1:11" x14ac:dyDescent="0.25">
      <c r="A378" s="1" t="s">
        <v>14</v>
      </c>
      <c r="B378" s="1" t="s">
        <v>418</v>
      </c>
      <c r="C378">
        <v>95957</v>
      </c>
      <c r="D378" s="1" t="s">
        <v>3681</v>
      </c>
      <c r="E378">
        <v>201</v>
      </c>
      <c r="F378">
        <v>10012.1</v>
      </c>
      <c r="G378" s="1" t="s">
        <v>15</v>
      </c>
      <c r="H378">
        <v>10012.1</v>
      </c>
      <c r="I378">
        <v>0</v>
      </c>
      <c r="J378" s="1" t="s">
        <v>3890</v>
      </c>
      <c r="K378" s="1" t="s">
        <v>3897</v>
      </c>
    </row>
    <row r="379" spans="1:11" x14ac:dyDescent="0.25">
      <c r="A379" s="1" t="s">
        <v>14</v>
      </c>
      <c r="B379" s="1" t="s">
        <v>419</v>
      </c>
      <c r="C379">
        <v>95958</v>
      </c>
      <c r="D379" s="1" t="s">
        <v>3603</v>
      </c>
      <c r="E379">
        <v>131.4</v>
      </c>
      <c r="F379">
        <v>9066.6</v>
      </c>
      <c r="G379" s="1" t="s">
        <v>15</v>
      </c>
      <c r="H379">
        <v>9066.6</v>
      </c>
      <c r="I379">
        <v>0</v>
      </c>
      <c r="J379" s="1" t="s">
        <v>3890</v>
      </c>
      <c r="K379" s="1" t="s">
        <v>3897</v>
      </c>
    </row>
    <row r="380" spans="1:11" x14ac:dyDescent="0.25">
      <c r="A380" s="1" t="s">
        <v>14</v>
      </c>
      <c r="B380" s="1" t="s">
        <v>420</v>
      </c>
      <c r="C380">
        <v>95959</v>
      </c>
      <c r="D380" s="1" t="s">
        <v>3745</v>
      </c>
      <c r="E380">
        <v>46.6</v>
      </c>
      <c r="F380">
        <v>3523.1</v>
      </c>
      <c r="G380" s="1" t="s">
        <v>15</v>
      </c>
      <c r="H380">
        <v>3523.1</v>
      </c>
      <c r="I380">
        <v>0</v>
      </c>
      <c r="J380" s="1" t="s">
        <v>3890</v>
      </c>
      <c r="K380" s="1" t="s">
        <v>3897</v>
      </c>
    </row>
    <row r="381" spans="1:11" x14ac:dyDescent="0.25">
      <c r="A381" s="1" t="s">
        <v>14</v>
      </c>
      <c r="B381" s="1" t="s">
        <v>421</v>
      </c>
      <c r="C381">
        <v>95960</v>
      </c>
      <c r="D381" s="1" t="s">
        <v>3606</v>
      </c>
      <c r="E381">
        <v>53.5</v>
      </c>
      <c r="F381">
        <v>1521.7</v>
      </c>
      <c r="G381" s="1" t="s">
        <v>14</v>
      </c>
      <c r="H381">
        <v>1521.7</v>
      </c>
      <c r="I381">
        <v>0</v>
      </c>
      <c r="J381" s="1" t="s">
        <v>3890</v>
      </c>
      <c r="K381" s="1" t="s">
        <v>3894</v>
      </c>
    </row>
    <row r="382" spans="1:11" x14ac:dyDescent="0.25">
      <c r="A382" s="1" t="s">
        <v>14</v>
      </c>
      <c r="B382" s="1" t="s">
        <v>422</v>
      </c>
      <c r="C382">
        <v>95961</v>
      </c>
      <c r="D382" s="1" t="s">
        <v>3710</v>
      </c>
      <c r="E382">
        <v>30</v>
      </c>
      <c r="F382">
        <v>1980</v>
      </c>
      <c r="G382" s="1" t="s">
        <v>15</v>
      </c>
      <c r="H382">
        <v>1980</v>
      </c>
      <c r="I382">
        <v>0</v>
      </c>
      <c r="J382" s="1" t="s">
        <v>3890</v>
      </c>
      <c r="K382" s="1" t="s">
        <v>3896</v>
      </c>
    </row>
    <row r="383" spans="1:11" x14ac:dyDescent="0.25">
      <c r="A383" s="1" t="s">
        <v>14</v>
      </c>
      <c r="B383" s="1" t="s">
        <v>423</v>
      </c>
      <c r="C383">
        <v>95962</v>
      </c>
      <c r="D383" s="1" t="s">
        <v>3709</v>
      </c>
      <c r="E383">
        <v>122.3</v>
      </c>
      <c r="F383">
        <v>8071.8</v>
      </c>
      <c r="G383" s="1" t="s">
        <v>15</v>
      </c>
      <c r="H383">
        <v>8071.8</v>
      </c>
      <c r="I383">
        <v>0</v>
      </c>
      <c r="J383" s="1" t="s">
        <v>3890</v>
      </c>
      <c r="K383" s="1" t="s">
        <v>3896</v>
      </c>
    </row>
    <row r="384" spans="1:11" x14ac:dyDescent="0.25">
      <c r="A384" s="1" t="s">
        <v>14</v>
      </c>
      <c r="B384" s="1" t="s">
        <v>424</v>
      </c>
      <c r="C384">
        <v>95963</v>
      </c>
      <c r="D384" s="1" t="s">
        <v>3714</v>
      </c>
      <c r="E384">
        <v>17.3</v>
      </c>
      <c r="F384">
        <v>1221.8</v>
      </c>
      <c r="G384" s="1" t="s">
        <v>15</v>
      </c>
      <c r="H384">
        <v>1221.8</v>
      </c>
      <c r="I384">
        <v>0</v>
      </c>
      <c r="J384" s="1" t="s">
        <v>3890</v>
      </c>
      <c r="K384" s="1" t="s">
        <v>3896</v>
      </c>
    </row>
    <row r="385" spans="1:11" x14ac:dyDescent="0.25">
      <c r="A385" s="1" t="s">
        <v>14</v>
      </c>
      <c r="B385" s="1" t="s">
        <v>425</v>
      </c>
      <c r="C385">
        <v>95964</v>
      </c>
      <c r="D385" s="1" t="s">
        <v>3700</v>
      </c>
      <c r="E385">
        <v>1082.3399999999999</v>
      </c>
      <c r="F385">
        <v>54345.599999999999</v>
      </c>
      <c r="G385" s="1" t="s">
        <v>23</v>
      </c>
      <c r="H385">
        <v>54345.599999999999</v>
      </c>
      <c r="I385">
        <v>0</v>
      </c>
      <c r="J385" s="1" t="s">
        <v>3890</v>
      </c>
      <c r="K385" s="1" t="s">
        <v>3899</v>
      </c>
    </row>
    <row r="386" spans="1:11" x14ac:dyDescent="0.25">
      <c r="A386" s="1" t="s">
        <v>14</v>
      </c>
      <c r="B386" s="1" t="s">
        <v>426</v>
      </c>
      <c r="C386">
        <v>95965</v>
      </c>
      <c r="D386" s="1" t="s">
        <v>3614</v>
      </c>
      <c r="E386">
        <v>15</v>
      </c>
      <c r="F386">
        <v>690</v>
      </c>
      <c r="G386" s="1" t="s">
        <v>14</v>
      </c>
      <c r="H386">
        <v>690</v>
      </c>
      <c r="I386">
        <v>0</v>
      </c>
      <c r="J386" s="1" t="s">
        <v>3890</v>
      </c>
      <c r="K386" s="1" t="s">
        <v>3894</v>
      </c>
    </row>
    <row r="387" spans="1:11" x14ac:dyDescent="0.25">
      <c r="A387" s="1" t="s">
        <v>14</v>
      </c>
      <c r="B387" s="1" t="s">
        <v>427</v>
      </c>
      <c r="C387">
        <v>95966</v>
      </c>
      <c r="D387" s="1" t="s">
        <v>3769</v>
      </c>
      <c r="E387">
        <v>2</v>
      </c>
      <c r="F387">
        <v>500</v>
      </c>
      <c r="G387" s="1" t="s">
        <v>3881</v>
      </c>
      <c r="H387">
        <v>500</v>
      </c>
      <c r="I387">
        <v>0</v>
      </c>
      <c r="J387" s="1" t="s">
        <v>3890</v>
      </c>
      <c r="K387" s="1" t="s">
        <v>3894</v>
      </c>
    </row>
    <row r="388" spans="1:11" x14ac:dyDescent="0.25">
      <c r="A388" s="1" t="s">
        <v>14</v>
      </c>
      <c r="B388" s="1" t="s">
        <v>428</v>
      </c>
      <c r="C388">
        <v>95967</v>
      </c>
      <c r="D388" s="1" t="s">
        <v>3687</v>
      </c>
      <c r="E388">
        <v>6.3</v>
      </c>
      <c r="F388">
        <v>554.4</v>
      </c>
      <c r="G388" s="1" t="s">
        <v>14</v>
      </c>
      <c r="H388">
        <v>554.4</v>
      </c>
      <c r="I388">
        <v>0</v>
      </c>
      <c r="J388" s="1" t="s">
        <v>3890</v>
      </c>
      <c r="K388" s="1" t="s">
        <v>3894</v>
      </c>
    </row>
    <row r="389" spans="1:11" x14ac:dyDescent="0.25">
      <c r="A389" s="1" t="s">
        <v>14</v>
      </c>
      <c r="B389" s="1" t="s">
        <v>429</v>
      </c>
      <c r="C389">
        <v>95968</v>
      </c>
      <c r="D389" s="1" t="s">
        <v>3624</v>
      </c>
      <c r="E389">
        <v>23</v>
      </c>
      <c r="F389">
        <v>1587</v>
      </c>
      <c r="G389" s="1" t="s">
        <v>14</v>
      </c>
      <c r="H389">
        <v>1587</v>
      </c>
      <c r="I389">
        <v>0</v>
      </c>
      <c r="J389" s="1" t="s">
        <v>3890</v>
      </c>
      <c r="K389" s="1" t="s">
        <v>3894</v>
      </c>
    </row>
    <row r="390" spans="1:11" x14ac:dyDescent="0.25">
      <c r="A390" s="1" t="s">
        <v>14</v>
      </c>
      <c r="B390" s="1" t="s">
        <v>430</v>
      </c>
      <c r="C390">
        <v>95969</v>
      </c>
      <c r="D390" s="1" t="s">
        <v>3725</v>
      </c>
      <c r="E390">
        <v>104</v>
      </c>
      <c r="F390">
        <v>3328</v>
      </c>
      <c r="G390" s="1" t="s">
        <v>14</v>
      </c>
      <c r="H390">
        <v>3328</v>
      </c>
      <c r="I390">
        <v>0</v>
      </c>
      <c r="J390" s="1" t="s">
        <v>3890</v>
      </c>
      <c r="K390" s="1" t="s">
        <v>3894</v>
      </c>
    </row>
    <row r="391" spans="1:11" x14ac:dyDescent="0.25">
      <c r="A391" s="1" t="s">
        <v>14</v>
      </c>
      <c r="B391" s="1" t="s">
        <v>431</v>
      </c>
      <c r="C391">
        <v>95970</v>
      </c>
      <c r="D391" s="1" t="s">
        <v>3631</v>
      </c>
      <c r="E391">
        <v>93.2</v>
      </c>
      <c r="F391">
        <v>2691.2</v>
      </c>
      <c r="G391" s="1" t="s">
        <v>14</v>
      </c>
      <c r="H391">
        <v>2691.2</v>
      </c>
      <c r="I391">
        <v>0</v>
      </c>
      <c r="J391" s="1" t="s">
        <v>3890</v>
      </c>
      <c r="K391" s="1" t="s">
        <v>3894</v>
      </c>
    </row>
    <row r="392" spans="1:11" x14ac:dyDescent="0.25">
      <c r="A392" s="1" t="s">
        <v>14</v>
      </c>
      <c r="B392" s="1" t="s">
        <v>432</v>
      </c>
      <c r="C392">
        <v>95971</v>
      </c>
      <c r="D392" s="1" t="s">
        <v>3617</v>
      </c>
      <c r="E392">
        <v>59.5</v>
      </c>
      <c r="F392">
        <v>3748.5</v>
      </c>
      <c r="G392" s="1" t="s">
        <v>14</v>
      </c>
      <c r="H392">
        <v>3748.5</v>
      </c>
      <c r="I392">
        <v>0</v>
      </c>
      <c r="J392" s="1" t="s">
        <v>3890</v>
      </c>
      <c r="K392" s="1" t="s">
        <v>3894</v>
      </c>
    </row>
    <row r="393" spans="1:11" x14ac:dyDescent="0.25">
      <c r="A393" s="1" t="s">
        <v>14</v>
      </c>
      <c r="B393" s="1" t="s">
        <v>433</v>
      </c>
      <c r="C393">
        <v>95972</v>
      </c>
      <c r="D393" s="1" t="s">
        <v>3617</v>
      </c>
      <c r="E393">
        <v>6.2</v>
      </c>
      <c r="F393">
        <v>248</v>
      </c>
      <c r="G393" s="1" t="s">
        <v>14</v>
      </c>
      <c r="H393">
        <v>248</v>
      </c>
      <c r="I393">
        <v>0</v>
      </c>
      <c r="J393" s="1" t="s">
        <v>3890</v>
      </c>
      <c r="K393" s="1" t="s">
        <v>3894</v>
      </c>
    </row>
    <row r="394" spans="1:11" x14ac:dyDescent="0.25">
      <c r="A394" s="1" t="s">
        <v>14</v>
      </c>
      <c r="B394" s="1" t="s">
        <v>434</v>
      </c>
      <c r="C394">
        <v>95973</v>
      </c>
      <c r="D394" s="1" t="s">
        <v>3705</v>
      </c>
      <c r="E394">
        <v>100</v>
      </c>
      <c r="F394">
        <v>2800</v>
      </c>
      <c r="G394" s="1" t="s">
        <v>14</v>
      </c>
      <c r="H394">
        <v>2800</v>
      </c>
      <c r="I394">
        <v>0</v>
      </c>
      <c r="J394" s="1" t="s">
        <v>3890</v>
      </c>
      <c r="K394" s="1" t="s">
        <v>3894</v>
      </c>
    </row>
    <row r="395" spans="1:11" x14ac:dyDescent="0.25">
      <c r="A395" s="1" t="s">
        <v>14</v>
      </c>
      <c r="B395" s="1" t="s">
        <v>435</v>
      </c>
      <c r="C395">
        <v>95974</v>
      </c>
      <c r="D395" s="1" t="s">
        <v>3770</v>
      </c>
      <c r="E395">
        <v>1764.8</v>
      </c>
      <c r="F395">
        <v>35296</v>
      </c>
      <c r="G395" s="1" t="s">
        <v>14</v>
      </c>
      <c r="H395">
        <v>35296</v>
      </c>
      <c r="I395">
        <v>0</v>
      </c>
      <c r="J395" s="1" t="s">
        <v>3890</v>
      </c>
      <c r="K395" s="1" t="s">
        <v>3894</v>
      </c>
    </row>
    <row r="396" spans="1:11" x14ac:dyDescent="0.25">
      <c r="A396" s="1" t="s">
        <v>14</v>
      </c>
      <c r="B396" s="1" t="s">
        <v>436</v>
      </c>
      <c r="C396">
        <v>95975</v>
      </c>
      <c r="D396" s="1" t="s">
        <v>3771</v>
      </c>
      <c r="E396">
        <v>348.2</v>
      </c>
      <c r="F396">
        <v>19419.2</v>
      </c>
      <c r="G396" s="1" t="s">
        <v>15</v>
      </c>
      <c r="H396">
        <v>19419.2</v>
      </c>
      <c r="I396">
        <v>0</v>
      </c>
      <c r="J396" s="1" t="s">
        <v>3890</v>
      </c>
      <c r="K396" s="1" t="s">
        <v>3899</v>
      </c>
    </row>
    <row r="397" spans="1:11" x14ac:dyDescent="0.25">
      <c r="A397" s="1" t="s">
        <v>14</v>
      </c>
      <c r="B397" s="1" t="s">
        <v>437</v>
      </c>
      <c r="C397">
        <v>95976</v>
      </c>
      <c r="D397" s="1" t="s">
        <v>3772</v>
      </c>
      <c r="E397">
        <v>604</v>
      </c>
      <c r="F397">
        <v>19328</v>
      </c>
      <c r="G397" s="1" t="s">
        <v>14</v>
      </c>
      <c r="H397">
        <v>19328</v>
      </c>
      <c r="I397">
        <v>0</v>
      </c>
      <c r="J397" s="1" t="s">
        <v>3890</v>
      </c>
      <c r="K397" s="1" t="s">
        <v>3894</v>
      </c>
    </row>
    <row r="398" spans="1:11" x14ac:dyDescent="0.25">
      <c r="A398" s="1" t="s">
        <v>14</v>
      </c>
      <c r="B398" s="1" t="s">
        <v>438</v>
      </c>
      <c r="C398">
        <v>95977</v>
      </c>
      <c r="D398" s="1" t="s">
        <v>3602</v>
      </c>
      <c r="E398">
        <v>1.4</v>
      </c>
      <c r="F398">
        <v>56</v>
      </c>
      <c r="G398" s="1" t="s">
        <v>14</v>
      </c>
      <c r="H398">
        <v>56</v>
      </c>
      <c r="I398">
        <v>0</v>
      </c>
      <c r="J398" s="1" t="s">
        <v>3890</v>
      </c>
      <c r="K398" s="1" t="s">
        <v>3894</v>
      </c>
    </row>
    <row r="399" spans="1:11" x14ac:dyDescent="0.25">
      <c r="A399" s="1" t="s">
        <v>14</v>
      </c>
      <c r="B399" s="1" t="s">
        <v>439</v>
      </c>
      <c r="C399">
        <v>95978</v>
      </c>
      <c r="D399" s="1" t="s">
        <v>3614</v>
      </c>
      <c r="E399">
        <v>2.2000000000000002</v>
      </c>
      <c r="F399">
        <v>22</v>
      </c>
      <c r="G399" s="1" t="s">
        <v>14</v>
      </c>
      <c r="H399">
        <v>22</v>
      </c>
      <c r="I399">
        <v>0</v>
      </c>
      <c r="J399" s="1" t="s">
        <v>3890</v>
      </c>
      <c r="K399" s="1" t="s">
        <v>3894</v>
      </c>
    </row>
    <row r="400" spans="1:11" x14ac:dyDescent="0.25">
      <c r="A400" s="1" t="s">
        <v>14</v>
      </c>
      <c r="B400" s="1" t="s">
        <v>440</v>
      </c>
      <c r="C400">
        <v>95979</v>
      </c>
      <c r="D400" s="1" t="s">
        <v>3711</v>
      </c>
      <c r="E400">
        <v>106.3</v>
      </c>
      <c r="F400">
        <v>7015.8</v>
      </c>
      <c r="G400" s="1" t="s">
        <v>15</v>
      </c>
      <c r="H400">
        <v>7015.8</v>
      </c>
      <c r="I400">
        <v>0</v>
      </c>
      <c r="J400" s="1" t="s">
        <v>3890</v>
      </c>
      <c r="K400" s="1" t="s">
        <v>3896</v>
      </c>
    </row>
    <row r="401" spans="1:11" x14ac:dyDescent="0.25">
      <c r="A401" s="1" t="s">
        <v>15</v>
      </c>
      <c r="B401" s="1" t="s">
        <v>441</v>
      </c>
      <c r="C401">
        <v>95980</v>
      </c>
      <c r="D401" s="1" t="s">
        <v>3613</v>
      </c>
      <c r="E401">
        <v>19.5</v>
      </c>
      <c r="F401">
        <v>1248</v>
      </c>
      <c r="G401" s="1" t="s">
        <v>15</v>
      </c>
      <c r="H401">
        <v>1248</v>
      </c>
      <c r="I401">
        <v>0</v>
      </c>
      <c r="J401" s="1" t="s">
        <v>3890</v>
      </c>
      <c r="K401" s="1" t="s">
        <v>3894</v>
      </c>
    </row>
    <row r="402" spans="1:11" x14ac:dyDescent="0.25">
      <c r="A402" s="1" t="s">
        <v>15</v>
      </c>
      <c r="B402" s="1" t="s">
        <v>442</v>
      </c>
      <c r="C402">
        <v>95981</v>
      </c>
      <c r="D402" s="1" t="s">
        <v>3597</v>
      </c>
      <c r="E402">
        <v>452.47</v>
      </c>
      <c r="F402">
        <v>23500.75</v>
      </c>
      <c r="G402" s="1" t="s">
        <v>15</v>
      </c>
      <c r="H402">
        <v>23500.75</v>
      </c>
      <c r="I402">
        <v>0</v>
      </c>
      <c r="J402" s="1" t="s">
        <v>3890</v>
      </c>
      <c r="K402" s="1" t="s">
        <v>3901</v>
      </c>
    </row>
    <row r="403" spans="1:11" x14ac:dyDescent="0.25">
      <c r="A403" s="1" t="s">
        <v>15</v>
      </c>
      <c r="B403" s="1" t="s">
        <v>443</v>
      </c>
      <c r="C403">
        <v>95982</v>
      </c>
      <c r="D403" s="1" t="s">
        <v>3609</v>
      </c>
      <c r="E403">
        <v>25.9</v>
      </c>
      <c r="F403">
        <v>1657.6</v>
      </c>
      <c r="G403" s="1" t="s">
        <v>15</v>
      </c>
      <c r="H403">
        <v>1657.6</v>
      </c>
      <c r="I403">
        <v>0</v>
      </c>
      <c r="J403" s="1" t="s">
        <v>3890</v>
      </c>
      <c r="K403" s="1" t="s">
        <v>3894</v>
      </c>
    </row>
    <row r="404" spans="1:11" x14ac:dyDescent="0.25">
      <c r="A404" s="1" t="s">
        <v>15</v>
      </c>
      <c r="B404" s="1" t="s">
        <v>444</v>
      </c>
      <c r="C404">
        <v>95983</v>
      </c>
      <c r="D404" s="1" t="s">
        <v>3609</v>
      </c>
      <c r="E404">
        <v>1</v>
      </c>
      <c r="F404">
        <v>80</v>
      </c>
      <c r="G404" s="1" t="s">
        <v>15</v>
      </c>
      <c r="H404">
        <v>80</v>
      </c>
      <c r="I404">
        <v>0</v>
      </c>
      <c r="J404" s="1" t="s">
        <v>3890</v>
      </c>
      <c r="K404" s="1" t="s">
        <v>3894</v>
      </c>
    </row>
    <row r="405" spans="1:11" x14ac:dyDescent="0.25">
      <c r="A405" s="1" t="s">
        <v>15</v>
      </c>
      <c r="B405" s="1" t="s">
        <v>445</v>
      </c>
      <c r="C405">
        <v>95984</v>
      </c>
      <c r="D405" s="1" t="s">
        <v>3633</v>
      </c>
      <c r="E405">
        <v>201.2</v>
      </c>
      <c r="F405">
        <v>9262.4</v>
      </c>
      <c r="G405" s="1" t="s">
        <v>15</v>
      </c>
      <c r="H405">
        <v>9262.4</v>
      </c>
      <c r="I405">
        <v>0</v>
      </c>
      <c r="J405" s="1" t="s">
        <v>3890</v>
      </c>
      <c r="K405" s="1" t="s">
        <v>3895</v>
      </c>
    </row>
    <row r="406" spans="1:11" x14ac:dyDescent="0.25">
      <c r="A406" s="1" t="s">
        <v>15</v>
      </c>
      <c r="B406" s="1" t="s">
        <v>446</v>
      </c>
      <c r="C406">
        <v>95985</v>
      </c>
      <c r="D406" s="1" t="s">
        <v>3773</v>
      </c>
      <c r="E406">
        <v>234.3</v>
      </c>
      <c r="F406">
        <v>12677.5</v>
      </c>
      <c r="G406" s="1" t="s">
        <v>15</v>
      </c>
      <c r="H406">
        <v>12677.5</v>
      </c>
      <c r="I406">
        <v>0</v>
      </c>
      <c r="J406" s="1" t="s">
        <v>3890</v>
      </c>
      <c r="K406" s="1" t="s">
        <v>3896</v>
      </c>
    </row>
    <row r="407" spans="1:11" x14ac:dyDescent="0.25">
      <c r="A407" s="1" t="s">
        <v>15</v>
      </c>
      <c r="B407" s="1" t="s">
        <v>447</v>
      </c>
      <c r="C407">
        <v>95986</v>
      </c>
      <c r="D407" s="1" t="s">
        <v>3595</v>
      </c>
      <c r="E407">
        <v>125.5</v>
      </c>
      <c r="F407">
        <v>6782.6</v>
      </c>
      <c r="G407" s="1" t="s">
        <v>15</v>
      </c>
      <c r="H407">
        <v>6782.6</v>
      </c>
      <c r="I407">
        <v>0</v>
      </c>
      <c r="J407" s="1" t="s">
        <v>3890</v>
      </c>
      <c r="K407" s="1" t="s">
        <v>3894</v>
      </c>
    </row>
    <row r="408" spans="1:11" x14ac:dyDescent="0.25">
      <c r="A408" s="1" t="s">
        <v>15</v>
      </c>
      <c r="B408" s="1" t="s">
        <v>448</v>
      </c>
      <c r="C408">
        <v>95987</v>
      </c>
      <c r="D408" s="1" t="s">
        <v>3612</v>
      </c>
      <c r="E408">
        <v>106.4</v>
      </c>
      <c r="F408">
        <v>5348.6</v>
      </c>
      <c r="G408" s="1" t="s">
        <v>15</v>
      </c>
      <c r="H408">
        <v>5348.6</v>
      </c>
      <c r="I408">
        <v>0</v>
      </c>
      <c r="J408" s="1" t="s">
        <v>3890</v>
      </c>
      <c r="K408" s="1" t="s">
        <v>3894</v>
      </c>
    </row>
    <row r="409" spans="1:11" x14ac:dyDescent="0.25">
      <c r="A409" s="1" t="s">
        <v>15</v>
      </c>
      <c r="B409" s="1" t="s">
        <v>449</v>
      </c>
      <c r="C409">
        <v>95988</v>
      </c>
      <c r="D409" s="1" t="s">
        <v>3634</v>
      </c>
      <c r="E409">
        <v>43.85</v>
      </c>
      <c r="F409">
        <v>2922.6</v>
      </c>
      <c r="G409" s="1" t="s">
        <v>15</v>
      </c>
      <c r="H409">
        <v>2922.6</v>
      </c>
      <c r="I409">
        <v>0</v>
      </c>
      <c r="J409" s="1" t="s">
        <v>3890</v>
      </c>
      <c r="K409" s="1" t="s">
        <v>3897</v>
      </c>
    </row>
    <row r="410" spans="1:11" x14ac:dyDescent="0.25">
      <c r="A410" s="1" t="s">
        <v>15</v>
      </c>
      <c r="B410" s="1" t="s">
        <v>450</v>
      </c>
      <c r="C410">
        <v>95989</v>
      </c>
      <c r="D410" s="1" t="s">
        <v>3614</v>
      </c>
      <c r="E410">
        <v>19.600000000000001</v>
      </c>
      <c r="F410">
        <v>1217.5999999999999</v>
      </c>
      <c r="G410" s="1" t="s">
        <v>15</v>
      </c>
      <c r="H410">
        <v>1217.5999999999999</v>
      </c>
      <c r="I410">
        <v>0</v>
      </c>
      <c r="J410" s="1" t="s">
        <v>3890</v>
      </c>
      <c r="K410" s="1" t="s">
        <v>3894</v>
      </c>
    </row>
    <row r="411" spans="1:11" x14ac:dyDescent="0.25">
      <c r="A411" s="1" t="s">
        <v>15</v>
      </c>
      <c r="B411" s="1" t="s">
        <v>451</v>
      </c>
      <c r="C411">
        <v>95990</v>
      </c>
      <c r="D411" s="1" t="s">
        <v>3599</v>
      </c>
      <c r="E411">
        <v>844.5</v>
      </c>
      <c r="F411">
        <v>43780.9</v>
      </c>
      <c r="G411" s="1" t="s">
        <v>17</v>
      </c>
      <c r="H411">
        <v>43780.9</v>
      </c>
      <c r="I411">
        <v>0</v>
      </c>
      <c r="J411" s="1" t="s">
        <v>3890</v>
      </c>
      <c r="K411" s="1" t="s">
        <v>3898</v>
      </c>
    </row>
    <row r="412" spans="1:11" x14ac:dyDescent="0.25">
      <c r="A412" s="1" t="s">
        <v>15</v>
      </c>
      <c r="B412" s="1" t="s">
        <v>452</v>
      </c>
      <c r="C412">
        <v>95991</v>
      </c>
      <c r="D412" s="1" t="s">
        <v>3654</v>
      </c>
      <c r="E412">
        <v>86.9</v>
      </c>
      <c r="F412">
        <v>4605.7</v>
      </c>
      <c r="G412" s="1" t="s">
        <v>19</v>
      </c>
      <c r="H412">
        <v>4605.7</v>
      </c>
      <c r="I412">
        <v>0</v>
      </c>
      <c r="J412" s="1" t="s">
        <v>3890</v>
      </c>
      <c r="K412" s="1" t="s">
        <v>3899</v>
      </c>
    </row>
    <row r="413" spans="1:11" x14ac:dyDescent="0.25">
      <c r="A413" s="1" t="s">
        <v>15</v>
      </c>
      <c r="B413" s="1" t="s">
        <v>453</v>
      </c>
      <c r="C413">
        <v>95992</v>
      </c>
      <c r="D413" s="1" t="s">
        <v>3647</v>
      </c>
      <c r="E413">
        <v>100.2</v>
      </c>
      <c r="F413">
        <v>5110.2</v>
      </c>
      <c r="G413" s="1" t="s">
        <v>17</v>
      </c>
      <c r="H413">
        <v>5110.2</v>
      </c>
      <c r="I413">
        <v>0</v>
      </c>
      <c r="J413" s="1" t="s">
        <v>3890</v>
      </c>
      <c r="K413" s="1" t="s">
        <v>3899</v>
      </c>
    </row>
    <row r="414" spans="1:11" x14ac:dyDescent="0.25">
      <c r="A414" s="1" t="s">
        <v>15</v>
      </c>
      <c r="B414" s="1" t="s">
        <v>454</v>
      </c>
      <c r="C414">
        <v>95993</v>
      </c>
      <c r="D414" s="1" t="s">
        <v>3650</v>
      </c>
      <c r="E414">
        <v>82.3</v>
      </c>
      <c r="F414">
        <v>4361.8999999999996</v>
      </c>
      <c r="G414" s="1" t="s">
        <v>17</v>
      </c>
      <c r="H414">
        <v>4361.8999999999996</v>
      </c>
      <c r="I414">
        <v>0</v>
      </c>
      <c r="J414" s="1" t="s">
        <v>3890</v>
      </c>
      <c r="K414" s="1" t="s">
        <v>3899</v>
      </c>
    </row>
    <row r="415" spans="1:11" x14ac:dyDescent="0.25">
      <c r="A415" s="1" t="s">
        <v>15</v>
      </c>
      <c r="B415" s="1" t="s">
        <v>455</v>
      </c>
      <c r="C415">
        <v>95994</v>
      </c>
      <c r="D415" s="1" t="s">
        <v>3640</v>
      </c>
      <c r="E415">
        <v>369.5</v>
      </c>
      <c r="F415">
        <v>18560.599999999999</v>
      </c>
      <c r="G415" s="1" t="s">
        <v>15</v>
      </c>
      <c r="H415">
        <v>18560.599999999999</v>
      </c>
      <c r="I415">
        <v>0</v>
      </c>
      <c r="J415" s="1" t="s">
        <v>3890</v>
      </c>
      <c r="K415" s="1" t="s">
        <v>3899</v>
      </c>
    </row>
    <row r="416" spans="1:11" x14ac:dyDescent="0.25">
      <c r="A416" s="1" t="s">
        <v>15</v>
      </c>
      <c r="B416" s="1" t="s">
        <v>456</v>
      </c>
      <c r="C416">
        <v>95995</v>
      </c>
      <c r="D416" s="1" t="s">
        <v>3641</v>
      </c>
      <c r="E416">
        <v>152.19999999999999</v>
      </c>
      <c r="F416">
        <v>6739.8</v>
      </c>
      <c r="G416" s="1" t="s">
        <v>16</v>
      </c>
      <c r="H416">
        <v>6739.8</v>
      </c>
      <c r="I416">
        <v>0</v>
      </c>
      <c r="J416" s="1" t="s">
        <v>3890</v>
      </c>
      <c r="K416" s="1" t="s">
        <v>3899</v>
      </c>
    </row>
    <row r="417" spans="1:11" x14ac:dyDescent="0.25">
      <c r="A417" s="1" t="s">
        <v>15</v>
      </c>
      <c r="B417" s="1" t="s">
        <v>457</v>
      </c>
      <c r="C417">
        <v>95996</v>
      </c>
      <c r="D417" s="1" t="s">
        <v>3645</v>
      </c>
      <c r="E417">
        <v>97.2</v>
      </c>
      <c r="F417">
        <v>4957.2</v>
      </c>
      <c r="G417" s="1" t="s">
        <v>16</v>
      </c>
      <c r="H417">
        <v>4957.2</v>
      </c>
      <c r="I417">
        <v>0</v>
      </c>
      <c r="J417" s="1" t="s">
        <v>3890</v>
      </c>
      <c r="K417" s="1" t="s">
        <v>3899</v>
      </c>
    </row>
    <row r="418" spans="1:11" x14ac:dyDescent="0.25">
      <c r="A418" s="1" t="s">
        <v>15</v>
      </c>
      <c r="B418" s="1" t="s">
        <v>458</v>
      </c>
      <c r="C418">
        <v>95997</v>
      </c>
      <c r="D418" s="1" t="s">
        <v>3651</v>
      </c>
      <c r="E418">
        <v>375.5</v>
      </c>
      <c r="F418">
        <v>19100.7</v>
      </c>
      <c r="G418" s="1" t="s">
        <v>19</v>
      </c>
      <c r="H418">
        <v>19100.7</v>
      </c>
      <c r="I418">
        <v>0</v>
      </c>
      <c r="J418" s="1" t="s">
        <v>3890</v>
      </c>
      <c r="K418" s="1" t="s">
        <v>3899</v>
      </c>
    </row>
    <row r="419" spans="1:11" x14ac:dyDescent="0.25">
      <c r="A419" s="1" t="s">
        <v>15</v>
      </c>
      <c r="B419" s="1" t="s">
        <v>459</v>
      </c>
      <c r="C419">
        <v>95998</v>
      </c>
      <c r="D419" s="1" t="s">
        <v>3735</v>
      </c>
      <c r="E419">
        <v>44.4</v>
      </c>
      <c r="F419">
        <v>2240</v>
      </c>
      <c r="G419" s="1" t="s">
        <v>17</v>
      </c>
      <c r="H419">
        <v>2240</v>
      </c>
      <c r="I419">
        <v>0</v>
      </c>
      <c r="J419" s="1" t="s">
        <v>3890</v>
      </c>
      <c r="K419" s="1" t="s">
        <v>3899</v>
      </c>
    </row>
    <row r="420" spans="1:11" x14ac:dyDescent="0.25">
      <c r="A420" s="1" t="s">
        <v>15</v>
      </c>
      <c r="B420" s="1" t="s">
        <v>460</v>
      </c>
      <c r="C420">
        <v>95999</v>
      </c>
      <c r="D420" s="1" t="s">
        <v>3643</v>
      </c>
      <c r="E420">
        <v>92.8</v>
      </c>
      <c r="F420">
        <v>4918.3999999999996</v>
      </c>
      <c r="G420" s="1" t="s">
        <v>18</v>
      </c>
      <c r="H420">
        <v>4918.3999999999996</v>
      </c>
      <c r="I420">
        <v>0</v>
      </c>
      <c r="J420" s="1" t="s">
        <v>3890</v>
      </c>
      <c r="K420" s="1" t="s">
        <v>3899</v>
      </c>
    </row>
    <row r="421" spans="1:11" x14ac:dyDescent="0.25">
      <c r="A421" s="1" t="s">
        <v>15</v>
      </c>
      <c r="B421" s="1" t="s">
        <v>461</v>
      </c>
      <c r="C421">
        <v>96000</v>
      </c>
      <c r="D421" s="1" t="s">
        <v>3737</v>
      </c>
      <c r="E421">
        <v>34.799999999999997</v>
      </c>
      <c r="F421">
        <v>1774.8</v>
      </c>
      <c r="G421" s="1" t="s">
        <v>17</v>
      </c>
      <c r="H421">
        <v>1774.8</v>
      </c>
      <c r="I421">
        <v>0</v>
      </c>
      <c r="J421" s="1" t="s">
        <v>3890</v>
      </c>
      <c r="K421" s="1" t="s">
        <v>3899</v>
      </c>
    </row>
    <row r="422" spans="1:11" x14ac:dyDescent="0.25">
      <c r="A422" s="1" t="s">
        <v>15</v>
      </c>
      <c r="B422" s="1" t="s">
        <v>462</v>
      </c>
      <c r="C422">
        <v>96001</v>
      </c>
      <c r="D422" s="1" t="s">
        <v>3649</v>
      </c>
      <c r="E422">
        <v>183.5</v>
      </c>
      <c r="F422">
        <v>9200.2999999999993</v>
      </c>
      <c r="G422" s="1" t="s">
        <v>17</v>
      </c>
      <c r="H422">
        <v>9200.2999999999993</v>
      </c>
      <c r="I422">
        <v>0</v>
      </c>
      <c r="J422" s="1" t="s">
        <v>3890</v>
      </c>
      <c r="K422" s="1" t="s">
        <v>3899</v>
      </c>
    </row>
    <row r="423" spans="1:11" x14ac:dyDescent="0.25">
      <c r="A423" s="1" t="s">
        <v>15</v>
      </c>
      <c r="B423" s="1" t="s">
        <v>463</v>
      </c>
      <c r="C423">
        <v>96002</v>
      </c>
      <c r="D423" s="1" t="s">
        <v>3639</v>
      </c>
      <c r="E423">
        <v>99.3</v>
      </c>
      <c r="F423">
        <v>5064.3</v>
      </c>
      <c r="G423" s="1" t="s">
        <v>15</v>
      </c>
      <c r="H423">
        <v>5064.3</v>
      </c>
      <c r="I423">
        <v>0</v>
      </c>
      <c r="J423" s="1" t="s">
        <v>3890</v>
      </c>
      <c r="K423" s="1" t="s">
        <v>3899</v>
      </c>
    </row>
    <row r="424" spans="1:11" x14ac:dyDescent="0.25">
      <c r="A424" s="1" t="s">
        <v>15</v>
      </c>
      <c r="B424" s="1" t="s">
        <v>464</v>
      </c>
      <c r="C424">
        <v>96003</v>
      </c>
      <c r="D424" s="1" t="s">
        <v>3608</v>
      </c>
      <c r="E424">
        <v>121</v>
      </c>
      <c r="F424">
        <v>6171</v>
      </c>
      <c r="G424" s="1" t="s">
        <v>16</v>
      </c>
      <c r="H424">
        <v>6171</v>
      </c>
      <c r="I424">
        <v>0</v>
      </c>
      <c r="J424" s="1" t="s">
        <v>3890</v>
      </c>
      <c r="K424" s="1" t="s">
        <v>3899</v>
      </c>
    </row>
    <row r="425" spans="1:11" x14ac:dyDescent="0.25">
      <c r="A425" s="1" t="s">
        <v>15</v>
      </c>
      <c r="B425" s="1" t="s">
        <v>465</v>
      </c>
      <c r="C425">
        <v>96004</v>
      </c>
      <c r="D425" s="1" t="s">
        <v>3622</v>
      </c>
      <c r="E425">
        <v>54.7</v>
      </c>
      <c r="F425">
        <v>3446.1</v>
      </c>
      <c r="G425" s="1" t="s">
        <v>15</v>
      </c>
      <c r="H425">
        <v>3446.1</v>
      </c>
      <c r="I425">
        <v>0</v>
      </c>
      <c r="J425" s="1" t="s">
        <v>3890</v>
      </c>
      <c r="K425" s="1" t="s">
        <v>3894</v>
      </c>
    </row>
    <row r="426" spans="1:11" x14ac:dyDescent="0.25">
      <c r="A426" s="1" t="s">
        <v>15</v>
      </c>
      <c r="B426" s="1" t="s">
        <v>466</v>
      </c>
      <c r="C426">
        <v>96005</v>
      </c>
      <c r="D426" s="1" t="s">
        <v>3655</v>
      </c>
      <c r="E426">
        <v>58.7</v>
      </c>
      <c r="F426">
        <v>2993.7</v>
      </c>
      <c r="G426" s="1" t="s">
        <v>15</v>
      </c>
      <c r="H426">
        <v>2993.7</v>
      </c>
      <c r="I426">
        <v>0</v>
      </c>
      <c r="J426" s="1" t="s">
        <v>3890</v>
      </c>
      <c r="K426" s="1" t="s">
        <v>3899</v>
      </c>
    </row>
    <row r="427" spans="1:11" x14ac:dyDescent="0.25">
      <c r="A427" s="1" t="s">
        <v>15</v>
      </c>
      <c r="B427" s="1" t="s">
        <v>467</v>
      </c>
      <c r="C427">
        <v>96006</v>
      </c>
      <c r="D427" s="1" t="s">
        <v>3657</v>
      </c>
      <c r="E427">
        <v>59.4</v>
      </c>
      <c r="F427">
        <v>3623.4</v>
      </c>
      <c r="G427" s="1" t="s">
        <v>15</v>
      </c>
      <c r="H427">
        <v>3623.4</v>
      </c>
      <c r="I427">
        <v>0</v>
      </c>
      <c r="J427" s="1" t="s">
        <v>3890</v>
      </c>
      <c r="K427" s="1" t="s">
        <v>3894</v>
      </c>
    </row>
    <row r="428" spans="1:11" x14ac:dyDescent="0.25">
      <c r="A428" s="1" t="s">
        <v>15</v>
      </c>
      <c r="B428" s="1" t="s">
        <v>468</v>
      </c>
      <c r="C428">
        <v>96007</v>
      </c>
      <c r="D428" s="1" t="s">
        <v>3622</v>
      </c>
      <c r="E428">
        <v>24.7</v>
      </c>
      <c r="F428">
        <v>1259.7</v>
      </c>
      <c r="G428" s="1" t="s">
        <v>15</v>
      </c>
      <c r="H428">
        <v>1259.7</v>
      </c>
      <c r="I428">
        <v>0</v>
      </c>
      <c r="J428" s="1" t="s">
        <v>3890</v>
      </c>
      <c r="K428" s="1" t="s">
        <v>3894</v>
      </c>
    </row>
    <row r="429" spans="1:11" x14ac:dyDescent="0.25">
      <c r="A429" s="1" t="s">
        <v>15</v>
      </c>
      <c r="B429" s="1" t="s">
        <v>469</v>
      </c>
      <c r="C429">
        <v>96008</v>
      </c>
      <c r="D429" s="1" t="s">
        <v>3667</v>
      </c>
      <c r="E429">
        <v>143.80000000000001</v>
      </c>
      <c r="F429">
        <v>6093</v>
      </c>
      <c r="G429" s="1" t="s">
        <v>16</v>
      </c>
      <c r="H429">
        <v>6093</v>
      </c>
      <c r="I429">
        <v>0</v>
      </c>
      <c r="J429" s="1" t="s">
        <v>3890</v>
      </c>
      <c r="K429" s="1" t="s">
        <v>3894</v>
      </c>
    </row>
    <row r="430" spans="1:11" x14ac:dyDescent="0.25">
      <c r="A430" s="1" t="s">
        <v>15</v>
      </c>
      <c r="B430" s="1" t="s">
        <v>470</v>
      </c>
      <c r="C430">
        <v>96009</v>
      </c>
      <c r="D430" s="1" t="s">
        <v>3653</v>
      </c>
      <c r="E430">
        <v>131.9</v>
      </c>
      <c r="F430">
        <v>6726.9</v>
      </c>
      <c r="G430" s="1" t="s">
        <v>16</v>
      </c>
      <c r="H430">
        <v>6726.9</v>
      </c>
      <c r="I430">
        <v>0</v>
      </c>
      <c r="J430" s="1" t="s">
        <v>3890</v>
      </c>
      <c r="K430" s="1" t="s">
        <v>3894</v>
      </c>
    </row>
    <row r="431" spans="1:11" x14ac:dyDescent="0.25">
      <c r="A431" s="1" t="s">
        <v>15</v>
      </c>
      <c r="B431" s="1" t="s">
        <v>471</v>
      </c>
      <c r="C431">
        <v>96010</v>
      </c>
      <c r="D431" s="1" t="s">
        <v>3734</v>
      </c>
      <c r="E431">
        <v>48.8</v>
      </c>
      <c r="F431">
        <v>3123.2</v>
      </c>
      <c r="G431" s="1" t="s">
        <v>15</v>
      </c>
      <c r="H431">
        <v>3123.2</v>
      </c>
      <c r="I431">
        <v>0</v>
      </c>
      <c r="J431" s="1" t="s">
        <v>3890</v>
      </c>
      <c r="K431" s="1" t="s">
        <v>3894</v>
      </c>
    </row>
    <row r="432" spans="1:11" x14ac:dyDescent="0.25">
      <c r="A432" s="1" t="s">
        <v>15</v>
      </c>
      <c r="B432" s="1" t="s">
        <v>472</v>
      </c>
      <c r="C432">
        <v>96011</v>
      </c>
      <c r="D432" s="1" t="s">
        <v>3618</v>
      </c>
      <c r="E432">
        <v>132.1</v>
      </c>
      <c r="F432">
        <v>8718.6</v>
      </c>
      <c r="G432" s="1" t="s">
        <v>15</v>
      </c>
      <c r="H432">
        <v>8718.6</v>
      </c>
      <c r="I432">
        <v>0</v>
      </c>
      <c r="J432" s="1" t="s">
        <v>3890</v>
      </c>
      <c r="K432" s="1" t="s">
        <v>3894</v>
      </c>
    </row>
    <row r="433" spans="1:11" x14ac:dyDescent="0.25">
      <c r="A433" s="1" t="s">
        <v>15</v>
      </c>
      <c r="B433" s="1" t="s">
        <v>473</v>
      </c>
      <c r="C433">
        <v>96012</v>
      </c>
      <c r="D433" s="1" t="s">
        <v>3604</v>
      </c>
      <c r="E433">
        <v>71.099999999999994</v>
      </c>
      <c r="F433">
        <v>3905.9</v>
      </c>
      <c r="G433" s="1" t="s">
        <v>15</v>
      </c>
      <c r="H433">
        <v>3905.9</v>
      </c>
      <c r="I433">
        <v>0</v>
      </c>
      <c r="J433" s="1" t="s">
        <v>3890</v>
      </c>
      <c r="K433" s="1" t="s">
        <v>3894</v>
      </c>
    </row>
    <row r="434" spans="1:11" x14ac:dyDescent="0.25">
      <c r="A434" s="1" t="s">
        <v>15</v>
      </c>
      <c r="B434" s="1" t="s">
        <v>474</v>
      </c>
      <c r="C434">
        <v>96013</v>
      </c>
      <c r="D434" s="1" t="s">
        <v>3604</v>
      </c>
      <c r="E434">
        <v>48.6</v>
      </c>
      <c r="F434">
        <v>2973.5</v>
      </c>
      <c r="G434" s="1" t="s">
        <v>15</v>
      </c>
      <c r="H434">
        <v>2973.5</v>
      </c>
      <c r="I434">
        <v>0</v>
      </c>
      <c r="J434" s="1" t="s">
        <v>3890</v>
      </c>
      <c r="K434" s="1" t="s">
        <v>3894</v>
      </c>
    </row>
    <row r="435" spans="1:11" x14ac:dyDescent="0.25">
      <c r="A435" s="1" t="s">
        <v>15</v>
      </c>
      <c r="B435" s="1" t="s">
        <v>475</v>
      </c>
      <c r="C435">
        <v>96014</v>
      </c>
      <c r="D435" s="1" t="s">
        <v>3637</v>
      </c>
      <c r="E435">
        <v>99.8</v>
      </c>
      <c r="F435">
        <v>5195.8999999999996</v>
      </c>
      <c r="G435" s="1" t="s">
        <v>15</v>
      </c>
      <c r="H435">
        <v>5195.8999999999996</v>
      </c>
      <c r="I435">
        <v>0</v>
      </c>
      <c r="J435" s="1" t="s">
        <v>3890</v>
      </c>
      <c r="K435" s="1" t="s">
        <v>3894</v>
      </c>
    </row>
    <row r="436" spans="1:11" x14ac:dyDescent="0.25">
      <c r="A436" s="1" t="s">
        <v>15</v>
      </c>
      <c r="B436" s="1" t="s">
        <v>476</v>
      </c>
      <c r="C436">
        <v>96015</v>
      </c>
      <c r="D436" s="1" t="s">
        <v>3614</v>
      </c>
      <c r="E436">
        <v>8.8000000000000007</v>
      </c>
      <c r="F436">
        <v>580.79999999999995</v>
      </c>
      <c r="G436" s="1" t="s">
        <v>15</v>
      </c>
      <c r="H436">
        <v>580.79999999999995</v>
      </c>
      <c r="I436">
        <v>0</v>
      </c>
      <c r="J436" s="1" t="s">
        <v>3890</v>
      </c>
      <c r="K436" s="1" t="s">
        <v>3894</v>
      </c>
    </row>
    <row r="437" spans="1:11" x14ac:dyDescent="0.25">
      <c r="A437" s="1" t="s">
        <v>15</v>
      </c>
      <c r="B437" s="1" t="s">
        <v>477</v>
      </c>
      <c r="C437">
        <v>96016</v>
      </c>
      <c r="D437" s="1" t="s">
        <v>3637</v>
      </c>
      <c r="E437">
        <v>104.2</v>
      </c>
      <c r="F437">
        <v>6564.6</v>
      </c>
      <c r="G437" s="1" t="s">
        <v>15</v>
      </c>
      <c r="H437">
        <v>6564.6</v>
      </c>
      <c r="I437">
        <v>0</v>
      </c>
      <c r="J437" s="1" t="s">
        <v>3890</v>
      </c>
      <c r="K437" s="1" t="s">
        <v>3894</v>
      </c>
    </row>
    <row r="438" spans="1:11" x14ac:dyDescent="0.25">
      <c r="A438" s="1" t="s">
        <v>15</v>
      </c>
      <c r="B438" s="1" t="s">
        <v>478</v>
      </c>
      <c r="C438">
        <v>96017</v>
      </c>
      <c r="D438" s="1" t="s">
        <v>3686</v>
      </c>
      <c r="E438">
        <v>1235.1199999999999</v>
      </c>
      <c r="F438">
        <v>66691.399999999994</v>
      </c>
      <c r="G438" s="1" t="s">
        <v>3880</v>
      </c>
      <c r="H438">
        <v>66691.399999999994</v>
      </c>
      <c r="I438">
        <v>0</v>
      </c>
      <c r="J438" s="1" t="s">
        <v>3890</v>
      </c>
      <c r="K438" s="1" t="s">
        <v>3900</v>
      </c>
    </row>
    <row r="439" spans="1:11" x14ac:dyDescent="0.25">
      <c r="A439" s="1" t="s">
        <v>15</v>
      </c>
      <c r="B439" s="1" t="s">
        <v>479</v>
      </c>
      <c r="C439">
        <v>96018</v>
      </c>
      <c r="D439" s="1" t="s">
        <v>3733</v>
      </c>
      <c r="E439">
        <v>60</v>
      </c>
      <c r="F439">
        <v>4320</v>
      </c>
      <c r="G439" s="1" t="s">
        <v>15</v>
      </c>
      <c r="H439">
        <v>4320</v>
      </c>
      <c r="I439">
        <v>0</v>
      </c>
      <c r="J439" s="1" t="s">
        <v>3890</v>
      </c>
      <c r="K439" s="1" t="s">
        <v>3896</v>
      </c>
    </row>
    <row r="440" spans="1:11" x14ac:dyDescent="0.25">
      <c r="A440" s="1" t="s">
        <v>15</v>
      </c>
      <c r="B440" s="1" t="s">
        <v>480</v>
      </c>
      <c r="C440">
        <v>96019</v>
      </c>
      <c r="D440" s="1" t="s">
        <v>3774</v>
      </c>
      <c r="E440">
        <v>453.9</v>
      </c>
      <c r="F440">
        <v>9531.9</v>
      </c>
      <c r="G440" s="1" t="s">
        <v>15</v>
      </c>
      <c r="H440">
        <v>9531.9</v>
      </c>
      <c r="I440">
        <v>0</v>
      </c>
      <c r="J440" s="1" t="s">
        <v>3890</v>
      </c>
      <c r="K440" s="1" t="s">
        <v>3894</v>
      </c>
    </row>
    <row r="441" spans="1:11" x14ac:dyDescent="0.25">
      <c r="A441" s="1" t="s">
        <v>15</v>
      </c>
      <c r="B441" s="1" t="s">
        <v>481</v>
      </c>
      <c r="C441">
        <v>96020</v>
      </c>
      <c r="D441" s="1" t="s">
        <v>3775</v>
      </c>
      <c r="E441">
        <v>27.6</v>
      </c>
      <c r="F441">
        <v>1766.4</v>
      </c>
      <c r="G441" s="1" t="s">
        <v>15</v>
      </c>
      <c r="H441">
        <v>1766.4</v>
      </c>
      <c r="I441">
        <v>0</v>
      </c>
      <c r="J441" s="1" t="s">
        <v>3890</v>
      </c>
      <c r="K441" s="1" t="s">
        <v>3894</v>
      </c>
    </row>
    <row r="442" spans="1:11" x14ac:dyDescent="0.25">
      <c r="A442" s="1" t="s">
        <v>15</v>
      </c>
      <c r="B442" s="1" t="s">
        <v>482</v>
      </c>
      <c r="C442">
        <v>96021</v>
      </c>
      <c r="D442" s="1" t="s">
        <v>3693</v>
      </c>
      <c r="E442">
        <v>199.4</v>
      </c>
      <c r="F442">
        <v>7572.8</v>
      </c>
      <c r="G442" s="1" t="s">
        <v>15</v>
      </c>
      <c r="H442">
        <v>7572.8</v>
      </c>
      <c r="I442">
        <v>0</v>
      </c>
      <c r="J442" s="1" t="s">
        <v>3890</v>
      </c>
      <c r="K442" s="1" t="s">
        <v>3894</v>
      </c>
    </row>
    <row r="443" spans="1:11" x14ac:dyDescent="0.25">
      <c r="A443" s="1" t="s">
        <v>15</v>
      </c>
      <c r="B443" s="1" t="s">
        <v>483</v>
      </c>
      <c r="C443">
        <v>96022</v>
      </c>
      <c r="D443" s="1" t="s">
        <v>3693</v>
      </c>
      <c r="E443">
        <v>83.6</v>
      </c>
      <c r="F443">
        <v>4347.2</v>
      </c>
      <c r="G443" s="1" t="s">
        <v>15</v>
      </c>
      <c r="H443">
        <v>4347.2</v>
      </c>
      <c r="I443">
        <v>0</v>
      </c>
      <c r="J443" s="1" t="s">
        <v>3890</v>
      </c>
      <c r="K443" s="1" t="s">
        <v>3894</v>
      </c>
    </row>
    <row r="444" spans="1:11" x14ac:dyDescent="0.25">
      <c r="A444" s="1" t="s">
        <v>15</v>
      </c>
      <c r="B444" s="1" t="s">
        <v>484</v>
      </c>
      <c r="C444">
        <v>96023</v>
      </c>
      <c r="D444" s="1" t="s">
        <v>3684</v>
      </c>
      <c r="E444">
        <v>52.8</v>
      </c>
      <c r="F444">
        <v>3379.2</v>
      </c>
      <c r="G444" s="1" t="s">
        <v>15</v>
      </c>
      <c r="H444">
        <v>3379.2</v>
      </c>
      <c r="I444">
        <v>0</v>
      </c>
      <c r="J444" s="1" t="s">
        <v>3890</v>
      </c>
      <c r="K444" s="1" t="s">
        <v>3897</v>
      </c>
    </row>
    <row r="445" spans="1:11" x14ac:dyDescent="0.25">
      <c r="A445" s="1" t="s">
        <v>15</v>
      </c>
      <c r="B445" s="1" t="s">
        <v>485</v>
      </c>
      <c r="C445">
        <v>96024</v>
      </c>
      <c r="D445" s="1" t="s">
        <v>3776</v>
      </c>
      <c r="E445">
        <v>296.89999999999998</v>
      </c>
      <c r="F445">
        <v>15733</v>
      </c>
      <c r="G445" s="1" t="s">
        <v>22</v>
      </c>
      <c r="H445">
        <v>15733</v>
      </c>
      <c r="I445">
        <v>0</v>
      </c>
      <c r="J445" s="1" t="s">
        <v>3890</v>
      </c>
      <c r="K445" s="1" t="s">
        <v>3894</v>
      </c>
    </row>
    <row r="446" spans="1:11" x14ac:dyDescent="0.25">
      <c r="A446" s="1" t="s">
        <v>15</v>
      </c>
      <c r="B446" s="1" t="s">
        <v>486</v>
      </c>
      <c r="C446">
        <v>96025</v>
      </c>
      <c r="D446" s="1" t="s">
        <v>3741</v>
      </c>
      <c r="E446">
        <v>347.4</v>
      </c>
      <c r="F446">
        <v>18435.400000000001</v>
      </c>
      <c r="G446" s="1" t="s">
        <v>16</v>
      </c>
      <c r="H446">
        <v>18435.400000000001</v>
      </c>
      <c r="I446">
        <v>0</v>
      </c>
      <c r="J446" s="1" t="s">
        <v>3890</v>
      </c>
      <c r="K446" s="1" t="s">
        <v>3901</v>
      </c>
    </row>
    <row r="447" spans="1:11" x14ac:dyDescent="0.25">
      <c r="A447" s="1" t="s">
        <v>15</v>
      </c>
      <c r="B447" s="1" t="s">
        <v>487</v>
      </c>
      <c r="C447">
        <v>96026</v>
      </c>
      <c r="D447" s="1" t="s">
        <v>3740</v>
      </c>
      <c r="E447">
        <v>16</v>
      </c>
      <c r="F447">
        <v>1088</v>
      </c>
      <c r="G447" s="1" t="s">
        <v>16</v>
      </c>
      <c r="H447">
        <v>1088</v>
      </c>
      <c r="I447">
        <v>0</v>
      </c>
      <c r="J447" s="1" t="s">
        <v>3890</v>
      </c>
      <c r="K447" s="1" t="s">
        <v>3901</v>
      </c>
    </row>
    <row r="448" spans="1:11" x14ac:dyDescent="0.25">
      <c r="A448" s="1" t="s">
        <v>15</v>
      </c>
      <c r="B448" s="1" t="s">
        <v>488</v>
      </c>
      <c r="C448">
        <v>96027</v>
      </c>
      <c r="D448" s="1" t="s">
        <v>3743</v>
      </c>
      <c r="E448">
        <v>33.6</v>
      </c>
      <c r="F448">
        <v>1713.6</v>
      </c>
      <c r="G448" s="1" t="s">
        <v>16</v>
      </c>
      <c r="H448">
        <v>1713.6</v>
      </c>
      <c r="I448">
        <v>0</v>
      </c>
      <c r="J448" s="1" t="s">
        <v>3890</v>
      </c>
      <c r="K448" s="1" t="s">
        <v>3901</v>
      </c>
    </row>
    <row r="449" spans="1:11" x14ac:dyDescent="0.25">
      <c r="A449" s="1" t="s">
        <v>15</v>
      </c>
      <c r="B449" s="1" t="s">
        <v>489</v>
      </c>
      <c r="C449">
        <v>96028</v>
      </c>
      <c r="D449" s="1" t="s">
        <v>3739</v>
      </c>
      <c r="E449">
        <v>74</v>
      </c>
      <c r="F449">
        <v>4357.1000000000004</v>
      </c>
      <c r="G449" s="1" t="s">
        <v>16</v>
      </c>
      <c r="H449">
        <v>4357.1000000000004</v>
      </c>
      <c r="I449">
        <v>0</v>
      </c>
      <c r="J449" s="1" t="s">
        <v>3890</v>
      </c>
      <c r="K449" s="1" t="s">
        <v>3901</v>
      </c>
    </row>
    <row r="450" spans="1:11" x14ac:dyDescent="0.25">
      <c r="A450" s="1" t="s">
        <v>15</v>
      </c>
      <c r="B450" s="1" t="s">
        <v>490</v>
      </c>
      <c r="C450">
        <v>96029</v>
      </c>
      <c r="D450" s="1" t="s">
        <v>3742</v>
      </c>
      <c r="E450">
        <v>80.3</v>
      </c>
      <c r="F450">
        <v>3503.2</v>
      </c>
      <c r="G450" s="1" t="s">
        <v>16</v>
      </c>
      <c r="H450">
        <v>3503.2</v>
      </c>
      <c r="I450">
        <v>0</v>
      </c>
      <c r="J450" s="1" t="s">
        <v>3890</v>
      </c>
      <c r="K450" s="1" t="s">
        <v>3901</v>
      </c>
    </row>
    <row r="451" spans="1:11" x14ac:dyDescent="0.25">
      <c r="A451" s="1" t="s">
        <v>15</v>
      </c>
      <c r="B451" s="1" t="s">
        <v>491</v>
      </c>
      <c r="C451">
        <v>96030</v>
      </c>
      <c r="D451" s="1" t="s">
        <v>3616</v>
      </c>
      <c r="E451">
        <v>241.8</v>
      </c>
      <c r="F451">
        <v>13251</v>
      </c>
      <c r="G451" s="1" t="s">
        <v>15</v>
      </c>
      <c r="H451">
        <v>13251</v>
      </c>
      <c r="I451">
        <v>0</v>
      </c>
      <c r="J451" s="1" t="s">
        <v>3890</v>
      </c>
      <c r="K451" s="1" t="s">
        <v>3894</v>
      </c>
    </row>
    <row r="452" spans="1:11" x14ac:dyDescent="0.25">
      <c r="A452" s="1" t="s">
        <v>15</v>
      </c>
      <c r="B452" s="1" t="s">
        <v>492</v>
      </c>
      <c r="C452">
        <v>96031</v>
      </c>
      <c r="D452" s="1" t="s">
        <v>3670</v>
      </c>
      <c r="E452">
        <v>15.2</v>
      </c>
      <c r="F452">
        <v>1048.8</v>
      </c>
      <c r="G452" s="1" t="s">
        <v>15</v>
      </c>
      <c r="H452">
        <v>1048.8</v>
      </c>
      <c r="I452">
        <v>0</v>
      </c>
      <c r="J452" s="1" t="s">
        <v>3890</v>
      </c>
      <c r="K452" s="1" t="s">
        <v>3897</v>
      </c>
    </row>
    <row r="453" spans="1:11" x14ac:dyDescent="0.25">
      <c r="A453" s="1" t="s">
        <v>15</v>
      </c>
      <c r="B453" s="1" t="s">
        <v>493</v>
      </c>
      <c r="C453">
        <v>96032</v>
      </c>
      <c r="D453" s="1" t="s">
        <v>3777</v>
      </c>
      <c r="E453">
        <v>97.5</v>
      </c>
      <c r="F453">
        <v>7569.2</v>
      </c>
      <c r="G453" s="1" t="s">
        <v>15</v>
      </c>
      <c r="H453">
        <v>7569.2</v>
      </c>
      <c r="I453">
        <v>0</v>
      </c>
      <c r="J453" s="1" t="s">
        <v>3890</v>
      </c>
      <c r="K453" s="1" t="s">
        <v>3894</v>
      </c>
    </row>
    <row r="454" spans="1:11" x14ac:dyDescent="0.25">
      <c r="A454" s="1" t="s">
        <v>15</v>
      </c>
      <c r="B454" s="1" t="s">
        <v>494</v>
      </c>
      <c r="C454">
        <v>96033</v>
      </c>
      <c r="D454" s="1" t="s">
        <v>3676</v>
      </c>
      <c r="E454">
        <v>8.1999999999999993</v>
      </c>
      <c r="F454">
        <v>565.79999999999995</v>
      </c>
      <c r="G454" s="1" t="s">
        <v>15</v>
      </c>
      <c r="H454">
        <v>565.79999999999995</v>
      </c>
      <c r="I454">
        <v>0</v>
      </c>
      <c r="J454" s="1" t="s">
        <v>3890</v>
      </c>
      <c r="K454" s="1" t="s">
        <v>3897</v>
      </c>
    </row>
    <row r="455" spans="1:11" x14ac:dyDescent="0.25">
      <c r="A455" s="1" t="s">
        <v>15</v>
      </c>
      <c r="B455" s="1" t="s">
        <v>495</v>
      </c>
      <c r="C455">
        <v>96034</v>
      </c>
      <c r="D455" s="1" t="s">
        <v>3738</v>
      </c>
      <c r="E455">
        <v>177.1</v>
      </c>
      <c r="F455">
        <v>11688.6</v>
      </c>
      <c r="G455" s="1" t="s">
        <v>16</v>
      </c>
      <c r="H455">
        <v>11688.6</v>
      </c>
      <c r="I455">
        <v>0</v>
      </c>
      <c r="J455" s="1" t="s">
        <v>3890</v>
      </c>
      <c r="K455" s="1" t="s">
        <v>3901</v>
      </c>
    </row>
    <row r="456" spans="1:11" x14ac:dyDescent="0.25">
      <c r="A456" s="1" t="s">
        <v>15</v>
      </c>
      <c r="B456" s="1" t="s">
        <v>496</v>
      </c>
      <c r="C456">
        <v>96035</v>
      </c>
      <c r="D456" s="1" t="s">
        <v>3671</v>
      </c>
      <c r="E456">
        <v>25</v>
      </c>
      <c r="F456">
        <v>1725</v>
      </c>
      <c r="G456" s="1" t="s">
        <v>15</v>
      </c>
      <c r="H456">
        <v>1725</v>
      </c>
      <c r="I456">
        <v>0</v>
      </c>
      <c r="J456" s="1" t="s">
        <v>3890</v>
      </c>
      <c r="K456" s="1" t="s">
        <v>3897</v>
      </c>
    </row>
    <row r="457" spans="1:11" x14ac:dyDescent="0.25">
      <c r="A457" s="1" t="s">
        <v>15</v>
      </c>
      <c r="B457" s="1" t="s">
        <v>497</v>
      </c>
      <c r="C457">
        <v>96036</v>
      </c>
      <c r="D457" s="1" t="s">
        <v>3736</v>
      </c>
      <c r="E457">
        <v>67.400000000000006</v>
      </c>
      <c r="F457">
        <v>4178.8</v>
      </c>
      <c r="G457" s="1" t="s">
        <v>15</v>
      </c>
      <c r="H457">
        <v>4178.8</v>
      </c>
      <c r="I457">
        <v>0</v>
      </c>
      <c r="J457" s="1" t="s">
        <v>3890</v>
      </c>
      <c r="K457" s="1" t="s">
        <v>3897</v>
      </c>
    </row>
    <row r="458" spans="1:11" x14ac:dyDescent="0.25">
      <c r="A458" s="1" t="s">
        <v>15</v>
      </c>
      <c r="B458" s="1" t="s">
        <v>498</v>
      </c>
      <c r="C458">
        <v>96037</v>
      </c>
      <c r="D458" s="1" t="s">
        <v>3611</v>
      </c>
      <c r="E458">
        <v>3.5</v>
      </c>
      <c r="F458">
        <v>140</v>
      </c>
      <c r="G458" s="1" t="s">
        <v>15</v>
      </c>
      <c r="H458">
        <v>140</v>
      </c>
      <c r="I458">
        <v>0</v>
      </c>
      <c r="J458" s="1" t="s">
        <v>3890</v>
      </c>
      <c r="K458" s="1" t="s">
        <v>3894</v>
      </c>
    </row>
    <row r="459" spans="1:11" x14ac:dyDescent="0.25">
      <c r="A459" s="1" t="s">
        <v>15</v>
      </c>
      <c r="B459" s="1" t="s">
        <v>499</v>
      </c>
      <c r="C459">
        <v>96038</v>
      </c>
      <c r="D459" s="1" t="s">
        <v>3614</v>
      </c>
      <c r="E459">
        <v>145.4</v>
      </c>
      <c r="F459">
        <v>4652.8</v>
      </c>
      <c r="G459" s="1" t="s">
        <v>15</v>
      </c>
      <c r="H459">
        <v>4652.8</v>
      </c>
      <c r="I459">
        <v>0</v>
      </c>
      <c r="J459" s="1" t="s">
        <v>3890</v>
      </c>
      <c r="K459" s="1" t="s">
        <v>3894</v>
      </c>
    </row>
    <row r="460" spans="1:11" x14ac:dyDescent="0.25">
      <c r="A460" s="1" t="s">
        <v>15</v>
      </c>
      <c r="B460" s="1" t="s">
        <v>500</v>
      </c>
      <c r="C460">
        <v>96039</v>
      </c>
      <c r="D460" s="1" t="s">
        <v>3679</v>
      </c>
      <c r="E460">
        <v>41.5</v>
      </c>
      <c r="F460">
        <v>2822</v>
      </c>
      <c r="G460" s="1" t="s">
        <v>15</v>
      </c>
      <c r="H460">
        <v>2822</v>
      </c>
      <c r="I460">
        <v>0</v>
      </c>
      <c r="J460" s="1" t="s">
        <v>3890</v>
      </c>
      <c r="K460" s="1" t="s">
        <v>3897</v>
      </c>
    </row>
    <row r="461" spans="1:11" x14ac:dyDescent="0.25">
      <c r="A461" s="1" t="s">
        <v>15</v>
      </c>
      <c r="B461" s="1" t="s">
        <v>501</v>
      </c>
      <c r="C461">
        <v>96040</v>
      </c>
      <c r="D461" s="1" t="s">
        <v>3605</v>
      </c>
      <c r="E461">
        <v>18</v>
      </c>
      <c r="F461">
        <v>1188</v>
      </c>
      <c r="G461" s="1" t="s">
        <v>15</v>
      </c>
      <c r="H461">
        <v>1188</v>
      </c>
      <c r="I461">
        <v>0</v>
      </c>
      <c r="J461" s="1" t="s">
        <v>3890</v>
      </c>
      <c r="K461" s="1" t="s">
        <v>3894</v>
      </c>
    </row>
    <row r="462" spans="1:11" x14ac:dyDescent="0.25">
      <c r="A462" s="1" t="s">
        <v>15</v>
      </c>
      <c r="B462" s="1" t="s">
        <v>502</v>
      </c>
      <c r="C462">
        <v>96041</v>
      </c>
      <c r="D462" s="1" t="s">
        <v>3638</v>
      </c>
      <c r="E462">
        <v>48.6</v>
      </c>
      <c r="F462">
        <v>3010</v>
      </c>
      <c r="G462" s="1" t="s">
        <v>15</v>
      </c>
      <c r="H462">
        <v>3010</v>
      </c>
      <c r="I462">
        <v>0</v>
      </c>
      <c r="J462" s="1" t="s">
        <v>3890</v>
      </c>
      <c r="K462" s="1" t="s">
        <v>3897</v>
      </c>
    </row>
    <row r="463" spans="1:11" x14ac:dyDescent="0.25">
      <c r="A463" s="1" t="s">
        <v>15</v>
      </c>
      <c r="B463" s="1" t="s">
        <v>503</v>
      </c>
      <c r="C463">
        <v>96042</v>
      </c>
      <c r="D463" s="1" t="s">
        <v>3610</v>
      </c>
      <c r="E463">
        <v>63.8</v>
      </c>
      <c r="F463">
        <v>3192.6</v>
      </c>
      <c r="G463" s="1" t="s">
        <v>15</v>
      </c>
      <c r="H463">
        <v>3192.6</v>
      </c>
      <c r="I463">
        <v>0</v>
      </c>
      <c r="J463" s="1" t="s">
        <v>3890</v>
      </c>
      <c r="K463" s="1" t="s">
        <v>3894</v>
      </c>
    </row>
    <row r="464" spans="1:11" x14ac:dyDescent="0.25">
      <c r="A464" s="1" t="s">
        <v>15</v>
      </c>
      <c r="B464" s="1" t="s">
        <v>504</v>
      </c>
      <c r="C464">
        <v>96043</v>
      </c>
      <c r="D464" s="1" t="s">
        <v>3778</v>
      </c>
      <c r="E464">
        <v>21.8</v>
      </c>
      <c r="F464">
        <v>1395.2</v>
      </c>
      <c r="G464" s="1" t="s">
        <v>15</v>
      </c>
      <c r="H464">
        <v>1395.2</v>
      </c>
      <c r="I464">
        <v>0</v>
      </c>
      <c r="J464" s="1" t="s">
        <v>3890</v>
      </c>
      <c r="K464" s="1" t="s">
        <v>3894</v>
      </c>
    </row>
    <row r="465" spans="1:11" x14ac:dyDescent="0.25">
      <c r="A465" s="1" t="s">
        <v>15</v>
      </c>
      <c r="B465" s="1" t="s">
        <v>505</v>
      </c>
      <c r="C465">
        <v>96044</v>
      </c>
      <c r="D465" s="1" t="s">
        <v>3624</v>
      </c>
      <c r="E465">
        <v>31.3</v>
      </c>
      <c r="F465">
        <v>2159.6999999999998</v>
      </c>
      <c r="G465" s="1" t="s">
        <v>15</v>
      </c>
      <c r="H465">
        <v>2159.6999999999998</v>
      </c>
      <c r="I465">
        <v>0</v>
      </c>
      <c r="J465" s="1" t="s">
        <v>3890</v>
      </c>
      <c r="K465" s="1" t="s">
        <v>3894</v>
      </c>
    </row>
    <row r="466" spans="1:11" x14ac:dyDescent="0.25">
      <c r="A466" s="1" t="s">
        <v>15</v>
      </c>
      <c r="B466" s="1" t="s">
        <v>506</v>
      </c>
      <c r="C466">
        <v>96045</v>
      </c>
      <c r="D466" s="1" t="s">
        <v>3684</v>
      </c>
      <c r="E466">
        <v>2</v>
      </c>
      <c r="F466">
        <v>750</v>
      </c>
      <c r="G466" s="1" t="s">
        <v>15</v>
      </c>
      <c r="H466">
        <v>750</v>
      </c>
      <c r="I466">
        <v>0</v>
      </c>
      <c r="J466" s="1" t="s">
        <v>3890</v>
      </c>
      <c r="K466" s="1" t="s">
        <v>3897</v>
      </c>
    </row>
    <row r="467" spans="1:11" x14ac:dyDescent="0.25">
      <c r="A467" s="1" t="s">
        <v>15</v>
      </c>
      <c r="B467" s="1" t="s">
        <v>507</v>
      </c>
      <c r="C467">
        <v>96046</v>
      </c>
      <c r="D467" s="1" t="s">
        <v>3779</v>
      </c>
      <c r="E467">
        <v>175.95</v>
      </c>
      <c r="F467">
        <v>12713.3</v>
      </c>
      <c r="G467" s="1" t="s">
        <v>22</v>
      </c>
      <c r="H467">
        <v>12713.3</v>
      </c>
      <c r="I467">
        <v>0</v>
      </c>
      <c r="J467" s="1" t="s">
        <v>3890</v>
      </c>
      <c r="K467" s="1" t="s">
        <v>3901</v>
      </c>
    </row>
    <row r="468" spans="1:11" x14ac:dyDescent="0.25">
      <c r="A468" s="1" t="s">
        <v>15</v>
      </c>
      <c r="B468" s="1" t="s">
        <v>508</v>
      </c>
      <c r="C468">
        <v>96047</v>
      </c>
      <c r="D468" s="1" t="s">
        <v>3684</v>
      </c>
      <c r="E468">
        <v>60.5</v>
      </c>
      <c r="F468">
        <v>4114</v>
      </c>
      <c r="G468" s="1" t="s">
        <v>15</v>
      </c>
      <c r="H468">
        <v>4114</v>
      </c>
      <c r="I468">
        <v>0</v>
      </c>
      <c r="J468" s="1" t="s">
        <v>3890</v>
      </c>
      <c r="K468" s="1" t="s">
        <v>3897</v>
      </c>
    </row>
    <row r="469" spans="1:11" x14ac:dyDescent="0.25">
      <c r="A469" s="1" t="s">
        <v>15</v>
      </c>
      <c r="B469" s="1" t="s">
        <v>509</v>
      </c>
      <c r="C469">
        <v>96048</v>
      </c>
      <c r="D469" s="1" t="s">
        <v>3681</v>
      </c>
      <c r="E469">
        <v>246.9</v>
      </c>
      <c r="F469">
        <v>13085.7</v>
      </c>
      <c r="G469" s="1" t="s">
        <v>15</v>
      </c>
      <c r="H469">
        <v>13085.7</v>
      </c>
      <c r="I469">
        <v>0</v>
      </c>
      <c r="J469" s="1" t="s">
        <v>3890</v>
      </c>
      <c r="K469" s="1" t="s">
        <v>3897</v>
      </c>
    </row>
    <row r="470" spans="1:11" x14ac:dyDescent="0.25">
      <c r="A470" s="1" t="s">
        <v>15</v>
      </c>
      <c r="B470" s="1" t="s">
        <v>510</v>
      </c>
      <c r="C470">
        <v>96049</v>
      </c>
      <c r="D470" s="1" t="s">
        <v>3683</v>
      </c>
      <c r="E470">
        <v>0</v>
      </c>
      <c r="F470">
        <v>0</v>
      </c>
      <c r="G470" s="1" t="s">
        <v>3879</v>
      </c>
      <c r="H470">
        <v>0</v>
      </c>
      <c r="I470">
        <v>0</v>
      </c>
      <c r="J470" s="1" t="s">
        <v>3891</v>
      </c>
      <c r="K470" s="1" t="s">
        <v>3894</v>
      </c>
    </row>
    <row r="471" spans="1:11" x14ac:dyDescent="0.25">
      <c r="A471" s="1" t="s">
        <v>15</v>
      </c>
      <c r="B471" s="1" t="s">
        <v>511</v>
      </c>
      <c r="C471">
        <v>96050</v>
      </c>
      <c r="D471" s="1" t="s">
        <v>3683</v>
      </c>
      <c r="E471">
        <v>193.9</v>
      </c>
      <c r="F471">
        <v>10973.4</v>
      </c>
      <c r="G471" s="1" t="s">
        <v>15</v>
      </c>
      <c r="H471">
        <v>10973.4</v>
      </c>
      <c r="I471">
        <v>0</v>
      </c>
      <c r="J471" s="1" t="s">
        <v>3890</v>
      </c>
      <c r="K471" s="1" t="s">
        <v>3894</v>
      </c>
    </row>
    <row r="472" spans="1:11" x14ac:dyDescent="0.25">
      <c r="A472" s="1" t="s">
        <v>15</v>
      </c>
      <c r="B472" s="1" t="s">
        <v>512</v>
      </c>
      <c r="C472">
        <v>96051</v>
      </c>
      <c r="D472" s="1" t="s">
        <v>3661</v>
      </c>
      <c r="E472">
        <v>804.8</v>
      </c>
      <c r="F472">
        <v>43009</v>
      </c>
      <c r="G472" s="1" t="s">
        <v>15</v>
      </c>
      <c r="H472">
        <v>43009</v>
      </c>
      <c r="I472">
        <v>0</v>
      </c>
      <c r="J472" s="1" t="s">
        <v>3890</v>
      </c>
      <c r="K472" s="1" t="s">
        <v>3895</v>
      </c>
    </row>
    <row r="473" spans="1:11" x14ac:dyDescent="0.25">
      <c r="A473" s="1" t="s">
        <v>15</v>
      </c>
      <c r="B473" s="1" t="s">
        <v>513</v>
      </c>
      <c r="C473">
        <v>96052</v>
      </c>
      <c r="D473" s="1" t="s">
        <v>3661</v>
      </c>
      <c r="E473">
        <v>8</v>
      </c>
      <c r="F473">
        <v>408</v>
      </c>
      <c r="G473" s="1" t="s">
        <v>15</v>
      </c>
      <c r="H473">
        <v>408</v>
      </c>
      <c r="I473">
        <v>0</v>
      </c>
      <c r="J473" s="1" t="s">
        <v>3890</v>
      </c>
      <c r="K473" s="1" t="s">
        <v>3895</v>
      </c>
    </row>
    <row r="474" spans="1:11" x14ac:dyDescent="0.25">
      <c r="A474" s="1" t="s">
        <v>15</v>
      </c>
      <c r="B474" s="1" t="s">
        <v>514</v>
      </c>
      <c r="C474">
        <v>96053</v>
      </c>
      <c r="D474" s="1" t="s">
        <v>3780</v>
      </c>
      <c r="E474">
        <v>204.2</v>
      </c>
      <c r="F474">
        <v>6534.4</v>
      </c>
      <c r="G474" s="1" t="s">
        <v>15</v>
      </c>
      <c r="H474">
        <v>6534.4</v>
      </c>
      <c r="I474">
        <v>0</v>
      </c>
      <c r="J474" s="1" t="s">
        <v>3890</v>
      </c>
      <c r="K474" s="1" t="s">
        <v>3894</v>
      </c>
    </row>
    <row r="475" spans="1:11" x14ac:dyDescent="0.25">
      <c r="A475" s="1" t="s">
        <v>15</v>
      </c>
      <c r="B475" s="1" t="s">
        <v>515</v>
      </c>
      <c r="C475">
        <v>96054</v>
      </c>
      <c r="D475" s="1" t="s">
        <v>3690</v>
      </c>
      <c r="E475">
        <v>2520.81</v>
      </c>
      <c r="F475">
        <v>123347.09</v>
      </c>
      <c r="G475" s="1" t="s">
        <v>16</v>
      </c>
      <c r="H475">
        <v>123347.09</v>
      </c>
      <c r="I475">
        <v>0</v>
      </c>
      <c r="J475" s="1" t="s">
        <v>3890</v>
      </c>
      <c r="K475" s="1" t="s">
        <v>3898</v>
      </c>
    </row>
    <row r="476" spans="1:11" x14ac:dyDescent="0.25">
      <c r="A476" s="1" t="s">
        <v>15</v>
      </c>
      <c r="B476" s="1" t="s">
        <v>516</v>
      </c>
      <c r="C476">
        <v>96055</v>
      </c>
      <c r="D476" s="1" t="s">
        <v>3745</v>
      </c>
      <c r="E476">
        <v>19</v>
      </c>
      <c r="F476">
        <v>1478</v>
      </c>
      <c r="G476" s="1" t="s">
        <v>15</v>
      </c>
      <c r="H476">
        <v>1478</v>
      </c>
      <c r="I476">
        <v>0</v>
      </c>
      <c r="J476" s="1" t="s">
        <v>3890</v>
      </c>
      <c r="K476" s="1" t="s">
        <v>3897</v>
      </c>
    </row>
    <row r="477" spans="1:11" x14ac:dyDescent="0.25">
      <c r="A477" s="1" t="s">
        <v>15</v>
      </c>
      <c r="B477" s="1" t="s">
        <v>517</v>
      </c>
      <c r="C477">
        <v>96056</v>
      </c>
      <c r="D477" s="1" t="s">
        <v>3620</v>
      </c>
      <c r="E477">
        <v>123.8</v>
      </c>
      <c r="F477">
        <v>7799.4</v>
      </c>
      <c r="G477" s="1" t="s">
        <v>15</v>
      </c>
      <c r="H477">
        <v>7799.4</v>
      </c>
      <c r="I477">
        <v>0</v>
      </c>
      <c r="J477" s="1" t="s">
        <v>3890</v>
      </c>
      <c r="K477" s="1" t="s">
        <v>3894</v>
      </c>
    </row>
    <row r="478" spans="1:11" x14ac:dyDescent="0.25">
      <c r="A478" s="1" t="s">
        <v>15</v>
      </c>
      <c r="B478" s="1" t="s">
        <v>518</v>
      </c>
      <c r="C478">
        <v>96057</v>
      </c>
      <c r="D478" s="1" t="s">
        <v>3781</v>
      </c>
      <c r="E478">
        <v>0</v>
      </c>
      <c r="F478">
        <v>0</v>
      </c>
      <c r="G478" s="1" t="s">
        <v>3879</v>
      </c>
      <c r="H478">
        <v>0</v>
      </c>
      <c r="I478">
        <v>0</v>
      </c>
      <c r="J478" s="1" t="s">
        <v>3891</v>
      </c>
      <c r="K478" s="1" t="s">
        <v>3894</v>
      </c>
    </row>
    <row r="479" spans="1:11" x14ac:dyDescent="0.25">
      <c r="A479" s="1" t="s">
        <v>15</v>
      </c>
      <c r="B479" s="1" t="s">
        <v>519</v>
      </c>
      <c r="C479">
        <v>96058</v>
      </c>
      <c r="D479" s="1" t="s">
        <v>3765</v>
      </c>
      <c r="E479">
        <v>9.6999999999999993</v>
      </c>
      <c r="F479">
        <v>640.20000000000005</v>
      </c>
      <c r="G479" s="1" t="s">
        <v>15</v>
      </c>
      <c r="H479">
        <v>640.20000000000005</v>
      </c>
      <c r="I479">
        <v>0</v>
      </c>
      <c r="J479" s="1" t="s">
        <v>3890</v>
      </c>
      <c r="K479" s="1" t="s">
        <v>3894</v>
      </c>
    </row>
    <row r="480" spans="1:11" x14ac:dyDescent="0.25">
      <c r="A480" s="1" t="s">
        <v>15</v>
      </c>
      <c r="B480" s="1" t="s">
        <v>520</v>
      </c>
      <c r="C480">
        <v>96059</v>
      </c>
      <c r="D480" s="1" t="s">
        <v>3760</v>
      </c>
      <c r="E480">
        <v>12.9</v>
      </c>
      <c r="F480">
        <v>851.4</v>
      </c>
      <c r="G480" s="1" t="s">
        <v>15</v>
      </c>
      <c r="H480">
        <v>851.4</v>
      </c>
      <c r="I480">
        <v>0</v>
      </c>
      <c r="J480" s="1" t="s">
        <v>3890</v>
      </c>
      <c r="K480" s="1" t="s">
        <v>3895</v>
      </c>
    </row>
    <row r="481" spans="1:11" x14ac:dyDescent="0.25">
      <c r="A481" s="1" t="s">
        <v>15</v>
      </c>
      <c r="B481" s="1" t="s">
        <v>521</v>
      </c>
      <c r="C481">
        <v>96060</v>
      </c>
      <c r="D481" s="1" t="s">
        <v>3614</v>
      </c>
      <c r="E481">
        <v>8</v>
      </c>
      <c r="F481">
        <v>528</v>
      </c>
      <c r="G481" s="1" t="s">
        <v>15</v>
      </c>
      <c r="H481">
        <v>528</v>
      </c>
      <c r="I481">
        <v>0</v>
      </c>
      <c r="J481" s="1" t="s">
        <v>3890</v>
      </c>
      <c r="K481" s="1" t="s">
        <v>3894</v>
      </c>
    </row>
    <row r="482" spans="1:11" x14ac:dyDescent="0.25">
      <c r="A482" s="1" t="s">
        <v>15</v>
      </c>
      <c r="B482" s="1" t="s">
        <v>522</v>
      </c>
      <c r="C482">
        <v>96061</v>
      </c>
      <c r="D482" s="1" t="s">
        <v>3682</v>
      </c>
      <c r="E482">
        <v>228.8</v>
      </c>
      <c r="F482">
        <v>6766.4</v>
      </c>
      <c r="G482" s="1" t="s">
        <v>15</v>
      </c>
      <c r="H482">
        <v>6766.4</v>
      </c>
      <c r="I482">
        <v>0</v>
      </c>
      <c r="J482" s="1" t="s">
        <v>3890</v>
      </c>
      <c r="K482" s="1" t="s">
        <v>3895</v>
      </c>
    </row>
    <row r="483" spans="1:11" x14ac:dyDescent="0.25">
      <c r="A483" s="1" t="s">
        <v>15</v>
      </c>
      <c r="B483" s="1" t="s">
        <v>523</v>
      </c>
      <c r="C483">
        <v>96062</v>
      </c>
      <c r="D483" s="1" t="s">
        <v>3614</v>
      </c>
      <c r="E483">
        <v>17</v>
      </c>
      <c r="F483">
        <v>1122</v>
      </c>
      <c r="G483" s="1" t="s">
        <v>15</v>
      </c>
      <c r="H483">
        <v>1122</v>
      </c>
      <c r="I483">
        <v>0</v>
      </c>
      <c r="J483" s="1" t="s">
        <v>3890</v>
      </c>
      <c r="K483" s="1" t="s">
        <v>3894</v>
      </c>
    </row>
    <row r="484" spans="1:11" x14ac:dyDescent="0.25">
      <c r="A484" s="1" t="s">
        <v>15</v>
      </c>
      <c r="B484" s="1" t="s">
        <v>524</v>
      </c>
      <c r="C484">
        <v>96063</v>
      </c>
      <c r="D484" s="1" t="s">
        <v>3753</v>
      </c>
      <c r="E484">
        <v>88.4</v>
      </c>
      <c r="F484">
        <v>4919.8</v>
      </c>
      <c r="G484" s="1" t="s">
        <v>15</v>
      </c>
      <c r="H484">
        <v>4919.8</v>
      </c>
      <c r="I484">
        <v>0</v>
      </c>
      <c r="J484" s="1" t="s">
        <v>3890</v>
      </c>
      <c r="K484" s="1" t="s">
        <v>3895</v>
      </c>
    </row>
    <row r="485" spans="1:11" x14ac:dyDescent="0.25">
      <c r="A485" s="1" t="s">
        <v>15</v>
      </c>
      <c r="B485" s="1" t="s">
        <v>525</v>
      </c>
      <c r="C485">
        <v>96064</v>
      </c>
      <c r="D485" s="1" t="s">
        <v>3717</v>
      </c>
      <c r="E485">
        <v>81.7</v>
      </c>
      <c r="F485">
        <v>3176.8</v>
      </c>
      <c r="G485" s="1" t="s">
        <v>15</v>
      </c>
      <c r="H485">
        <v>3176.8</v>
      </c>
      <c r="I485">
        <v>0</v>
      </c>
      <c r="J485" s="1" t="s">
        <v>3890</v>
      </c>
      <c r="K485" s="1" t="s">
        <v>3894</v>
      </c>
    </row>
    <row r="486" spans="1:11" x14ac:dyDescent="0.25">
      <c r="A486" s="1" t="s">
        <v>15</v>
      </c>
      <c r="B486" s="1" t="s">
        <v>526</v>
      </c>
      <c r="C486">
        <v>96065</v>
      </c>
      <c r="D486" s="1" t="s">
        <v>3630</v>
      </c>
      <c r="E486">
        <v>93.8</v>
      </c>
      <c r="F486">
        <v>6190.8</v>
      </c>
      <c r="G486" s="1" t="s">
        <v>15</v>
      </c>
      <c r="H486">
        <v>6190.8</v>
      </c>
      <c r="I486">
        <v>0</v>
      </c>
      <c r="J486" s="1" t="s">
        <v>3890</v>
      </c>
      <c r="K486" s="1" t="s">
        <v>3900</v>
      </c>
    </row>
    <row r="487" spans="1:11" x14ac:dyDescent="0.25">
      <c r="A487" s="1" t="s">
        <v>15</v>
      </c>
      <c r="B487" s="1" t="s">
        <v>527</v>
      </c>
      <c r="C487">
        <v>96066</v>
      </c>
      <c r="D487" s="1" t="s">
        <v>3714</v>
      </c>
      <c r="E487">
        <v>18.399999999999999</v>
      </c>
      <c r="F487">
        <v>1214.4000000000001</v>
      </c>
      <c r="G487" s="1" t="s">
        <v>15</v>
      </c>
      <c r="H487">
        <v>1214.4000000000001</v>
      </c>
      <c r="I487">
        <v>0</v>
      </c>
      <c r="J487" s="1" t="s">
        <v>3890</v>
      </c>
      <c r="K487" s="1" t="s">
        <v>3894</v>
      </c>
    </row>
    <row r="488" spans="1:11" x14ac:dyDescent="0.25">
      <c r="A488" s="1" t="s">
        <v>15</v>
      </c>
      <c r="B488" s="1" t="s">
        <v>528</v>
      </c>
      <c r="C488">
        <v>96067</v>
      </c>
      <c r="D488" s="1" t="s">
        <v>3669</v>
      </c>
      <c r="E488">
        <v>2.2999999999999998</v>
      </c>
      <c r="F488">
        <v>92</v>
      </c>
      <c r="G488" s="1" t="s">
        <v>15</v>
      </c>
      <c r="H488">
        <v>92</v>
      </c>
      <c r="I488">
        <v>0</v>
      </c>
      <c r="J488" s="1" t="s">
        <v>3890</v>
      </c>
      <c r="K488" s="1" t="s">
        <v>3897</v>
      </c>
    </row>
    <row r="489" spans="1:11" x14ac:dyDescent="0.25">
      <c r="A489" s="1" t="s">
        <v>15</v>
      </c>
      <c r="B489" s="1" t="s">
        <v>529</v>
      </c>
      <c r="C489">
        <v>96068</v>
      </c>
      <c r="D489" s="1" t="s">
        <v>3642</v>
      </c>
      <c r="E489">
        <v>65.3</v>
      </c>
      <c r="F489">
        <v>3983.3</v>
      </c>
      <c r="G489" s="1" t="s">
        <v>15</v>
      </c>
      <c r="H489">
        <v>3983.3</v>
      </c>
      <c r="I489">
        <v>0</v>
      </c>
      <c r="J489" s="1" t="s">
        <v>3890</v>
      </c>
      <c r="K489" s="1" t="s">
        <v>3894</v>
      </c>
    </row>
    <row r="490" spans="1:11" x14ac:dyDescent="0.25">
      <c r="A490" s="1" t="s">
        <v>15</v>
      </c>
      <c r="B490" s="1" t="s">
        <v>530</v>
      </c>
      <c r="C490">
        <v>96069</v>
      </c>
      <c r="D490" s="1" t="s">
        <v>3642</v>
      </c>
      <c r="E490">
        <v>12</v>
      </c>
      <c r="F490">
        <v>912</v>
      </c>
      <c r="G490" s="1" t="s">
        <v>15</v>
      </c>
      <c r="H490">
        <v>912</v>
      </c>
      <c r="I490">
        <v>0</v>
      </c>
      <c r="J490" s="1" t="s">
        <v>3890</v>
      </c>
      <c r="K490" s="1" t="s">
        <v>3894</v>
      </c>
    </row>
    <row r="491" spans="1:11" x14ac:dyDescent="0.25">
      <c r="A491" s="1" t="s">
        <v>15</v>
      </c>
      <c r="B491" s="1" t="s">
        <v>531</v>
      </c>
      <c r="C491">
        <v>96070</v>
      </c>
      <c r="D491" s="1" t="s">
        <v>3625</v>
      </c>
      <c r="E491">
        <v>138.5</v>
      </c>
      <c r="F491">
        <v>6454</v>
      </c>
      <c r="G491" s="1" t="s">
        <v>15</v>
      </c>
      <c r="H491">
        <v>6454</v>
      </c>
      <c r="I491">
        <v>0</v>
      </c>
      <c r="J491" s="1" t="s">
        <v>3890</v>
      </c>
      <c r="K491" s="1" t="s">
        <v>3894</v>
      </c>
    </row>
    <row r="492" spans="1:11" x14ac:dyDescent="0.25">
      <c r="A492" s="1" t="s">
        <v>15</v>
      </c>
      <c r="B492" s="1" t="s">
        <v>532</v>
      </c>
      <c r="C492">
        <v>96071</v>
      </c>
      <c r="D492" s="1" t="s">
        <v>3690</v>
      </c>
      <c r="E492">
        <v>376.6</v>
      </c>
      <c r="F492">
        <v>8068.6</v>
      </c>
      <c r="G492" s="1" t="s">
        <v>16</v>
      </c>
      <c r="H492">
        <v>8068.6</v>
      </c>
      <c r="I492">
        <v>0</v>
      </c>
      <c r="J492" s="1" t="s">
        <v>3890</v>
      </c>
      <c r="K492" s="1" t="s">
        <v>3896</v>
      </c>
    </row>
    <row r="493" spans="1:11" x14ac:dyDescent="0.25">
      <c r="A493" s="1" t="s">
        <v>15</v>
      </c>
      <c r="B493" s="1" t="s">
        <v>533</v>
      </c>
      <c r="C493">
        <v>96072</v>
      </c>
      <c r="D493" s="1" t="s">
        <v>3627</v>
      </c>
      <c r="E493">
        <v>66.400000000000006</v>
      </c>
      <c r="F493">
        <v>4581.6000000000004</v>
      </c>
      <c r="G493" s="1" t="s">
        <v>15</v>
      </c>
      <c r="H493">
        <v>4581.6000000000004</v>
      </c>
      <c r="I493">
        <v>0</v>
      </c>
      <c r="J493" s="1" t="s">
        <v>3890</v>
      </c>
      <c r="K493" s="1" t="s">
        <v>3894</v>
      </c>
    </row>
    <row r="494" spans="1:11" x14ac:dyDescent="0.25">
      <c r="A494" s="1" t="s">
        <v>15</v>
      </c>
      <c r="B494" s="1" t="s">
        <v>534</v>
      </c>
      <c r="C494">
        <v>96073</v>
      </c>
      <c r="D494" s="1" t="s">
        <v>3694</v>
      </c>
      <c r="E494">
        <v>0</v>
      </c>
      <c r="F494">
        <v>0</v>
      </c>
      <c r="G494" s="1" t="s">
        <v>3879</v>
      </c>
      <c r="H494">
        <v>0</v>
      </c>
      <c r="I494">
        <v>0</v>
      </c>
      <c r="J494" s="1" t="s">
        <v>3891</v>
      </c>
      <c r="K494" s="1" t="s">
        <v>3894</v>
      </c>
    </row>
    <row r="495" spans="1:11" x14ac:dyDescent="0.25">
      <c r="A495" s="1" t="s">
        <v>15</v>
      </c>
      <c r="B495" s="1" t="s">
        <v>535</v>
      </c>
      <c r="C495">
        <v>96074</v>
      </c>
      <c r="D495" s="1" t="s">
        <v>3694</v>
      </c>
      <c r="E495">
        <v>120.5</v>
      </c>
      <c r="F495">
        <v>8373.2000000000007</v>
      </c>
      <c r="G495" s="1" t="s">
        <v>15</v>
      </c>
      <c r="H495">
        <v>8373.2000000000007</v>
      </c>
      <c r="I495">
        <v>0</v>
      </c>
      <c r="J495" s="1" t="s">
        <v>3890</v>
      </c>
      <c r="K495" s="1" t="s">
        <v>3894</v>
      </c>
    </row>
    <row r="496" spans="1:11" x14ac:dyDescent="0.25">
      <c r="A496" s="1" t="s">
        <v>15</v>
      </c>
      <c r="B496" s="1" t="s">
        <v>536</v>
      </c>
      <c r="C496">
        <v>96075</v>
      </c>
      <c r="D496" s="1" t="s">
        <v>3782</v>
      </c>
      <c r="E496">
        <v>342.4</v>
      </c>
      <c r="F496">
        <v>19891.8</v>
      </c>
      <c r="G496" s="1" t="s">
        <v>15</v>
      </c>
      <c r="H496">
        <v>19891.8</v>
      </c>
      <c r="I496">
        <v>0</v>
      </c>
      <c r="J496" s="1" t="s">
        <v>3890</v>
      </c>
      <c r="K496" s="1" t="s">
        <v>3894</v>
      </c>
    </row>
    <row r="497" spans="1:11" x14ac:dyDescent="0.25">
      <c r="A497" s="1" t="s">
        <v>15</v>
      </c>
      <c r="B497" s="1" t="s">
        <v>537</v>
      </c>
      <c r="C497">
        <v>96076</v>
      </c>
      <c r="D497" s="1" t="s">
        <v>3614</v>
      </c>
      <c r="E497">
        <v>168.8</v>
      </c>
      <c r="F497">
        <v>7847.6</v>
      </c>
      <c r="G497" s="1" t="s">
        <v>15</v>
      </c>
      <c r="H497">
        <v>7847.6</v>
      </c>
      <c r="I497">
        <v>0</v>
      </c>
      <c r="J497" s="1" t="s">
        <v>3890</v>
      </c>
      <c r="K497" s="1" t="s">
        <v>3894</v>
      </c>
    </row>
    <row r="498" spans="1:11" x14ac:dyDescent="0.25">
      <c r="A498" s="1" t="s">
        <v>15</v>
      </c>
      <c r="B498" s="1" t="s">
        <v>538</v>
      </c>
      <c r="C498">
        <v>96077</v>
      </c>
      <c r="D498" s="1" t="s">
        <v>3775</v>
      </c>
      <c r="E498">
        <v>26.8</v>
      </c>
      <c r="F498">
        <v>1715.2</v>
      </c>
      <c r="G498" s="1" t="s">
        <v>15</v>
      </c>
      <c r="H498">
        <v>1715.2</v>
      </c>
      <c r="I498">
        <v>0</v>
      </c>
      <c r="J498" s="1" t="s">
        <v>3890</v>
      </c>
      <c r="K498" s="1" t="s">
        <v>3894</v>
      </c>
    </row>
    <row r="499" spans="1:11" x14ac:dyDescent="0.25">
      <c r="A499" s="1" t="s">
        <v>15</v>
      </c>
      <c r="B499" s="1" t="s">
        <v>539</v>
      </c>
      <c r="C499">
        <v>96078</v>
      </c>
      <c r="D499" s="1" t="s">
        <v>3783</v>
      </c>
      <c r="E499">
        <v>110.8</v>
      </c>
      <c r="F499">
        <v>6094</v>
      </c>
      <c r="G499" s="1" t="s">
        <v>15</v>
      </c>
      <c r="H499">
        <v>6094</v>
      </c>
      <c r="I499">
        <v>0</v>
      </c>
      <c r="J499" s="1" t="s">
        <v>3890</v>
      </c>
      <c r="K499" s="1" t="s">
        <v>3894</v>
      </c>
    </row>
    <row r="500" spans="1:11" x14ac:dyDescent="0.25">
      <c r="A500" s="1" t="s">
        <v>15</v>
      </c>
      <c r="B500" s="1" t="s">
        <v>540</v>
      </c>
      <c r="C500">
        <v>96079</v>
      </c>
      <c r="D500" s="1" t="s">
        <v>3703</v>
      </c>
      <c r="E500">
        <v>65.5</v>
      </c>
      <c r="F500">
        <v>4193.7</v>
      </c>
      <c r="G500" s="1" t="s">
        <v>15</v>
      </c>
      <c r="H500">
        <v>4193.7</v>
      </c>
      <c r="I500">
        <v>0</v>
      </c>
      <c r="J500" s="1" t="s">
        <v>3890</v>
      </c>
      <c r="K500" s="1" t="s">
        <v>3894</v>
      </c>
    </row>
    <row r="501" spans="1:11" x14ac:dyDescent="0.25">
      <c r="A501" s="1" t="s">
        <v>15</v>
      </c>
      <c r="B501" s="1" t="s">
        <v>541</v>
      </c>
      <c r="C501">
        <v>96080</v>
      </c>
      <c r="D501" s="1" t="s">
        <v>3700</v>
      </c>
      <c r="E501">
        <v>1010.76</v>
      </c>
      <c r="F501">
        <v>50880.33</v>
      </c>
      <c r="G501" s="1" t="s">
        <v>23</v>
      </c>
      <c r="H501">
        <v>50880.33</v>
      </c>
      <c r="I501">
        <v>0</v>
      </c>
      <c r="J501" s="1" t="s">
        <v>3890</v>
      </c>
      <c r="K501" s="1" t="s">
        <v>3898</v>
      </c>
    </row>
    <row r="502" spans="1:11" x14ac:dyDescent="0.25">
      <c r="A502" s="1" t="s">
        <v>15</v>
      </c>
      <c r="B502" s="1" t="s">
        <v>542</v>
      </c>
      <c r="C502">
        <v>96081</v>
      </c>
      <c r="D502" s="1" t="s">
        <v>3709</v>
      </c>
      <c r="E502">
        <v>121.4</v>
      </c>
      <c r="F502">
        <v>8012.4</v>
      </c>
      <c r="G502" s="1" t="s">
        <v>16</v>
      </c>
      <c r="H502">
        <v>8012.4</v>
      </c>
      <c r="I502">
        <v>0</v>
      </c>
      <c r="J502" s="1" t="s">
        <v>3890</v>
      </c>
      <c r="K502" s="1" t="s">
        <v>3896</v>
      </c>
    </row>
    <row r="503" spans="1:11" x14ac:dyDescent="0.25">
      <c r="A503" s="1" t="s">
        <v>15</v>
      </c>
      <c r="B503" s="1" t="s">
        <v>543</v>
      </c>
      <c r="C503">
        <v>96082</v>
      </c>
      <c r="D503" s="1" t="s">
        <v>3710</v>
      </c>
      <c r="E503">
        <v>43.1</v>
      </c>
      <c r="F503">
        <v>2844.6</v>
      </c>
      <c r="G503" s="1" t="s">
        <v>16</v>
      </c>
      <c r="H503">
        <v>2844.6</v>
      </c>
      <c r="I503">
        <v>0</v>
      </c>
      <c r="J503" s="1" t="s">
        <v>3890</v>
      </c>
      <c r="K503" s="1" t="s">
        <v>3896</v>
      </c>
    </row>
    <row r="504" spans="1:11" x14ac:dyDescent="0.25">
      <c r="A504" s="1" t="s">
        <v>15</v>
      </c>
      <c r="B504" s="1" t="s">
        <v>544</v>
      </c>
      <c r="C504">
        <v>96083</v>
      </c>
      <c r="D504" s="1" t="s">
        <v>3713</v>
      </c>
      <c r="E504">
        <v>16.8</v>
      </c>
      <c r="F504">
        <v>1108.8</v>
      </c>
      <c r="G504" s="1" t="s">
        <v>16</v>
      </c>
      <c r="H504">
        <v>1108.8</v>
      </c>
      <c r="I504">
        <v>0</v>
      </c>
      <c r="J504" s="1" t="s">
        <v>3890</v>
      </c>
      <c r="K504" s="1" t="s">
        <v>3896</v>
      </c>
    </row>
    <row r="505" spans="1:11" x14ac:dyDescent="0.25">
      <c r="A505" s="1" t="s">
        <v>15</v>
      </c>
      <c r="B505" s="1" t="s">
        <v>545</v>
      </c>
      <c r="C505">
        <v>96084</v>
      </c>
      <c r="D505" s="1" t="s">
        <v>3711</v>
      </c>
      <c r="E505">
        <v>18.7</v>
      </c>
      <c r="F505">
        <v>1234.2</v>
      </c>
      <c r="G505" s="1" t="s">
        <v>16</v>
      </c>
      <c r="H505">
        <v>1234.2</v>
      </c>
      <c r="I505">
        <v>0</v>
      </c>
      <c r="J505" s="1" t="s">
        <v>3890</v>
      </c>
      <c r="K505" s="1" t="s">
        <v>3896</v>
      </c>
    </row>
    <row r="506" spans="1:11" x14ac:dyDescent="0.25">
      <c r="A506" s="1" t="s">
        <v>15</v>
      </c>
      <c r="B506" s="1" t="s">
        <v>546</v>
      </c>
      <c r="C506">
        <v>96085</v>
      </c>
      <c r="D506" s="1" t="s">
        <v>3712</v>
      </c>
      <c r="E506">
        <v>8.3000000000000007</v>
      </c>
      <c r="F506">
        <v>547.79999999999995</v>
      </c>
      <c r="G506" s="1" t="s">
        <v>16</v>
      </c>
      <c r="H506">
        <v>547.79999999999995</v>
      </c>
      <c r="I506">
        <v>0</v>
      </c>
      <c r="J506" s="1" t="s">
        <v>3890</v>
      </c>
      <c r="K506" s="1" t="s">
        <v>3896</v>
      </c>
    </row>
    <row r="507" spans="1:11" x14ac:dyDescent="0.25">
      <c r="A507" s="1" t="s">
        <v>15</v>
      </c>
      <c r="B507" s="1" t="s">
        <v>547</v>
      </c>
      <c r="C507">
        <v>96086</v>
      </c>
      <c r="D507" s="1" t="s">
        <v>3614</v>
      </c>
      <c r="E507">
        <v>12.5</v>
      </c>
      <c r="F507">
        <v>575</v>
      </c>
      <c r="G507" s="1" t="s">
        <v>15</v>
      </c>
      <c r="H507">
        <v>575</v>
      </c>
      <c r="I507">
        <v>0</v>
      </c>
      <c r="J507" s="1" t="s">
        <v>3890</v>
      </c>
      <c r="K507" s="1" t="s">
        <v>3894</v>
      </c>
    </row>
    <row r="508" spans="1:11" x14ac:dyDescent="0.25">
      <c r="A508" s="1" t="s">
        <v>15</v>
      </c>
      <c r="B508" s="1" t="s">
        <v>548</v>
      </c>
      <c r="C508">
        <v>96087</v>
      </c>
      <c r="D508" s="1" t="s">
        <v>3784</v>
      </c>
      <c r="E508">
        <v>379</v>
      </c>
      <c r="F508">
        <v>19555</v>
      </c>
      <c r="G508" s="1" t="s">
        <v>16</v>
      </c>
      <c r="H508">
        <v>19555</v>
      </c>
      <c r="I508">
        <v>0</v>
      </c>
      <c r="J508" s="1" t="s">
        <v>3890</v>
      </c>
      <c r="K508" s="1" t="s">
        <v>3894</v>
      </c>
    </row>
    <row r="509" spans="1:11" x14ac:dyDescent="0.25">
      <c r="A509" s="1" t="s">
        <v>15</v>
      </c>
      <c r="B509" s="1" t="s">
        <v>549</v>
      </c>
      <c r="C509">
        <v>96088</v>
      </c>
      <c r="D509" s="1" t="s">
        <v>3727</v>
      </c>
      <c r="E509">
        <v>7.3</v>
      </c>
      <c r="F509">
        <v>481.8</v>
      </c>
      <c r="G509" s="1" t="s">
        <v>15</v>
      </c>
      <c r="H509">
        <v>481.8</v>
      </c>
      <c r="I509">
        <v>0</v>
      </c>
      <c r="J509" s="1" t="s">
        <v>3890</v>
      </c>
      <c r="K509" s="1" t="s">
        <v>3894</v>
      </c>
    </row>
    <row r="510" spans="1:11" x14ac:dyDescent="0.25">
      <c r="A510" s="1" t="s">
        <v>15</v>
      </c>
      <c r="B510" s="1" t="s">
        <v>550</v>
      </c>
      <c r="C510">
        <v>96089</v>
      </c>
      <c r="D510" s="1" t="s">
        <v>3757</v>
      </c>
      <c r="E510">
        <v>0</v>
      </c>
      <c r="F510">
        <v>0</v>
      </c>
      <c r="G510" s="1" t="s">
        <v>3879</v>
      </c>
      <c r="H510">
        <v>0</v>
      </c>
      <c r="I510">
        <v>0</v>
      </c>
      <c r="J510" s="1" t="s">
        <v>3891</v>
      </c>
      <c r="K510" s="1" t="s">
        <v>3899</v>
      </c>
    </row>
    <row r="511" spans="1:11" x14ac:dyDescent="0.25">
      <c r="A511" s="1" t="s">
        <v>15</v>
      </c>
      <c r="B511" s="1" t="s">
        <v>551</v>
      </c>
      <c r="C511">
        <v>96090</v>
      </c>
      <c r="D511" s="1" t="s">
        <v>3757</v>
      </c>
      <c r="E511">
        <v>101.2</v>
      </c>
      <c r="F511">
        <v>8298.4</v>
      </c>
      <c r="G511" s="1" t="s">
        <v>17</v>
      </c>
      <c r="H511">
        <v>8298.4</v>
      </c>
      <c r="I511">
        <v>0</v>
      </c>
      <c r="J511" s="1" t="s">
        <v>3890</v>
      </c>
      <c r="K511" s="1" t="s">
        <v>3899</v>
      </c>
    </row>
    <row r="512" spans="1:11" x14ac:dyDescent="0.25">
      <c r="A512" s="1" t="s">
        <v>15</v>
      </c>
      <c r="B512" s="1" t="s">
        <v>552</v>
      </c>
      <c r="C512">
        <v>96091</v>
      </c>
      <c r="D512" s="1" t="s">
        <v>3718</v>
      </c>
      <c r="E512">
        <v>210.8</v>
      </c>
      <c r="F512">
        <v>6745.6</v>
      </c>
      <c r="G512" s="1" t="s">
        <v>15</v>
      </c>
      <c r="H512">
        <v>6745.6</v>
      </c>
      <c r="I512">
        <v>0</v>
      </c>
      <c r="J512" s="1" t="s">
        <v>3890</v>
      </c>
      <c r="K512" s="1" t="s">
        <v>3894</v>
      </c>
    </row>
    <row r="513" spans="1:11" x14ac:dyDescent="0.25">
      <c r="A513" s="1" t="s">
        <v>15</v>
      </c>
      <c r="B513" s="1" t="s">
        <v>553</v>
      </c>
      <c r="C513">
        <v>96092</v>
      </c>
      <c r="D513" s="1" t="s">
        <v>3785</v>
      </c>
      <c r="E513">
        <v>945.74</v>
      </c>
      <c r="F513">
        <v>47287</v>
      </c>
      <c r="G513" s="1" t="s">
        <v>17</v>
      </c>
      <c r="H513">
        <v>47287</v>
      </c>
      <c r="I513">
        <v>0</v>
      </c>
      <c r="J513" s="1" t="s">
        <v>3890</v>
      </c>
      <c r="K513" s="1" t="s">
        <v>3895</v>
      </c>
    </row>
    <row r="514" spans="1:11" x14ac:dyDescent="0.25">
      <c r="A514" s="1" t="s">
        <v>15</v>
      </c>
      <c r="B514" s="1" t="s">
        <v>554</v>
      </c>
      <c r="C514">
        <v>96093</v>
      </c>
      <c r="D514" s="1" t="s">
        <v>3624</v>
      </c>
      <c r="E514">
        <v>14.8</v>
      </c>
      <c r="F514">
        <v>1021.2</v>
      </c>
      <c r="G514" s="1" t="s">
        <v>15</v>
      </c>
      <c r="H514">
        <v>1021.2</v>
      </c>
      <c r="I514">
        <v>0</v>
      </c>
      <c r="J514" s="1" t="s">
        <v>3890</v>
      </c>
      <c r="K514" s="1" t="s">
        <v>3894</v>
      </c>
    </row>
    <row r="515" spans="1:11" x14ac:dyDescent="0.25">
      <c r="A515" s="1" t="s">
        <v>15</v>
      </c>
      <c r="B515" s="1" t="s">
        <v>555</v>
      </c>
      <c r="C515">
        <v>96094</v>
      </c>
      <c r="D515" s="1" t="s">
        <v>3705</v>
      </c>
      <c r="E515">
        <v>70</v>
      </c>
      <c r="F515">
        <v>1960</v>
      </c>
      <c r="G515" s="1" t="s">
        <v>15</v>
      </c>
      <c r="H515">
        <v>1960</v>
      </c>
      <c r="I515">
        <v>0</v>
      </c>
      <c r="J515" s="1" t="s">
        <v>3890</v>
      </c>
      <c r="K515" s="1" t="s">
        <v>3894</v>
      </c>
    </row>
    <row r="516" spans="1:11" x14ac:dyDescent="0.25">
      <c r="A516" s="1" t="s">
        <v>15</v>
      </c>
      <c r="B516" s="1" t="s">
        <v>556</v>
      </c>
      <c r="C516">
        <v>96095</v>
      </c>
      <c r="D516" s="1" t="s">
        <v>3719</v>
      </c>
      <c r="E516">
        <v>217</v>
      </c>
      <c r="F516">
        <v>9548</v>
      </c>
      <c r="G516" s="1" t="s">
        <v>16</v>
      </c>
      <c r="H516">
        <v>9548</v>
      </c>
      <c r="I516">
        <v>0</v>
      </c>
      <c r="J516" s="1" t="s">
        <v>3890</v>
      </c>
      <c r="K516" s="1" t="s">
        <v>3899</v>
      </c>
    </row>
    <row r="517" spans="1:11" x14ac:dyDescent="0.25">
      <c r="A517" s="1" t="s">
        <v>16</v>
      </c>
      <c r="B517" s="1" t="s">
        <v>557</v>
      </c>
      <c r="C517">
        <v>96096</v>
      </c>
      <c r="D517" s="1" t="s">
        <v>3598</v>
      </c>
      <c r="E517">
        <v>1186.9000000000001</v>
      </c>
      <c r="F517">
        <v>62089.3</v>
      </c>
      <c r="G517" s="1" t="s">
        <v>17</v>
      </c>
      <c r="H517">
        <v>62089.3</v>
      </c>
      <c r="I517">
        <v>0</v>
      </c>
      <c r="J517" s="1" t="s">
        <v>3890</v>
      </c>
      <c r="K517" s="1" t="s">
        <v>3901</v>
      </c>
    </row>
    <row r="518" spans="1:11" x14ac:dyDescent="0.25">
      <c r="A518" s="1" t="s">
        <v>16</v>
      </c>
      <c r="B518" s="1" t="s">
        <v>558</v>
      </c>
      <c r="C518">
        <v>96097</v>
      </c>
      <c r="D518" s="1" t="s">
        <v>3609</v>
      </c>
      <c r="E518">
        <v>20</v>
      </c>
      <c r="F518">
        <v>1254.5</v>
      </c>
      <c r="G518" s="1" t="s">
        <v>16</v>
      </c>
      <c r="H518">
        <v>1254.5</v>
      </c>
      <c r="I518">
        <v>0</v>
      </c>
      <c r="J518" s="1" t="s">
        <v>3890</v>
      </c>
      <c r="K518" s="1" t="s">
        <v>3894</v>
      </c>
    </row>
    <row r="519" spans="1:11" x14ac:dyDescent="0.25">
      <c r="A519" s="1" t="s">
        <v>16</v>
      </c>
      <c r="B519" s="1" t="s">
        <v>559</v>
      </c>
      <c r="C519">
        <v>96098</v>
      </c>
      <c r="D519" s="1" t="s">
        <v>3597</v>
      </c>
      <c r="E519">
        <v>865.1</v>
      </c>
      <c r="F519">
        <v>43102.400000000001</v>
      </c>
      <c r="G519" s="1" t="s">
        <v>16</v>
      </c>
      <c r="H519">
        <v>43102.400000000001</v>
      </c>
      <c r="I519">
        <v>0</v>
      </c>
      <c r="J519" s="1" t="s">
        <v>3890</v>
      </c>
      <c r="K519" s="1" t="s">
        <v>3901</v>
      </c>
    </row>
    <row r="520" spans="1:11" x14ac:dyDescent="0.25">
      <c r="A520" s="1" t="s">
        <v>16</v>
      </c>
      <c r="B520" s="1" t="s">
        <v>560</v>
      </c>
      <c r="C520">
        <v>96099</v>
      </c>
      <c r="D520" s="1" t="s">
        <v>3781</v>
      </c>
      <c r="E520">
        <v>136.22999999999999</v>
      </c>
      <c r="F520">
        <v>6947.73</v>
      </c>
      <c r="G520" s="1" t="s">
        <v>16</v>
      </c>
      <c r="H520">
        <v>6947.73</v>
      </c>
      <c r="I520">
        <v>0</v>
      </c>
      <c r="J520" s="1" t="s">
        <v>3890</v>
      </c>
      <c r="K520" s="1" t="s">
        <v>3894</v>
      </c>
    </row>
    <row r="521" spans="1:11" x14ac:dyDescent="0.25">
      <c r="A521" s="1" t="s">
        <v>16</v>
      </c>
      <c r="B521" s="1" t="s">
        <v>561</v>
      </c>
      <c r="C521">
        <v>96100</v>
      </c>
      <c r="D521" s="1" t="s">
        <v>3649</v>
      </c>
      <c r="E521">
        <v>57.3</v>
      </c>
      <c r="F521">
        <v>3495.3</v>
      </c>
      <c r="G521" s="1" t="s">
        <v>16</v>
      </c>
      <c r="H521">
        <v>3495.3</v>
      </c>
      <c r="I521">
        <v>0</v>
      </c>
      <c r="J521" s="1" t="s">
        <v>3890</v>
      </c>
      <c r="K521" s="1" t="s">
        <v>3894</v>
      </c>
    </row>
    <row r="522" spans="1:11" x14ac:dyDescent="0.25">
      <c r="A522" s="1" t="s">
        <v>16</v>
      </c>
      <c r="B522" s="1" t="s">
        <v>562</v>
      </c>
      <c r="C522">
        <v>96101</v>
      </c>
      <c r="D522" s="1" t="s">
        <v>3595</v>
      </c>
      <c r="E522">
        <v>145.30000000000001</v>
      </c>
      <c r="F522">
        <v>6106.2</v>
      </c>
      <c r="G522" s="1" t="s">
        <v>16</v>
      </c>
      <c r="H522">
        <v>6106.2</v>
      </c>
      <c r="I522">
        <v>0</v>
      </c>
      <c r="J522" s="1" t="s">
        <v>3890</v>
      </c>
      <c r="K522" s="1" t="s">
        <v>3894</v>
      </c>
    </row>
    <row r="523" spans="1:11" x14ac:dyDescent="0.25">
      <c r="A523" s="1" t="s">
        <v>16</v>
      </c>
      <c r="B523" s="1" t="s">
        <v>563</v>
      </c>
      <c r="C523">
        <v>96102</v>
      </c>
      <c r="D523" s="1" t="s">
        <v>3597</v>
      </c>
      <c r="E523">
        <v>13.7</v>
      </c>
      <c r="F523">
        <v>1202.8</v>
      </c>
      <c r="G523" s="1" t="s">
        <v>16</v>
      </c>
      <c r="H523">
        <v>1202.8</v>
      </c>
      <c r="I523">
        <v>0</v>
      </c>
      <c r="J523" s="1" t="s">
        <v>3890</v>
      </c>
      <c r="K523" s="1" t="s">
        <v>3901</v>
      </c>
    </row>
    <row r="524" spans="1:11" x14ac:dyDescent="0.25">
      <c r="A524" s="1" t="s">
        <v>16</v>
      </c>
      <c r="B524" s="1" t="s">
        <v>564</v>
      </c>
      <c r="C524">
        <v>96103</v>
      </c>
      <c r="D524" s="1" t="s">
        <v>3614</v>
      </c>
      <c r="E524">
        <v>39.9</v>
      </c>
      <c r="F524">
        <v>2154.6</v>
      </c>
      <c r="G524" s="1" t="s">
        <v>16</v>
      </c>
      <c r="H524">
        <v>2154.6</v>
      </c>
      <c r="I524">
        <v>0</v>
      </c>
      <c r="J524" s="1" t="s">
        <v>3890</v>
      </c>
      <c r="K524" s="1" t="s">
        <v>3894</v>
      </c>
    </row>
    <row r="525" spans="1:11" x14ac:dyDescent="0.25">
      <c r="A525" s="1" t="s">
        <v>16</v>
      </c>
      <c r="B525" s="1" t="s">
        <v>565</v>
      </c>
      <c r="C525">
        <v>96104</v>
      </c>
      <c r="D525" s="1" t="s">
        <v>3599</v>
      </c>
      <c r="E525">
        <v>526.70000000000005</v>
      </c>
      <c r="F525">
        <v>27059.7</v>
      </c>
      <c r="G525" s="1" t="s">
        <v>18</v>
      </c>
      <c r="H525">
        <v>27059.7</v>
      </c>
      <c r="I525">
        <v>0</v>
      </c>
      <c r="J525" s="1" t="s">
        <v>3890</v>
      </c>
      <c r="K525" s="1" t="s">
        <v>3899</v>
      </c>
    </row>
    <row r="526" spans="1:11" x14ac:dyDescent="0.25">
      <c r="A526" s="1" t="s">
        <v>16</v>
      </c>
      <c r="B526" s="1" t="s">
        <v>566</v>
      </c>
      <c r="C526">
        <v>96105</v>
      </c>
      <c r="D526" s="1" t="s">
        <v>3753</v>
      </c>
      <c r="E526">
        <v>206.3</v>
      </c>
      <c r="F526">
        <v>10727.6</v>
      </c>
      <c r="G526" s="1" t="s">
        <v>16</v>
      </c>
      <c r="H526">
        <v>10727.6</v>
      </c>
      <c r="I526">
        <v>0</v>
      </c>
      <c r="J526" s="1" t="s">
        <v>3890</v>
      </c>
      <c r="K526" s="1" t="s">
        <v>3902</v>
      </c>
    </row>
    <row r="527" spans="1:11" x14ac:dyDescent="0.25">
      <c r="A527" s="1" t="s">
        <v>16</v>
      </c>
      <c r="B527" s="1" t="s">
        <v>567</v>
      </c>
      <c r="C527">
        <v>96106</v>
      </c>
      <c r="D527" s="1" t="s">
        <v>3630</v>
      </c>
      <c r="E527">
        <v>112</v>
      </c>
      <c r="F527">
        <v>7392</v>
      </c>
      <c r="G527" s="1" t="s">
        <v>16</v>
      </c>
      <c r="H527">
        <v>7392</v>
      </c>
      <c r="I527">
        <v>0</v>
      </c>
      <c r="J527" s="1" t="s">
        <v>3890</v>
      </c>
      <c r="K527" s="1" t="s">
        <v>3902</v>
      </c>
    </row>
    <row r="528" spans="1:11" x14ac:dyDescent="0.25">
      <c r="A528" s="1" t="s">
        <v>16</v>
      </c>
      <c r="B528" s="1" t="s">
        <v>568</v>
      </c>
      <c r="C528">
        <v>96107</v>
      </c>
      <c r="D528" s="1" t="s">
        <v>3604</v>
      </c>
      <c r="E528">
        <v>54.5</v>
      </c>
      <c r="F528">
        <v>3207.3</v>
      </c>
      <c r="G528" s="1" t="s">
        <v>16</v>
      </c>
      <c r="H528">
        <v>3207.3</v>
      </c>
      <c r="I528">
        <v>0</v>
      </c>
      <c r="J528" s="1" t="s">
        <v>3890</v>
      </c>
      <c r="K528" s="1" t="s">
        <v>3894</v>
      </c>
    </row>
    <row r="529" spans="1:11" x14ac:dyDescent="0.25">
      <c r="A529" s="1" t="s">
        <v>16</v>
      </c>
      <c r="B529" s="1" t="s">
        <v>569</v>
      </c>
      <c r="C529">
        <v>96108</v>
      </c>
      <c r="D529" s="1" t="s">
        <v>3731</v>
      </c>
      <c r="E529">
        <v>230.8</v>
      </c>
      <c r="F529">
        <v>15925.2</v>
      </c>
      <c r="G529" s="1" t="s">
        <v>18</v>
      </c>
      <c r="H529">
        <v>15925.2</v>
      </c>
      <c r="I529">
        <v>0</v>
      </c>
      <c r="J529" s="1" t="s">
        <v>3890</v>
      </c>
      <c r="K529" s="1" t="s">
        <v>3894</v>
      </c>
    </row>
    <row r="530" spans="1:11" x14ac:dyDescent="0.25">
      <c r="A530" s="1" t="s">
        <v>16</v>
      </c>
      <c r="B530" s="1" t="s">
        <v>570</v>
      </c>
      <c r="C530">
        <v>96109</v>
      </c>
      <c r="D530" s="1" t="s">
        <v>3638</v>
      </c>
      <c r="E530">
        <v>53.1</v>
      </c>
      <c r="F530">
        <v>3314.6</v>
      </c>
      <c r="G530" s="1" t="s">
        <v>16</v>
      </c>
      <c r="H530">
        <v>3314.6</v>
      </c>
      <c r="I530">
        <v>0</v>
      </c>
      <c r="J530" s="1" t="s">
        <v>3890</v>
      </c>
      <c r="K530" s="1" t="s">
        <v>3896</v>
      </c>
    </row>
    <row r="531" spans="1:11" x14ac:dyDescent="0.25">
      <c r="A531" s="1" t="s">
        <v>16</v>
      </c>
      <c r="B531" s="1" t="s">
        <v>571</v>
      </c>
      <c r="C531">
        <v>96110</v>
      </c>
      <c r="D531" s="1" t="s">
        <v>3636</v>
      </c>
      <c r="E531">
        <v>72.599999999999994</v>
      </c>
      <c r="F531">
        <v>4791.6000000000004</v>
      </c>
      <c r="G531" s="1" t="s">
        <v>16</v>
      </c>
      <c r="H531">
        <v>4791.6000000000004</v>
      </c>
      <c r="I531">
        <v>0</v>
      </c>
      <c r="J531" s="1" t="s">
        <v>3890</v>
      </c>
      <c r="K531" s="1" t="s">
        <v>3896</v>
      </c>
    </row>
    <row r="532" spans="1:11" x14ac:dyDescent="0.25">
      <c r="A532" s="1" t="s">
        <v>16</v>
      </c>
      <c r="B532" s="1" t="s">
        <v>572</v>
      </c>
      <c r="C532">
        <v>96111</v>
      </c>
      <c r="D532" s="1" t="s">
        <v>3685</v>
      </c>
      <c r="E532">
        <v>37.700000000000003</v>
      </c>
      <c r="F532">
        <v>2601.3000000000002</v>
      </c>
      <c r="G532" s="1" t="s">
        <v>16</v>
      </c>
      <c r="H532">
        <v>2601.3000000000002</v>
      </c>
      <c r="I532">
        <v>0</v>
      </c>
      <c r="J532" s="1" t="s">
        <v>3890</v>
      </c>
      <c r="K532" s="1" t="s">
        <v>3894</v>
      </c>
    </row>
    <row r="533" spans="1:11" x14ac:dyDescent="0.25">
      <c r="A533" s="1" t="s">
        <v>16</v>
      </c>
      <c r="B533" s="1" t="s">
        <v>573</v>
      </c>
      <c r="C533">
        <v>96112</v>
      </c>
      <c r="D533" s="1" t="s">
        <v>3633</v>
      </c>
      <c r="E533">
        <v>66.2</v>
      </c>
      <c r="F533">
        <v>3045.2</v>
      </c>
      <c r="G533" s="1" t="s">
        <v>16</v>
      </c>
      <c r="H533">
        <v>3045.2</v>
      </c>
      <c r="I533">
        <v>0</v>
      </c>
      <c r="J533" s="1" t="s">
        <v>3890</v>
      </c>
      <c r="K533" s="1" t="s">
        <v>3896</v>
      </c>
    </row>
    <row r="534" spans="1:11" x14ac:dyDescent="0.25">
      <c r="A534" s="1" t="s">
        <v>16</v>
      </c>
      <c r="B534" s="1" t="s">
        <v>574</v>
      </c>
      <c r="C534">
        <v>96113</v>
      </c>
      <c r="D534" s="1" t="s">
        <v>3633</v>
      </c>
      <c r="E534">
        <v>242.7</v>
      </c>
      <c r="F534">
        <v>14505.2</v>
      </c>
      <c r="G534" s="1" t="s">
        <v>16</v>
      </c>
      <c r="H534">
        <v>14505.2</v>
      </c>
      <c r="I534">
        <v>0</v>
      </c>
      <c r="J534" s="1" t="s">
        <v>3890</v>
      </c>
      <c r="K534" s="1" t="s">
        <v>3896</v>
      </c>
    </row>
    <row r="535" spans="1:11" x14ac:dyDescent="0.25">
      <c r="A535" s="1" t="s">
        <v>16</v>
      </c>
      <c r="B535" s="1" t="s">
        <v>575</v>
      </c>
      <c r="C535">
        <v>96114</v>
      </c>
      <c r="D535" s="1" t="s">
        <v>3730</v>
      </c>
      <c r="E535">
        <v>315.83999999999997</v>
      </c>
      <c r="F535">
        <v>19083.36</v>
      </c>
      <c r="G535" s="1" t="s">
        <v>16</v>
      </c>
      <c r="H535">
        <v>19083.36</v>
      </c>
      <c r="I535">
        <v>0</v>
      </c>
      <c r="J535" s="1" t="s">
        <v>3890</v>
      </c>
      <c r="K535" s="1" t="s">
        <v>3894</v>
      </c>
    </row>
    <row r="536" spans="1:11" x14ac:dyDescent="0.25">
      <c r="A536" s="1" t="s">
        <v>16</v>
      </c>
      <c r="B536" s="1" t="s">
        <v>576</v>
      </c>
      <c r="C536">
        <v>96115</v>
      </c>
      <c r="D536" s="1" t="s">
        <v>3645</v>
      </c>
      <c r="E536">
        <v>86.8</v>
      </c>
      <c r="F536">
        <v>4426.8</v>
      </c>
      <c r="G536" s="1" t="s">
        <v>17</v>
      </c>
      <c r="H536">
        <v>4426.8</v>
      </c>
      <c r="I536">
        <v>0</v>
      </c>
      <c r="J536" s="1" t="s">
        <v>3890</v>
      </c>
      <c r="K536" s="1" t="s">
        <v>3899</v>
      </c>
    </row>
    <row r="537" spans="1:11" x14ac:dyDescent="0.25">
      <c r="A537" s="1" t="s">
        <v>16</v>
      </c>
      <c r="B537" s="1" t="s">
        <v>577</v>
      </c>
      <c r="C537">
        <v>96116</v>
      </c>
      <c r="D537" s="1" t="s">
        <v>3648</v>
      </c>
      <c r="E537">
        <v>81.599999999999994</v>
      </c>
      <c r="F537">
        <v>4161.6000000000004</v>
      </c>
      <c r="G537" s="1" t="s">
        <v>17</v>
      </c>
      <c r="H537">
        <v>4161.6000000000004</v>
      </c>
      <c r="I537">
        <v>0</v>
      </c>
      <c r="J537" s="1" t="s">
        <v>3890</v>
      </c>
      <c r="K537" s="1" t="s">
        <v>3899</v>
      </c>
    </row>
    <row r="538" spans="1:11" x14ac:dyDescent="0.25">
      <c r="A538" s="1" t="s">
        <v>16</v>
      </c>
      <c r="B538" s="1" t="s">
        <v>578</v>
      </c>
      <c r="C538">
        <v>96117</v>
      </c>
      <c r="D538" s="1" t="s">
        <v>3608</v>
      </c>
      <c r="E538">
        <v>246.2</v>
      </c>
      <c r="F538">
        <v>9592.2000000000007</v>
      </c>
      <c r="G538" s="1" t="s">
        <v>17</v>
      </c>
      <c r="H538">
        <v>9592.2000000000007</v>
      </c>
      <c r="I538">
        <v>0</v>
      </c>
      <c r="J538" s="1" t="s">
        <v>3890</v>
      </c>
      <c r="K538" s="1" t="s">
        <v>3899</v>
      </c>
    </row>
    <row r="539" spans="1:11" x14ac:dyDescent="0.25">
      <c r="A539" s="1" t="s">
        <v>16</v>
      </c>
      <c r="B539" s="1" t="s">
        <v>579</v>
      </c>
      <c r="C539">
        <v>96118</v>
      </c>
      <c r="D539" s="1" t="s">
        <v>3737</v>
      </c>
      <c r="E539">
        <v>82.9</v>
      </c>
      <c r="F539">
        <v>4227.8999999999996</v>
      </c>
      <c r="G539" s="1" t="s">
        <v>17</v>
      </c>
      <c r="H539">
        <v>4227.8999999999996</v>
      </c>
      <c r="I539">
        <v>0</v>
      </c>
      <c r="J539" s="1" t="s">
        <v>3890</v>
      </c>
      <c r="K539" s="1" t="s">
        <v>3899</v>
      </c>
    </row>
    <row r="540" spans="1:11" x14ac:dyDescent="0.25">
      <c r="A540" s="1" t="s">
        <v>16</v>
      </c>
      <c r="B540" s="1" t="s">
        <v>580</v>
      </c>
      <c r="C540">
        <v>96119</v>
      </c>
      <c r="D540" s="1" t="s">
        <v>3665</v>
      </c>
      <c r="E540">
        <v>21.8</v>
      </c>
      <c r="F540">
        <v>1002.8</v>
      </c>
      <c r="G540" s="1" t="s">
        <v>16</v>
      </c>
      <c r="H540">
        <v>1002.8</v>
      </c>
      <c r="I540">
        <v>0</v>
      </c>
      <c r="J540" s="1" t="s">
        <v>3890</v>
      </c>
      <c r="K540" s="1" t="s">
        <v>3902</v>
      </c>
    </row>
    <row r="541" spans="1:11" x14ac:dyDescent="0.25">
      <c r="A541" s="1" t="s">
        <v>16</v>
      </c>
      <c r="B541" s="1" t="s">
        <v>581</v>
      </c>
      <c r="C541">
        <v>96120</v>
      </c>
      <c r="D541" s="1" t="s">
        <v>3750</v>
      </c>
      <c r="E541">
        <v>13.4</v>
      </c>
      <c r="F541">
        <v>428.8</v>
      </c>
      <c r="G541" s="1" t="s">
        <v>16</v>
      </c>
      <c r="H541">
        <v>428.8</v>
      </c>
      <c r="I541">
        <v>0</v>
      </c>
      <c r="J541" s="1" t="s">
        <v>3890</v>
      </c>
      <c r="K541" s="1" t="s">
        <v>3902</v>
      </c>
    </row>
    <row r="542" spans="1:11" x14ac:dyDescent="0.25">
      <c r="A542" s="1" t="s">
        <v>16</v>
      </c>
      <c r="B542" s="1" t="s">
        <v>582</v>
      </c>
      <c r="C542">
        <v>96121</v>
      </c>
      <c r="D542" s="1" t="s">
        <v>3690</v>
      </c>
      <c r="E542">
        <v>3080.9</v>
      </c>
      <c r="F542">
        <v>150685.6</v>
      </c>
      <c r="G542" s="1" t="s">
        <v>23</v>
      </c>
      <c r="H542">
        <v>150685.6</v>
      </c>
      <c r="I542">
        <v>0</v>
      </c>
      <c r="J542" s="1" t="s">
        <v>3890</v>
      </c>
      <c r="K542" s="1" t="s">
        <v>3898</v>
      </c>
    </row>
    <row r="543" spans="1:11" x14ac:dyDescent="0.25">
      <c r="A543" s="1" t="s">
        <v>16</v>
      </c>
      <c r="B543" s="1" t="s">
        <v>583</v>
      </c>
      <c r="C543">
        <v>96122</v>
      </c>
      <c r="D543" s="1" t="s">
        <v>3640</v>
      </c>
      <c r="E543">
        <v>305.5</v>
      </c>
      <c r="F543">
        <v>15876.8</v>
      </c>
      <c r="G543" s="1" t="s">
        <v>16</v>
      </c>
      <c r="H543">
        <v>15876.8</v>
      </c>
      <c r="I543">
        <v>0</v>
      </c>
      <c r="J543" s="1" t="s">
        <v>3890</v>
      </c>
      <c r="K543" s="1" t="s">
        <v>3899</v>
      </c>
    </row>
    <row r="544" spans="1:11" x14ac:dyDescent="0.25">
      <c r="A544" s="1" t="s">
        <v>16</v>
      </c>
      <c r="B544" s="1" t="s">
        <v>584</v>
      </c>
      <c r="C544">
        <v>96123</v>
      </c>
      <c r="D544" s="1" t="s">
        <v>3735</v>
      </c>
      <c r="E544">
        <v>89</v>
      </c>
      <c r="F544">
        <v>4227</v>
      </c>
      <c r="G544" s="1" t="s">
        <v>17</v>
      </c>
      <c r="H544">
        <v>4227</v>
      </c>
      <c r="I544">
        <v>0</v>
      </c>
      <c r="J544" s="1" t="s">
        <v>3890</v>
      </c>
      <c r="K544" s="1" t="s">
        <v>3899</v>
      </c>
    </row>
    <row r="545" spans="1:11" x14ac:dyDescent="0.25">
      <c r="A545" s="1" t="s">
        <v>16</v>
      </c>
      <c r="B545" s="1" t="s">
        <v>585</v>
      </c>
      <c r="C545">
        <v>96124</v>
      </c>
      <c r="D545" s="1" t="s">
        <v>3786</v>
      </c>
      <c r="E545">
        <v>12.2</v>
      </c>
      <c r="F545">
        <v>1131.0999999999999</v>
      </c>
      <c r="G545" s="1" t="s">
        <v>16</v>
      </c>
      <c r="H545">
        <v>1131.0999999999999</v>
      </c>
      <c r="I545">
        <v>0</v>
      </c>
      <c r="J545" s="1" t="s">
        <v>3890</v>
      </c>
      <c r="K545" s="1" t="s">
        <v>3899</v>
      </c>
    </row>
    <row r="546" spans="1:11" x14ac:dyDescent="0.25">
      <c r="A546" s="1" t="s">
        <v>16</v>
      </c>
      <c r="B546" s="1" t="s">
        <v>586</v>
      </c>
      <c r="C546">
        <v>96125</v>
      </c>
      <c r="D546" s="1" t="s">
        <v>3641</v>
      </c>
      <c r="E546">
        <v>131.4</v>
      </c>
      <c r="F546">
        <v>6342.3</v>
      </c>
      <c r="G546" s="1" t="s">
        <v>17</v>
      </c>
      <c r="H546">
        <v>6342.3</v>
      </c>
      <c r="I546">
        <v>0</v>
      </c>
      <c r="J546" s="1" t="s">
        <v>3890</v>
      </c>
      <c r="K546" s="1" t="s">
        <v>3899</v>
      </c>
    </row>
    <row r="547" spans="1:11" x14ac:dyDescent="0.25">
      <c r="A547" s="1" t="s">
        <v>16</v>
      </c>
      <c r="B547" s="1" t="s">
        <v>587</v>
      </c>
      <c r="C547">
        <v>96126</v>
      </c>
      <c r="D547" s="1" t="s">
        <v>3649</v>
      </c>
      <c r="E547">
        <v>272.5</v>
      </c>
      <c r="F547">
        <v>13602.7</v>
      </c>
      <c r="G547" s="1" t="s">
        <v>17</v>
      </c>
      <c r="H547">
        <v>13602.7</v>
      </c>
      <c r="I547">
        <v>0</v>
      </c>
      <c r="J547" s="1" t="s">
        <v>3890</v>
      </c>
      <c r="K547" s="1" t="s">
        <v>3899</v>
      </c>
    </row>
    <row r="548" spans="1:11" x14ac:dyDescent="0.25">
      <c r="A548" s="1" t="s">
        <v>16</v>
      </c>
      <c r="B548" s="1" t="s">
        <v>588</v>
      </c>
      <c r="C548">
        <v>96127</v>
      </c>
      <c r="D548" s="1" t="s">
        <v>3667</v>
      </c>
      <c r="E548">
        <v>252.8</v>
      </c>
      <c r="F548">
        <v>11078.4</v>
      </c>
      <c r="G548" s="1" t="s">
        <v>17</v>
      </c>
      <c r="H548">
        <v>11078.4</v>
      </c>
      <c r="I548">
        <v>0</v>
      </c>
      <c r="J548" s="1" t="s">
        <v>3890</v>
      </c>
      <c r="K548" s="1" t="s">
        <v>3899</v>
      </c>
    </row>
    <row r="549" spans="1:11" x14ac:dyDescent="0.25">
      <c r="A549" s="1" t="s">
        <v>16</v>
      </c>
      <c r="B549" s="1" t="s">
        <v>589</v>
      </c>
      <c r="C549">
        <v>96128</v>
      </c>
      <c r="D549" s="1" t="s">
        <v>3653</v>
      </c>
      <c r="E549">
        <v>175.8</v>
      </c>
      <c r="F549">
        <v>8965.7999999999993</v>
      </c>
      <c r="G549" s="1" t="s">
        <v>17</v>
      </c>
      <c r="H549">
        <v>8965.7999999999993</v>
      </c>
      <c r="I549">
        <v>0</v>
      </c>
      <c r="J549" s="1" t="s">
        <v>3890</v>
      </c>
      <c r="K549" s="1" t="s">
        <v>3899</v>
      </c>
    </row>
    <row r="550" spans="1:11" x14ac:dyDescent="0.25">
      <c r="A550" s="1" t="s">
        <v>16</v>
      </c>
      <c r="B550" s="1" t="s">
        <v>590</v>
      </c>
      <c r="C550">
        <v>96129</v>
      </c>
      <c r="D550" s="1" t="s">
        <v>3639</v>
      </c>
      <c r="E550">
        <v>199.5</v>
      </c>
      <c r="F550">
        <v>10174.5</v>
      </c>
      <c r="G550" s="1" t="s">
        <v>17</v>
      </c>
      <c r="H550">
        <v>10174.5</v>
      </c>
      <c r="I550">
        <v>0</v>
      </c>
      <c r="J550" s="1" t="s">
        <v>3890</v>
      </c>
      <c r="K550" s="1" t="s">
        <v>3899</v>
      </c>
    </row>
    <row r="551" spans="1:11" x14ac:dyDescent="0.25">
      <c r="A551" s="1" t="s">
        <v>16</v>
      </c>
      <c r="B551" s="1" t="s">
        <v>591</v>
      </c>
      <c r="C551">
        <v>96130</v>
      </c>
      <c r="D551" s="1" t="s">
        <v>3614</v>
      </c>
      <c r="E551">
        <v>179.2</v>
      </c>
      <c r="F551">
        <v>5734.4</v>
      </c>
      <c r="G551" s="1" t="s">
        <v>16</v>
      </c>
      <c r="H551">
        <v>5734.4</v>
      </c>
      <c r="I551">
        <v>0</v>
      </c>
      <c r="J551" s="1" t="s">
        <v>3890</v>
      </c>
      <c r="K551" s="1" t="s">
        <v>3894</v>
      </c>
    </row>
    <row r="552" spans="1:11" x14ac:dyDescent="0.25">
      <c r="A552" s="1" t="s">
        <v>16</v>
      </c>
      <c r="B552" s="1" t="s">
        <v>592</v>
      </c>
      <c r="C552">
        <v>96131</v>
      </c>
      <c r="D552" s="1" t="s">
        <v>3734</v>
      </c>
      <c r="E552">
        <v>26.4</v>
      </c>
      <c r="F552">
        <v>1689.6</v>
      </c>
      <c r="G552" s="1" t="s">
        <v>16</v>
      </c>
      <c r="H552">
        <v>1689.6</v>
      </c>
      <c r="I552">
        <v>0</v>
      </c>
      <c r="J552" s="1" t="s">
        <v>3890</v>
      </c>
      <c r="K552" s="1" t="s">
        <v>3894</v>
      </c>
    </row>
    <row r="553" spans="1:11" x14ac:dyDescent="0.25">
      <c r="A553" s="1" t="s">
        <v>16</v>
      </c>
      <c r="B553" s="1" t="s">
        <v>593</v>
      </c>
      <c r="C553">
        <v>96132</v>
      </c>
      <c r="D553" s="1" t="s">
        <v>3653</v>
      </c>
      <c r="E553">
        <v>37.299999999999997</v>
      </c>
      <c r="F553">
        <v>1902.3</v>
      </c>
      <c r="G553" s="1" t="s">
        <v>17</v>
      </c>
      <c r="H553">
        <v>1902.3</v>
      </c>
      <c r="I553">
        <v>0</v>
      </c>
      <c r="J553" s="1" t="s">
        <v>3890</v>
      </c>
      <c r="K553" s="1" t="s">
        <v>3899</v>
      </c>
    </row>
    <row r="554" spans="1:11" x14ac:dyDescent="0.25">
      <c r="A554" s="1" t="s">
        <v>16</v>
      </c>
      <c r="B554" s="1" t="s">
        <v>594</v>
      </c>
      <c r="C554">
        <v>96133</v>
      </c>
      <c r="D554" s="1" t="s">
        <v>3612</v>
      </c>
      <c r="E554">
        <v>84.8</v>
      </c>
      <c r="F554">
        <v>4102.3999999999996</v>
      </c>
      <c r="G554" s="1" t="s">
        <v>16</v>
      </c>
      <c r="H554">
        <v>4102.3999999999996</v>
      </c>
      <c r="I554">
        <v>0</v>
      </c>
      <c r="J554" s="1" t="s">
        <v>3890</v>
      </c>
      <c r="K554" s="1" t="s">
        <v>3894</v>
      </c>
    </row>
    <row r="555" spans="1:11" x14ac:dyDescent="0.25">
      <c r="A555" s="1" t="s">
        <v>16</v>
      </c>
      <c r="B555" s="1" t="s">
        <v>595</v>
      </c>
      <c r="C555">
        <v>96134</v>
      </c>
      <c r="D555" s="1" t="s">
        <v>3651</v>
      </c>
      <c r="E555">
        <v>295.7</v>
      </c>
      <c r="F555">
        <v>14668.5</v>
      </c>
      <c r="G555" s="1" t="s">
        <v>18</v>
      </c>
      <c r="H555">
        <v>14668.5</v>
      </c>
      <c r="I555">
        <v>0</v>
      </c>
      <c r="J555" s="1" t="s">
        <v>3890</v>
      </c>
      <c r="K555" s="1" t="s">
        <v>3899</v>
      </c>
    </row>
    <row r="556" spans="1:11" x14ac:dyDescent="0.25">
      <c r="A556" s="1" t="s">
        <v>16</v>
      </c>
      <c r="B556" s="1" t="s">
        <v>596</v>
      </c>
      <c r="C556">
        <v>96135</v>
      </c>
      <c r="D556" s="1" t="s">
        <v>3733</v>
      </c>
      <c r="E556">
        <v>100</v>
      </c>
      <c r="F556">
        <v>7200</v>
      </c>
      <c r="G556" s="1" t="s">
        <v>16</v>
      </c>
      <c r="H556">
        <v>7200</v>
      </c>
      <c r="I556">
        <v>0</v>
      </c>
      <c r="J556" s="1" t="s">
        <v>3890</v>
      </c>
      <c r="K556" s="1" t="s">
        <v>3896</v>
      </c>
    </row>
    <row r="557" spans="1:11" x14ac:dyDescent="0.25">
      <c r="A557" s="1" t="s">
        <v>16</v>
      </c>
      <c r="B557" s="1" t="s">
        <v>597</v>
      </c>
      <c r="C557">
        <v>96136</v>
      </c>
      <c r="D557" s="1" t="s">
        <v>3646</v>
      </c>
      <c r="E557">
        <v>36.799999999999997</v>
      </c>
      <c r="F557">
        <v>2035.5</v>
      </c>
      <c r="G557" s="1" t="s">
        <v>16</v>
      </c>
      <c r="H557">
        <v>2035.5</v>
      </c>
      <c r="I557">
        <v>0</v>
      </c>
      <c r="J557" s="1" t="s">
        <v>3890</v>
      </c>
      <c r="K557" s="1" t="s">
        <v>3899</v>
      </c>
    </row>
    <row r="558" spans="1:11" x14ac:dyDescent="0.25">
      <c r="A558" s="1" t="s">
        <v>16</v>
      </c>
      <c r="B558" s="1" t="s">
        <v>598</v>
      </c>
      <c r="C558">
        <v>96137</v>
      </c>
      <c r="D558" s="1" t="s">
        <v>3679</v>
      </c>
      <c r="E558">
        <v>50.2</v>
      </c>
      <c r="F558">
        <v>3413.6</v>
      </c>
      <c r="G558" s="1" t="s">
        <v>16</v>
      </c>
      <c r="H558">
        <v>3413.6</v>
      </c>
      <c r="I558">
        <v>0</v>
      </c>
      <c r="J558" s="1" t="s">
        <v>3890</v>
      </c>
      <c r="K558" s="1" t="s">
        <v>3894</v>
      </c>
    </row>
    <row r="559" spans="1:11" x14ac:dyDescent="0.25">
      <c r="A559" s="1" t="s">
        <v>16</v>
      </c>
      <c r="B559" s="1" t="s">
        <v>599</v>
      </c>
      <c r="C559">
        <v>96138</v>
      </c>
      <c r="D559" s="1" t="s">
        <v>3787</v>
      </c>
      <c r="E559">
        <v>15.4</v>
      </c>
      <c r="F559">
        <v>431.2</v>
      </c>
      <c r="G559" s="1" t="s">
        <v>16</v>
      </c>
      <c r="H559">
        <v>431.2</v>
      </c>
      <c r="I559">
        <v>0</v>
      </c>
      <c r="J559" s="1" t="s">
        <v>3890</v>
      </c>
      <c r="K559" s="1" t="s">
        <v>3896</v>
      </c>
    </row>
    <row r="560" spans="1:11" x14ac:dyDescent="0.25">
      <c r="A560" s="1" t="s">
        <v>16</v>
      </c>
      <c r="B560" s="1" t="s">
        <v>600</v>
      </c>
      <c r="C560">
        <v>96139</v>
      </c>
      <c r="D560" s="1" t="s">
        <v>3607</v>
      </c>
      <c r="E560">
        <v>1065.58</v>
      </c>
      <c r="F560">
        <v>59089.22</v>
      </c>
      <c r="G560" s="1" t="s">
        <v>16</v>
      </c>
      <c r="H560">
        <v>59089.22</v>
      </c>
      <c r="I560">
        <v>0</v>
      </c>
      <c r="J560" s="1" t="s">
        <v>3890</v>
      </c>
      <c r="K560" s="1" t="s">
        <v>3894</v>
      </c>
    </row>
    <row r="561" spans="1:11" x14ac:dyDescent="0.25">
      <c r="A561" s="1" t="s">
        <v>16</v>
      </c>
      <c r="B561" s="1" t="s">
        <v>601</v>
      </c>
      <c r="C561">
        <v>96140</v>
      </c>
      <c r="D561" s="1" t="s">
        <v>3740</v>
      </c>
      <c r="E561">
        <v>75.5</v>
      </c>
      <c r="F561">
        <v>3850.5</v>
      </c>
      <c r="G561" s="1" t="s">
        <v>16</v>
      </c>
      <c r="H561">
        <v>3850.5</v>
      </c>
      <c r="I561">
        <v>0</v>
      </c>
      <c r="J561" s="1" t="s">
        <v>3890</v>
      </c>
      <c r="K561" s="1" t="s">
        <v>3894</v>
      </c>
    </row>
    <row r="562" spans="1:11" x14ac:dyDescent="0.25">
      <c r="A562" s="1" t="s">
        <v>16</v>
      </c>
      <c r="B562" s="1" t="s">
        <v>602</v>
      </c>
      <c r="C562">
        <v>96141</v>
      </c>
      <c r="D562" s="1" t="s">
        <v>3775</v>
      </c>
      <c r="E562">
        <v>27.4</v>
      </c>
      <c r="F562">
        <v>1753.6</v>
      </c>
      <c r="G562" s="1" t="s">
        <v>16</v>
      </c>
      <c r="H562">
        <v>1753.6</v>
      </c>
      <c r="I562">
        <v>0</v>
      </c>
      <c r="J562" s="1" t="s">
        <v>3890</v>
      </c>
      <c r="K562" s="1" t="s">
        <v>3894</v>
      </c>
    </row>
    <row r="563" spans="1:11" x14ac:dyDescent="0.25">
      <c r="A563" s="1" t="s">
        <v>16</v>
      </c>
      <c r="B563" s="1" t="s">
        <v>603</v>
      </c>
      <c r="C563">
        <v>96142</v>
      </c>
      <c r="D563" s="1" t="s">
        <v>3788</v>
      </c>
      <c r="E563">
        <v>25.2</v>
      </c>
      <c r="F563">
        <v>1915.2</v>
      </c>
      <c r="G563" s="1" t="s">
        <v>16</v>
      </c>
      <c r="H563">
        <v>1915.2</v>
      </c>
      <c r="I563">
        <v>0</v>
      </c>
      <c r="J563" s="1" t="s">
        <v>3890</v>
      </c>
      <c r="K563" s="1" t="s">
        <v>3894</v>
      </c>
    </row>
    <row r="564" spans="1:11" x14ac:dyDescent="0.25">
      <c r="A564" s="1" t="s">
        <v>16</v>
      </c>
      <c r="B564" s="1" t="s">
        <v>604</v>
      </c>
      <c r="C564">
        <v>96143</v>
      </c>
      <c r="D564" s="1" t="s">
        <v>3789</v>
      </c>
      <c r="E564">
        <v>61</v>
      </c>
      <c r="F564">
        <v>4209</v>
      </c>
      <c r="G564" s="1" t="s">
        <v>16</v>
      </c>
      <c r="H564">
        <v>4209</v>
      </c>
      <c r="I564">
        <v>0</v>
      </c>
      <c r="J564" s="1" t="s">
        <v>3890</v>
      </c>
      <c r="K564" s="1" t="s">
        <v>3894</v>
      </c>
    </row>
    <row r="565" spans="1:11" x14ac:dyDescent="0.25">
      <c r="A565" s="1" t="s">
        <v>16</v>
      </c>
      <c r="B565" s="1" t="s">
        <v>605</v>
      </c>
      <c r="C565">
        <v>96144</v>
      </c>
      <c r="D565" s="1" t="s">
        <v>3790</v>
      </c>
      <c r="E565">
        <v>657.4</v>
      </c>
      <c r="F565">
        <v>19064.599999999999</v>
      </c>
      <c r="G565" s="1" t="s">
        <v>17</v>
      </c>
      <c r="H565">
        <v>19064.599999999999</v>
      </c>
      <c r="I565">
        <v>0</v>
      </c>
      <c r="J565" s="1" t="s">
        <v>3890</v>
      </c>
      <c r="K565" s="1" t="s">
        <v>3895</v>
      </c>
    </row>
    <row r="566" spans="1:11" x14ac:dyDescent="0.25">
      <c r="A566" s="1" t="s">
        <v>16</v>
      </c>
      <c r="B566" s="1" t="s">
        <v>606</v>
      </c>
      <c r="C566">
        <v>96145</v>
      </c>
      <c r="D566" s="1" t="s">
        <v>3788</v>
      </c>
      <c r="E566">
        <v>6.5</v>
      </c>
      <c r="F566">
        <v>364</v>
      </c>
      <c r="G566" s="1" t="s">
        <v>16</v>
      </c>
      <c r="H566">
        <v>364</v>
      </c>
      <c r="I566">
        <v>0</v>
      </c>
      <c r="J566" s="1" t="s">
        <v>3890</v>
      </c>
      <c r="K566" s="1" t="s">
        <v>3895</v>
      </c>
    </row>
    <row r="567" spans="1:11" x14ac:dyDescent="0.25">
      <c r="A567" s="1" t="s">
        <v>16</v>
      </c>
      <c r="B567" s="1" t="s">
        <v>607</v>
      </c>
      <c r="C567">
        <v>96146</v>
      </c>
      <c r="D567" s="1" t="s">
        <v>3612</v>
      </c>
      <c r="E567">
        <v>95.8</v>
      </c>
      <c r="F567">
        <v>4856.2</v>
      </c>
      <c r="G567" s="1" t="s">
        <v>16</v>
      </c>
      <c r="H567">
        <v>4856.2</v>
      </c>
      <c r="I567">
        <v>0</v>
      </c>
      <c r="J567" s="1" t="s">
        <v>3890</v>
      </c>
      <c r="K567" s="1" t="s">
        <v>3894</v>
      </c>
    </row>
    <row r="568" spans="1:11" x14ac:dyDescent="0.25">
      <c r="A568" s="1" t="s">
        <v>16</v>
      </c>
      <c r="B568" s="1" t="s">
        <v>608</v>
      </c>
      <c r="C568">
        <v>96147</v>
      </c>
      <c r="D568" s="1" t="s">
        <v>3677</v>
      </c>
      <c r="E568">
        <v>373.2</v>
      </c>
      <c r="F568">
        <v>25377.599999999999</v>
      </c>
      <c r="G568" s="1" t="s">
        <v>24</v>
      </c>
      <c r="H568">
        <v>25377.599999999999</v>
      </c>
      <c r="I568">
        <v>0</v>
      </c>
      <c r="J568" s="1" t="s">
        <v>3890</v>
      </c>
      <c r="K568" s="1" t="s">
        <v>3895</v>
      </c>
    </row>
    <row r="569" spans="1:11" x14ac:dyDescent="0.25">
      <c r="A569" s="1" t="s">
        <v>16</v>
      </c>
      <c r="B569" s="1" t="s">
        <v>609</v>
      </c>
      <c r="C569">
        <v>96148</v>
      </c>
      <c r="D569" s="1" t="s">
        <v>3605</v>
      </c>
      <c r="E569">
        <v>32</v>
      </c>
      <c r="F569">
        <v>2112</v>
      </c>
      <c r="G569" s="1" t="s">
        <v>16</v>
      </c>
      <c r="H569">
        <v>2112</v>
      </c>
      <c r="I569">
        <v>0</v>
      </c>
      <c r="J569" s="1" t="s">
        <v>3890</v>
      </c>
      <c r="K569" s="1" t="s">
        <v>3894</v>
      </c>
    </row>
    <row r="570" spans="1:11" x14ac:dyDescent="0.25">
      <c r="A570" s="1" t="s">
        <v>16</v>
      </c>
      <c r="B570" s="1" t="s">
        <v>610</v>
      </c>
      <c r="C570">
        <v>96149</v>
      </c>
      <c r="D570" s="1" t="s">
        <v>3687</v>
      </c>
      <c r="E570">
        <v>23.3</v>
      </c>
      <c r="F570">
        <v>1491.2</v>
      </c>
      <c r="G570" s="1" t="s">
        <v>16</v>
      </c>
      <c r="H570">
        <v>1491.2</v>
      </c>
      <c r="I570">
        <v>0</v>
      </c>
      <c r="J570" s="1" t="s">
        <v>3890</v>
      </c>
      <c r="K570" s="1" t="s">
        <v>3894</v>
      </c>
    </row>
    <row r="571" spans="1:11" x14ac:dyDescent="0.25">
      <c r="A571" s="1" t="s">
        <v>16</v>
      </c>
      <c r="B571" s="1" t="s">
        <v>611</v>
      </c>
      <c r="C571">
        <v>96150</v>
      </c>
      <c r="D571" s="1" t="s">
        <v>3669</v>
      </c>
      <c r="E571">
        <v>30.6</v>
      </c>
      <c r="F571">
        <v>1676.4</v>
      </c>
      <c r="G571" s="1" t="s">
        <v>16</v>
      </c>
      <c r="H571">
        <v>1676.4</v>
      </c>
      <c r="I571">
        <v>0</v>
      </c>
      <c r="J571" s="1" t="s">
        <v>3890</v>
      </c>
      <c r="K571" s="1" t="s">
        <v>3897</v>
      </c>
    </row>
    <row r="572" spans="1:11" x14ac:dyDescent="0.25">
      <c r="A572" s="1" t="s">
        <v>16</v>
      </c>
      <c r="B572" s="1" t="s">
        <v>612</v>
      </c>
      <c r="C572">
        <v>96151</v>
      </c>
      <c r="D572" s="1" t="s">
        <v>3676</v>
      </c>
      <c r="E572">
        <v>7.6</v>
      </c>
      <c r="F572">
        <v>524.4</v>
      </c>
      <c r="G572" s="1" t="s">
        <v>16</v>
      </c>
      <c r="H572">
        <v>524.4</v>
      </c>
      <c r="I572">
        <v>0</v>
      </c>
      <c r="J572" s="1" t="s">
        <v>3890</v>
      </c>
      <c r="K572" s="1" t="s">
        <v>3897</v>
      </c>
    </row>
    <row r="573" spans="1:11" x14ac:dyDescent="0.25">
      <c r="A573" s="1" t="s">
        <v>16</v>
      </c>
      <c r="B573" s="1" t="s">
        <v>613</v>
      </c>
      <c r="C573">
        <v>96152</v>
      </c>
      <c r="D573" s="1" t="s">
        <v>3664</v>
      </c>
      <c r="E573">
        <v>37.1</v>
      </c>
      <c r="F573">
        <v>779.1</v>
      </c>
      <c r="G573" s="1" t="s">
        <v>16</v>
      </c>
      <c r="H573">
        <v>779.1</v>
      </c>
      <c r="I573">
        <v>0</v>
      </c>
      <c r="J573" s="1" t="s">
        <v>3890</v>
      </c>
      <c r="K573" s="1" t="s">
        <v>3894</v>
      </c>
    </row>
    <row r="574" spans="1:11" x14ac:dyDescent="0.25">
      <c r="A574" s="1" t="s">
        <v>16</v>
      </c>
      <c r="B574" s="1" t="s">
        <v>614</v>
      </c>
      <c r="C574">
        <v>96153</v>
      </c>
      <c r="D574" s="1" t="s">
        <v>3671</v>
      </c>
      <c r="E574">
        <v>84.4</v>
      </c>
      <c r="F574">
        <v>5204.8</v>
      </c>
      <c r="G574" s="1" t="s">
        <v>16</v>
      </c>
      <c r="H574">
        <v>5204.8</v>
      </c>
      <c r="I574">
        <v>0</v>
      </c>
      <c r="J574" s="1" t="s">
        <v>3890</v>
      </c>
      <c r="K574" s="1" t="s">
        <v>3894</v>
      </c>
    </row>
    <row r="575" spans="1:11" x14ac:dyDescent="0.25">
      <c r="A575" s="1" t="s">
        <v>16</v>
      </c>
      <c r="B575" s="1" t="s">
        <v>615</v>
      </c>
      <c r="C575">
        <v>96154</v>
      </c>
      <c r="D575" s="1" t="s">
        <v>3670</v>
      </c>
      <c r="E575">
        <v>63.6</v>
      </c>
      <c r="F575">
        <v>3943.2</v>
      </c>
      <c r="G575" s="1" t="s">
        <v>16</v>
      </c>
      <c r="H575">
        <v>3943.2</v>
      </c>
      <c r="I575">
        <v>0</v>
      </c>
      <c r="J575" s="1" t="s">
        <v>3890</v>
      </c>
      <c r="K575" s="1" t="s">
        <v>3897</v>
      </c>
    </row>
    <row r="576" spans="1:11" x14ac:dyDescent="0.25">
      <c r="A576" s="1" t="s">
        <v>16</v>
      </c>
      <c r="B576" s="1" t="s">
        <v>616</v>
      </c>
      <c r="C576">
        <v>96155</v>
      </c>
      <c r="D576" s="1" t="s">
        <v>3791</v>
      </c>
      <c r="E576">
        <v>329.4</v>
      </c>
      <c r="F576">
        <v>22327.8</v>
      </c>
      <c r="G576" s="1" t="s">
        <v>17</v>
      </c>
      <c r="H576">
        <v>22327.8</v>
      </c>
      <c r="I576">
        <v>0</v>
      </c>
      <c r="J576" s="1" t="s">
        <v>3890</v>
      </c>
      <c r="K576" s="1" t="s">
        <v>3895</v>
      </c>
    </row>
    <row r="577" spans="1:11" x14ac:dyDescent="0.25">
      <c r="A577" s="1" t="s">
        <v>16</v>
      </c>
      <c r="B577" s="1" t="s">
        <v>617</v>
      </c>
      <c r="C577">
        <v>96156</v>
      </c>
      <c r="D577" s="1" t="s">
        <v>3612</v>
      </c>
      <c r="E577">
        <v>4</v>
      </c>
      <c r="F577">
        <v>112</v>
      </c>
      <c r="G577" s="1" t="s">
        <v>16</v>
      </c>
      <c r="H577">
        <v>112</v>
      </c>
      <c r="I577">
        <v>0</v>
      </c>
      <c r="J577" s="1" t="s">
        <v>3890</v>
      </c>
      <c r="K577" s="1" t="s">
        <v>3894</v>
      </c>
    </row>
    <row r="578" spans="1:11" x14ac:dyDescent="0.25">
      <c r="A578" s="1" t="s">
        <v>16</v>
      </c>
      <c r="B578" s="1" t="s">
        <v>618</v>
      </c>
      <c r="C578">
        <v>96157</v>
      </c>
      <c r="D578" s="1" t="s">
        <v>3792</v>
      </c>
      <c r="E578">
        <v>114.2</v>
      </c>
      <c r="F578">
        <v>3723.4</v>
      </c>
      <c r="G578" s="1" t="s">
        <v>16</v>
      </c>
      <c r="H578">
        <v>3723.4</v>
      </c>
      <c r="I578">
        <v>0</v>
      </c>
      <c r="J578" s="1" t="s">
        <v>3890</v>
      </c>
      <c r="K578" s="1" t="s">
        <v>3894</v>
      </c>
    </row>
    <row r="579" spans="1:11" x14ac:dyDescent="0.25">
      <c r="A579" s="1" t="s">
        <v>16</v>
      </c>
      <c r="B579" s="1" t="s">
        <v>619</v>
      </c>
      <c r="C579">
        <v>96158</v>
      </c>
      <c r="D579" s="1" t="s">
        <v>3656</v>
      </c>
      <c r="E579">
        <v>725.5</v>
      </c>
      <c r="F579">
        <v>41493.699999999997</v>
      </c>
      <c r="G579" s="1" t="s">
        <v>20</v>
      </c>
      <c r="H579">
        <v>41493.699999999997</v>
      </c>
      <c r="I579">
        <v>0</v>
      </c>
      <c r="J579" s="1" t="s">
        <v>3890</v>
      </c>
      <c r="K579" s="1" t="s">
        <v>3900</v>
      </c>
    </row>
    <row r="580" spans="1:11" x14ac:dyDescent="0.25">
      <c r="A580" s="1" t="s">
        <v>16</v>
      </c>
      <c r="B580" s="1" t="s">
        <v>620</v>
      </c>
      <c r="C580">
        <v>96159</v>
      </c>
      <c r="D580" s="1" t="s">
        <v>3688</v>
      </c>
      <c r="E580">
        <v>58.5</v>
      </c>
      <c r="F580">
        <v>1872</v>
      </c>
      <c r="G580" s="1" t="s">
        <v>16</v>
      </c>
      <c r="H580">
        <v>1872</v>
      </c>
      <c r="I580">
        <v>0</v>
      </c>
      <c r="J580" s="1" t="s">
        <v>3890</v>
      </c>
      <c r="K580" s="1" t="s">
        <v>3894</v>
      </c>
    </row>
    <row r="581" spans="1:11" x14ac:dyDescent="0.25">
      <c r="A581" s="1" t="s">
        <v>16</v>
      </c>
      <c r="B581" s="1" t="s">
        <v>621</v>
      </c>
      <c r="C581">
        <v>96160</v>
      </c>
      <c r="D581" s="1" t="s">
        <v>3762</v>
      </c>
      <c r="E581">
        <v>734.7</v>
      </c>
      <c r="F581">
        <v>37469.699999999997</v>
      </c>
      <c r="G581" s="1" t="s">
        <v>16</v>
      </c>
      <c r="H581">
        <v>37469.699999999997</v>
      </c>
      <c r="I581">
        <v>0</v>
      </c>
      <c r="J581" s="1" t="s">
        <v>3890</v>
      </c>
      <c r="K581" s="1" t="s">
        <v>3894</v>
      </c>
    </row>
    <row r="582" spans="1:11" x14ac:dyDescent="0.25">
      <c r="A582" s="1" t="s">
        <v>16</v>
      </c>
      <c r="B582" s="1" t="s">
        <v>622</v>
      </c>
      <c r="C582">
        <v>96161</v>
      </c>
      <c r="D582" s="1" t="s">
        <v>3634</v>
      </c>
      <c r="E582">
        <v>70.7</v>
      </c>
      <c r="F582">
        <v>4499.8</v>
      </c>
      <c r="G582" s="1" t="s">
        <v>16</v>
      </c>
      <c r="H582">
        <v>4499.8</v>
      </c>
      <c r="I582">
        <v>0</v>
      </c>
      <c r="J582" s="1" t="s">
        <v>3890</v>
      </c>
      <c r="K582" s="1" t="s">
        <v>3901</v>
      </c>
    </row>
    <row r="583" spans="1:11" x14ac:dyDescent="0.25">
      <c r="A583" s="1" t="s">
        <v>16</v>
      </c>
      <c r="B583" s="1" t="s">
        <v>623</v>
      </c>
      <c r="C583">
        <v>96162</v>
      </c>
      <c r="D583" s="1" t="s">
        <v>3614</v>
      </c>
      <c r="E583">
        <v>8.1999999999999993</v>
      </c>
      <c r="F583">
        <v>541.20000000000005</v>
      </c>
      <c r="G583" s="1" t="s">
        <v>16</v>
      </c>
      <c r="H583">
        <v>541.20000000000005</v>
      </c>
      <c r="I583">
        <v>0</v>
      </c>
      <c r="J583" s="1" t="s">
        <v>3890</v>
      </c>
      <c r="K583" s="1" t="s">
        <v>3894</v>
      </c>
    </row>
    <row r="584" spans="1:11" x14ac:dyDescent="0.25">
      <c r="A584" s="1" t="s">
        <v>16</v>
      </c>
      <c r="B584" s="1" t="s">
        <v>624</v>
      </c>
      <c r="C584">
        <v>96163</v>
      </c>
      <c r="D584" s="1" t="s">
        <v>3680</v>
      </c>
      <c r="E584">
        <v>205.8</v>
      </c>
      <c r="F584">
        <v>9898.4</v>
      </c>
      <c r="G584" s="1" t="s">
        <v>17</v>
      </c>
      <c r="H584">
        <v>9898.4</v>
      </c>
      <c r="I584">
        <v>0</v>
      </c>
      <c r="J584" s="1" t="s">
        <v>3890</v>
      </c>
      <c r="K584" s="1" t="s">
        <v>3895</v>
      </c>
    </row>
    <row r="585" spans="1:11" x14ac:dyDescent="0.25">
      <c r="A585" s="1" t="s">
        <v>16</v>
      </c>
      <c r="B585" s="1" t="s">
        <v>625</v>
      </c>
      <c r="C585">
        <v>96164</v>
      </c>
      <c r="D585" s="1" t="s">
        <v>3672</v>
      </c>
      <c r="E585">
        <v>746.4</v>
      </c>
      <c r="F585">
        <v>38066.400000000001</v>
      </c>
      <c r="G585" s="1" t="s">
        <v>16</v>
      </c>
      <c r="H585">
        <v>38066.400000000001</v>
      </c>
      <c r="I585">
        <v>0</v>
      </c>
      <c r="J585" s="1" t="s">
        <v>3890</v>
      </c>
      <c r="K585" s="1" t="s">
        <v>3894</v>
      </c>
    </row>
    <row r="586" spans="1:11" x14ac:dyDescent="0.25">
      <c r="A586" s="1" t="s">
        <v>16</v>
      </c>
      <c r="B586" s="1" t="s">
        <v>626</v>
      </c>
      <c r="C586">
        <v>96165</v>
      </c>
      <c r="D586" s="1" t="s">
        <v>3714</v>
      </c>
      <c r="E586">
        <v>20</v>
      </c>
      <c r="F586">
        <v>1320</v>
      </c>
      <c r="G586" s="1" t="s">
        <v>16</v>
      </c>
      <c r="H586">
        <v>1320</v>
      </c>
      <c r="I586">
        <v>0</v>
      </c>
      <c r="J586" s="1" t="s">
        <v>3890</v>
      </c>
      <c r="K586" s="1" t="s">
        <v>3901</v>
      </c>
    </row>
    <row r="587" spans="1:11" x14ac:dyDescent="0.25">
      <c r="A587" s="1" t="s">
        <v>16</v>
      </c>
      <c r="B587" s="1" t="s">
        <v>627</v>
      </c>
      <c r="C587">
        <v>96166</v>
      </c>
      <c r="D587" s="1" t="s">
        <v>3683</v>
      </c>
      <c r="E587">
        <v>811.9</v>
      </c>
      <c r="F587">
        <v>39934.400000000001</v>
      </c>
      <c r="G587" s="1" t="s">
        <v>16</v>
      </c>
      <c r="H587">
        <v>39934.400000000001</v>
      </c>
      <c r="I587">
        <v>0</v>
      </c>
      <c r="J587" s="1" t="s">
        <v>3890</v>
      </c>
      <c r="K587" s="1" t="s">
        <v>3894</v>
      </c>
    </row>
    <row r="588" spans="1:11" x14ac:dyDescent="0.25">
      <c r="A588" s="1" t="s">
        <v>16</v>
      </c>
      <c r="B588" s="1" t="s">
        <v>628</v>
      </c>
      <c r="C588">
        <v>96167</v>
      </c>
      <c r="D588" s="1" t="s">
        <v>3611</v>
      </c>
      <c r="E588">
        <v>75.599999999999994</v>
      </c>
      <c r="F588">
        <v>4069.1</v>
      </c>
      <c r="G588" s="1" t="s">
        <v>16</v>
      </c>
      <c r="H588">
        <v>4069.1</v>
      </c>
      <c r="I588">
        <v>0</v>
      </c>
      <c r="J588" s="1" t="s">
        <v>3890</v>
      </c>
      <c r="K588" s="1" t="s">
        <v>3894</v>
      </c>
    </row>
    <row r="589" spans="1:11" x14ac:dyDescent="0.25">
      <c r="A589" s="1" t="s">
        <v>16</v>
      </c>
      <c r="B589" s="1" t="s">
        <v>629</v>
      </c>
      <c r="C589">
        <v>96168</v>
      </c>
      <c r="D589" s="1" t="s">
        <v>3762</v>
      </c>
      <c r="E589">
        <v>47.3</v>
      </c>
      <c r="F589">
        <v>2790.7</v>
      </c>
      <c r="G589" s="1" t="s">
        <v>16</v>
      </c>
      <c r="H589">
        <v>2790.7</v>
      </c>
      <c r="I589">
        <v>0</v>
      </c>
      <c r="J589" s="1" t="s">
        <v>3890</v>
      </c>
      <c r="K589" s="1" t="s">
        <v>3894</v>
      </c>
    </row>
    <row r="590" spans="1:11" x14ac:dyDescent="0.25">
      <c r="A590" s="1" t="s">
        <v>16</v>
      </c>
      <c r="B590" s="1" t="s">
        <v>630</v>
      </c>
      <c r="C590">
        <v>96169</v>
      </c>
      <c r="D590" s="1" t="s">
        <v>3683</v>
      </c>
      <c r="E590">
        <v>2</v>
      </c>
      <c r="F590">
        <v>750</v>
      </c>
      <c r="G590" s="1" t="s">
        <v>16</v>
      </c>
      <c r="H590">
        <v>750</v>
      </c>
      <c r="I590">
        <v>0</v>
      </c>
      <c r="J590" s="1" t="s">
        <v>3890</v>
      </c>
      <c r="K590" s="1" t="s">
        <v>3894</v>
      </c>
    </row>
    <row r="591" spans="1:11" x14ac:dyDescent="0.25">
      <c r="A591" s="1" t="s">
        <v>16</v>
      </c>
      <c r="B591" s="1" t="s">
        <v>631</v>
      </c>
      <c r="C591">
        <v>96170</v>
      </c>
      <c r="D591" s="1" t="s">
        <v>3616</v>
      </c>
      <c r="E591">
        <v>292.3</v>
      </c>
      <c r="F591">
        <v>16115.7</v>
      </c>
      <c r="G591" s="1" t="s">
        <v>16</v>
      </c>
      <c r="H591">
        <v>16115.7</v>
      </c>
      <c r="I591">
        <v>0</v>
      </c>
      <c r="J591" s="1" t="s">
        <v>3890</v>
      </c>
      <c r="K591" s="1" t="s">
        <v>3894</v>
      </c>
    </row>
    <row r="592" spans="1:11" x14ac:dyDescent="0.25">
      <c r="A592" s="1" t="s">
        <v>16</v>
      </c>
      <c r="B592" s="1" t="s">
        <v>632</v>
      </c>
      <c r="C592">
        <v>96171</v>
      </c>
      <c r="D592" s="1" t="s">
        <v>3603</v>
      </c>
      <c r="E592">
        <v>24.7</v>
      </c>
      <c r="F592">
        <v>1630.2</v>
      </c>
      <c r="G592" s="1" t="s">
        <v>16</v>
      </c>
      <c r="H592">
        <v>1630.2</v>
      </c>
      <c r="I592">
        <v>0</v>
      </c>
      <c r="J592" s="1" t="s">
        <v>3890</v>
      </c>
      <c r="K592" s="1" t="s">
        <v>3894</v>
      </c>
    </row>
    <row r="593" spans="1:11" x14ac:dyDescent="0.25">
      <c r="A593" s="1" t="s">
        <v>16</v>
      </c>
      <c r="B593" s="1" t="s">
        <v>633</v>
      </c>
      <c r="C593">
        <v>96172</v>
      </c>
      <c r="D593" s="1" t="s">
        <v>3673</v>
      </c>
      <c r="E593">
        <v>253</v>
      </c>
      <c r="F593">
        <v>16698</v>
      </c>
      <c r="G593" s="1" t="s">
        <v>17</v>
      </c>
      <c r="H593">
        <v>16698</v>
      </c>
      <c r="I593">
        <v>0</v>
      </c>
      <c r="J593" s="1" t="s">
        <v>3890</v>
      </c>
      <c r="K593" s="1" t="s">
        <v>3895</v>
      </c>
    </row>
    <row r="594" spans="1:11" x14ac:dyDescent="0.25">
      <c r="A594" s="1" t="s">
        <v>16</v>
      </c>
      <c r="B594" s="1" t="s">
        <v>634</v>
      </c>
      <c r="C594">
        <v>96173</v>
      </c>
      <c r="D594" s="1" t="s">
        <v>3686</v>
      </c>
      <c r="E594">
        <v>1302.83</v>
      </c>
      <c r="F594">
        <v>70251.75</v>
      </c>
      <c r="G594" s="1" t="s">
        <v>3880</v>
      </c>
      <c r="H594">
        <v>70251.75</v>
      </c>
      <c r="I594">
        <v>0</v>
      </c>
      <c r="J594" s="1" t="s">
        <v>3890</v>
      </c>
      <c r="K594" s="1" t="s">
        <v>3898</v>
      </c>
    </row>
    <row r="595" spans="1:11" x14ac:dyDescent="0.25">
      <c r="A595" s="1" t="s">
        <v>16</v>
      </c>
      <c r="B595" s="1" t="s">
        <v>635</v>
      </c>
      <c r="C595">
        <v>96174</v>
      </c>
      <c r="D595" s="1" t="s">
        <v>3763</v>
      </c>
      <c r="E595">
        <v>99.5</v>
      </c>
      <c r="F595">
        <v>6766</v>
      </c>
      <c r="G595" s="1" t="s">
        <v>16</v>
      </c>
      <c r="H595">
        <v>6766</v>
      </c>
      <c r="I595">
        <v>0</v>
      </c>
      <c r="J595" s="1" t="s">
        <v>3890</v>
      </c>
      <c r="K595" s="1" t="s">
        <v>3894</v>
      </c>
    </row>
    <row r="596" spans="1:11" x14ac:dyDescent="0.25">
      <c r="A596" s="1" t="s">
        <v>16</v>
      </c>
      <c r="B596" s="1" t="s">
        <v>636</v>
      </c>
      <c r="C596">
        <v>96175</v>
      </c>
      <c r="D596" s="1" t="s">
        <v>3628</v>
      </c>
      <c r="E596">
        <v>2712</v>
      </c>
      <c r="F596">
        <v>8136</v>
      </c>
      <c r="G596" s="1" t="s">
        <v>21</v>
      </c>
      <c r="H596">
        <v>8136</v>
      </c>
      <c r="I596">
        <v>0</v>
      </c>
      <c r="J596" s="1" t="s">
        <v>3890</v>
      </c>
      <c r="K596" s="1" t="s">
        <v>3894</v>
      </c>
    </row>
    <row r="597" spans="1:11" x14ac:dyDescent="0.25">
      <c r="A597" s="1" t="s">
        <v>16</v>
      </c>
      <c r="B597" s="1" t="s">
        <v>637</v>
      </c>
      <c r="C597">
        <v>96176</v>
      </c>
      <c r="D597" s="1" t="s">
        <v>3666</v>
      </c>
      <c r="E597">
        <v>163.19999999999999</v>
      </c>
      <c r="F597">
        <v>10762.7</v>
      </c>
      <c r="G597" s="1" t="s">
        <v>21</v>
      </c>
      <c r="H597">
        <v>10762.7</v>
      </c>
      <c r="I597">
        <v>0</v>
      </c>
      <c r="J597" s="1" t="s">
        <v>3890</v>
      </c>
      <c r="K597" s="1" t="s">
        <v>3895</v>
      </c>
    </row>
    <row r="598" spans="1:11" x14ac:dyDescent="0.25">
      <c r="A598" s="1" t="s">
        <v>16</v>
      </c>
      <c r="B598" s="1" t="s">
        <v>638</v>
      </c>
      <c r="C598">
        <v>96177</v>
      </c>
      <c r="D598" s="1" t="s">
        <v>3747</v>
      </c>
      <c r="E598">
        <v>58.3</v>
      </c>
      <c r="F598">
        <v>2350.6999999999998</v>
      </c>
      <c r="G598" s="1" t="s">
        <v>16</v>
      </c>
      <c r="H598">
        <v>2350.6999999999998</v>
      </c>
      <c r="I598">
        <v>0</v>
      </c>
      <c r="J598" s="1" t="s">
        <v>3890</v>
      </c>
      <c r="K598" s="1" t="s">
        <v>3894</v>
      </c>
    </row>
    <row r="599" spans="1:11" x14ac:dyDescent="0.25">
      <c r="A599" s="1" t="s">
        <v>16</v>
      </c>
      <c r="B599" s="1" t="s">
        <v>639</v>
      </c>
      <c r="C599">
        <v>96178</v>
      </c>
      <c r="D599" s="1" t="s">
        <v>3658</v>
      </c>
      <c r="E599">
        <v>910.8</v>
      </c>
      <c r="F599">
        <v>54752</v>
      </c>
      <c r="G599" s="1" t="s">
        <v>21</v>
      </c>
      <c r="H599">
        <v>54752</v>
      </c>
      <c r="I599">
        <v>0</v>
      </c>
      <c r="J599" s="1" t="s">
        <v>3890</v>
      </c>
      <c r="K599" s="1" t="s">
        <v>3900</v>
      </c>
    </row>
    <row r="600" spans="1:11" x14ac:dyDescent="0.25">
      <c r="A600" s="1" t="s">
        <v>16</v>
      </c>
      <c r="B600" s="1" t="s">
        <v>640</v>
      </c>
      <c r="C600">
        <v>96179</v>
      </c>
      <c r="D600" s="1" t="s">
        <v>3663</v>
      </c>
      <c r="E600">
        <v>918.5</v>
      </c>
      <c r="F600">
        <v>58010.7</v>
      </c>
      <c r="G600" s="1" t="s">
        <v>20</v>
      </c>
      <c r="H600">
        <v>58010.7</v>
      </c>
      <c r="I600">
        <v>0</v>
      </c>
      <c r="J600" s="1" t="s">
        <v>3890</v>
      </c>
      <c r="K600" s="1" t="s">
        <v>3900</v>
      </c>
    </row>
    <row r="601" spans="1:11" x14ac:dyDescent="0.25">
      <c r="A601" s="1" t="s">
        <v>16</v>
      </c>
      <c r="B601" s="1" t="s">
        <v>641</v>
      </c>
      <c r="C601">
        <v>96180</v>
      </c>
      <c r="D601" s="1" t="s">
        <v>3629</v>
      </c>
      <c r="E601">
        <v>73.099999999999994</v>
      </c>
      <c r="F601">
        <v>4532.2</v>
      </c>
      <c r="G601" s="1" t="s">
        <v>16</v>
      </c>
      <c r="H601">
        <v>4532.2</v>
      </c>
      <c r="I601">
        <v>0</v>
      </c>
      <c r="J601" s="1" t="s">
        <v>3890</v>
      </c>
      <c r="K601" s="1" t="s">
        <v>3894</v>
      </c>
    </row>
    <row r="602" spans="1:11" x14ac:dyDescent="0.25">
      <c r="A602" s="1" t="s">
        <v>16</v>
      </c>
      <c r="B602" s="1" t="s">
        <v>642</v>
      </c>
      <c r="C602">
        <v>96181</v>
      </c>
      <c r="D602" s="1" t="s">
        <v>3660</v>
      </c>
      <c r="E602">
        <v>613.17999999999995</v>
      </c>
      <c r="F602">
        <v>38149.5</v>
      </c>
      <c r="G602" s="1" t="s">
        <v>20</v>
      </c>
      <c r="H602">
        <v>38149.5</v>
      </c>
      <c r="I602">
        <v>0</v>
      </c>
      <c r="J602" s="1" t="s">
        <v>3890</v>
      </c>
      <c r="K602" s="1" t="s">
        <v>3900</v>
      </c>
    </row>
    <row r="603" spans="1:11" x14ac:dyDescent="0.25">
      <c r="A603" s="1" t="s">
        <v>16</v>
      </c>
      <c r="B603" s="1" t="s">
        <v>643</v>
      </c>
      <c r="C603">
        <v>96182</v>
      </c>
      <c r="D603" s="1" t="s">
        <v>3595</v>
      </c>
      <c r="E603">
        <v>186.4</v>
      </c>
      <c r="F603">
        <v>6396</v>
      </c>
      <c r="G603" s="1" t="s">
        <v>16</v>
      </c>
      <c r="H603">
        <v>6396</v>
      </c>
      <c r="I603">
        <v>0</v>
      </c>
      <c r="J603" s="1" t="s">
        <v>3890</v>
      </c>
      <c r="K603" s="1" t="s">
        <v>3894</v>
      </c>
    </row>
    <row r="604" spans="1:11" x14ac:dyDescent="0.25">
      <c r="A604" s="1" t="s">
        <v>16</v>
      </c>
      <c r="B604" s="1" t="s">
        <v>644</v>
      </c>
      <c r="C604">
        <v>96183</v>
      </c>
      <c r="D604" s="1" t="s">
        <v>3597</v>
      </c>
      <c r="E604">
        <v>0</v>
      </c>
      <c r="F604">
        <v>0</v>
      </c>
      <c r="G604" s="1" t="s">
        <v>3879</v>
      </c>
      <c r="H604">
        <v>0</v>
      </c>
      <c r="I604">
        <v>0</v>
      </c>
      <c r="J604" s="1" t="s">
        <v>3891</v>
      </c>
      <c r="K604" s="1" t="s">
        <v>3894</v>
      </c>
    </row>
    <row r="605" spans="1:11" x14ac:dyDescent="0.25">
      <c r="A605" s="1" t="s">
        <v>16</v>
      </c>
      <c r="B605" s="1" t="s">
        <v>645</v>
      </c>
      <c r="C605">
        <v>96184</v>
      </c>
      <c r="D605" s="1" t="s">
        <v>3620</v>
      </c>
      <c r="E605">
        <v>158.30000000000001</v>
      </c>
      <c r="F605">
        <v>10178.9</v>
      </c>
      <c r="G605" s="1" t="s">
        <v>16</v>
      </c>
      <c r="H605">
        <v>10178.9</v>
      </c>
      <c r="I605">
        <v>0</v>
      </c>
      <c r="J605" s="1" t="s">
        <v>3890</v>
      </c>
      <c r="K605" s="1" t="s">
        <v>3894</v>
      </c>
    </row>
    <row r="606" spans="1:11" x14ac:dyDescent="0.25">
      <c r="A606" s="1" t="s">
        <v>16</v>
      </c>
      <c r="B606" s="1" t="s">
        <v>646</v>
      </c>
      <c r="C606">
        <v>96185</v>
      </c>
      <c r="D606" s="1" t="s">
        <v>3666</v>
      </c>
      <c r="E606">
        <v>27.24</v>
      </c>
      <c r="F606">
        <v>1634.4</v>
      </c>
      <c r="G606" s="1" t="s">
        <v>21</v>
      </c>
      <c r="H606">
        <v>1634.4</v>
      </c>
      <c r="I606">
        <v>0</v>
      </c>
      <c r="J606" s="1" t="s">
        <v>3890</v>
      </c>
      <c r="K606" s="1" t="s">
        <v>3895</v>
      </c>
    </row>
    <row r="607" spans="1:11" x14ac:dyDescent="0.25">
      <c r="A607" s="1" t="s">
        <v>16</v>
      </c>
      <c r="B607" s="1" t="s">
        <v>647</v>
      </c>
      <c r="C607">
        <v>96186</v>
      </c>
      <c r="D607" s="1" t="s">
        <v>3614</v>
      </c>
      <c r="E607">
        <v>11.3</v>
      </c>
      <c r="F607">
        <v>163.74</v>
      </c>
      <c r="G607" s="1" t="s">
        <v>16</v>
      </c>
      <c r="H607">
        <v>163.74</v>
      </c>
      <c r="I607">
        <v>0</v>
      </c>
      <c r="J607" s="1" t="s">
        <v>3890</v>
      </c>
      <c r="K607" s="1" t="s">
        <v>3894</v>
      </c>
    </row>
    <row r="608" spans="1:11" x14ac:dyDescent="0.25">
      <c r="A608" s="1" t="s">
        <v>16</v>
      </c>
      <c r="B608" s="1" t="s">
        <v>648</v>
      </c>
      <c r="C608">
        <v>96187</v>
      </c>
      <c r="D608" s="1" t="s">
        <v>3696</v>
      </c>
      <c r="E608">
        <v>89</v>
      </c>
      <c r="F608">
        <v>6052</v>
      </c>
      <c r="G608" s="1" t="s">
        <v>16</v>
      </c>
      <c r="H608">
        <v>6052</v>
      </c>
      <c r="I608">
        <v>0</v>
      </c>
      <c r="J608" s="1" t="s">
        <v>3890</v>
      </c>
      <c r="K608" s="1" t="s">
        <v>3894</v>
      </c>
    </row>
    <row r="609" spans="1:11" x14ac:dyDescent="0.25">
      <c r="A609" s="1" t="s">
        <v>16</v>
      </c>
      <c r="B609" s="1" t="s">
        <v>649</v>
      </c>
      <c r="C609">
        <v>96188</v>
      </c>
      <c r="D609" s="1" t="s">
        <v>3597</v>
      </c>
      <c r="E609">
        <v>144.80000000000001</v>
      </c>
      <c r="F609">
        <v>7390.2</v>
      </c>
      <c r="G609" s="1" t="s">
        <v>17</v>
      </c>
      <c r="H609">
        <v>7390.2</v>
      </c>
      <c r="I609">
        <v>0</v>
      </c>
      <c r="J609" s="1" t="s">
        <v>3890</v>
      </c>
      <c r="K609" s="1" t="s">
        <v>3894</v>
      </c>
    </row>
    <row r="610" spans="1:11" x14ac:dyDescent="0.25">
      <c r="A610" s="1" t="s">
        <v>16</v>
      </c>
      <c r="B610" s="1" t="s">
        <v>650</v>
      </c>
      <c r="C610">
        <v>96189</v>
      </c>
      <c r="D610" s="1" t="s">
        <v>3793</v>
      </c>
      <c r="E610">
        <v>83</v>
      </c>
      <c r="F610">
        <v>3652</v>
      </c>
      <c r="G610" s="1" t="s">
        <v>16</v>
      </c>
      <c r="H610">
        <v>3652</v>
      </c>
      <c r="I610">
        <v>0</v>
      </c>
      <c r="J610" s="1" t="s">
        <v>3890</v>
      </c>
      <c r="K610" s="1" t="s">
        <v>3894</v>
      </c>
    </row>
    <row r="611" spans="1:11" x14ac:dyDescent="0.25">
      <c r="A611" s="1" t="s">
        <v>16</v>
      </c>
      <c r="B611" s="1" t="s">
        <v>651</v>
      </c>
      <c r="C611">
        <v>96190</v>
      </c>
      <c r="D611" s="1" t="s">
        <v>3643</v>
      </c>
      <c r="E611">
        <v>46.5</v>
      </c>
      <c r="F611">
        <v>2371.5</v>
      </c>
      <c r="G611" s="1" t="s">
        <v>16</v>
      </c>
      <c r="H611">
        <v>2371.5</v>
      </c>
      <c r="I611">
        <v>0</v>
      </c>
      <c r="J611" s="1" t="s">
        <v>3890</v>
      </c>
      <c r="K611" s="1" t="s">
        <v>3894</v>
      </c>
    </row>
    <row r="612" spans="1:11" x14ac:dyDescent="0.25">
      <c r="A612" s="1" t="s">
        <v>16</v>
      </c>
      <c r="B612" s="1" t="s">
        <v>652</v>
      </c>
      <c r="C612">
        <v>96191</v>
      </c>
      <c r="D612" s="1" t="s">
        <v>3765</v>
      </c>
      <c r="E612">
        <v>0</v>
      </c>
      <c r="F612">
        <v>0</v>
      </c>
      <c r="G612" s="1" t="s">
        <v>3879</v>
      </c>
      <c r="H612">
        <v>0</v>
      </c>
      <c r="I612">
        <v>0</v>
      </c>
      <c r="J612" s="1" t="s">
        <v>3891</v>
      </c>
      <c r="K612" s="1" t="s">
        <v>3894</v>
      </c>
    </row>
    <row r="613" spans="1:11" x14ac:dyDescent="0.25">
      <c r="A613" s="1" t="s">
        <v>16</v>
      </c>
      <c r="B613" s="1" t="s">
        <v>653</v>
      </c>
      <c r="C613">
        <v>96192</v>
      </c>
      <c r="D613" s="1" t="s">
        <v>3765</v>
      </c>
      <c r="E613">
        <v>19.600000000000001</v>
      </c>
      <c r="F613">
        <v>1293.5999999999999</v>
      </c>
      <c r="G613" s="1" t="s">
        <v>16</v>
      </c>
      <c r="H613">
        <v>1293.5999999999999</v>
      </c>
      <c r="I613">
        <v>0</v>
      </c>
      <c r="J613" s="1" t="s">
        <v>3890</v>
      </c>
      <c r="K613" s="1" t="s">
        <v>3894</v>
      </c>
    </row>
    <row r="614" spans="1:11" x14ac:dyDescent="0.25">
      <c r="A614" s="1" t="s">
        <v>16</v>
      </c>
      <c r="B614" s="1" t="s">
        <v>654</v>
      </c>
      <c r="C614">
        <v>96193</v>
      </c>
      <c r="D614" s="1" t="s">
        <v>3622</v>
      </c>
      <c r="E614">
        <v>75</v>
      </c>
      <c r="F614">
        <v>3825</v>
      </c>
      <c r="G614" s="1" t="s">
        <v>16</v>
      </c>
      <c r="H614">
        <v>3825</v>
      </c>
      <c r="I614">
        <v>0</v>
      </c>
      <c r="J614" s="1" t="s">
        <v>3890</v>
      </c>
      <c r="K614" s="1" t="s">
        <v>3894</v>
      </c>
    </row>
    <row r="615" spans="1:11" x14ac:dyDescent="0.25">
      <c r="A615" s="1" t="s">
        <v>16</v>
      </c>
      <c r="B615" s="1" t="s">
        <v>655</v>
      </c>
      <c r="C615">
        <v>96194</v>
      </c>
      <c r="D615" s="1" t="s">
        <v>3794</v>
      </c>
      <c r="E615">
        <v>110.2</v>
      </c>
      <c r="F615">
        <v>3800</v>
      </c>
      <c r="G615" s="1" t="s">
        <v>16</v>
      </c>
      <c r="H615">
        <v>3800</v>
      </c>
      <c r="I615">
        <v>0</v>
      </c>
      <c r="J615" s="1" t="s">
        <v>3890</v>
      </c>
      <c r="K615" s="1" t="s">
        <v>3894</v>
      </c>
    </row>
    <row r="616" spans="1:11" x14ac:dyDescent="0.25">
      <c r="A616" s="1" t="s">
        <v>16</v>
      </c>
      <c r="B616" s="1" t="s">
        <v>656</v>
      </c>
      <c r="C616">
        <v>96195</v>
      </c>
      <c r="D616" s="1" t="s">
        <v>3795</v>
      </c>
      <c r="E616">
        <v>66.900000000000006</v>
      </c>
      <c r="F616">
        <v>4482.3</v>
      </c>
      <c r="G616" s="1" t="s">
        <v>16</v>
      </c>
      <c r="H616">
        <v>4482.3</v>
      </c>
      <c r="I616">
        <v>0</v>
      </c>
      <c r="J616" s="1" t="s">
        <v>3890</v>
      </c>
      <c r="K616" s="1" t="s">
        <v>3894</v>
      </c>
    </row>
    <row r="617" spans="1:11" x14ac:dyDescent="0.25">
      <c r="A617" s="1" t="s">
        <v>16</v>
      </c>
      <c r="B617" s="1" t="s">
        <v>657</v>
      </c>
      <c r="C617">
        <v>96196</v>
      </c>
      <c r="D617" s="1" t="s">
        <v>3796</v>
      </c>
      <c r="E617">
        <v>57.6</v>
      </c>
      <c r="F617">
        <v>3686.4</v>
      </c>
      <c r="G617" s="1" t="s">
        <v>16</v>
      </c>
      <c r="H617">
        <v>3686.4</v>
      </c>
      <c r="I617">
        <v>0</v>
      </c>
      <c r="J617" s="1" t="s">
        <v>3890</v>
      </c>
      <c r="K617" s="1" t="s">
        <v>3894</v>
      </c>
    </row>
    <row r="618" spans="1:11" x14ac:dyDescent="0.25">
      <c r="A618" s="1" t="s">
        <v>16</v>
      </c>
      <c r="B618" s="1" t="s">
        <v>658</v>
      </c>
      <c r="C618">
        <v>96197</v>
      </c>
      <c r="D618" s="1" t="s">
        <v>3796</v>
      </c>
      <c r="E618">
        <v>22.5</v>
      </c>
      <c r="F618">
        <v>1395</v>
      </c>
      <c r="G618" s="1" t="s">
        <v>16</v>
      </c>
      <c r="H618">
        <v>1395</v>
      </c>
      <c r="I618">
        <v>0</v>
      </c>
      <c r="J618" s="1" t="s">
        <v>3890</v>
      </c>
      <c r="K618" s="1" t="s">
        <v>3894</v>
      </c>
    </row>
    <row r="619" spans="1:11" x14ac:dyDescent="0.25">
      <c r="A619" s="1" t="s">
        <v>16</v>
      </c>
      <c r="B619" s="1" t="s">
        <v>659</v>
      </c>
      <c r="C619">
        <v>96198</v>
      </c>
      <c r="D619" s="1" t="s">
        <v>3703</v>
      </c>
      <c r="E619">
        <v>67.8</v>
      </c>
      <c r="F619">
        <v>4352.8999999999996</v>
      </c>
      <c r="G619" s="1" t="s">
        <v>16</v>
      </c>
      <c r="H619">
        <v>4352.8999999999996</v>
      </c>
      <c r="I619">
        <v>0</v>
      </c>
      <c r="J619" s="1" t="s">
        <v>3890</v>
      </c>
      <c r="K619" s="1" t="s">
        <v>3894</v>
      </c>
    </row>
    <row r="620" spans="1:11" x14ac:dyDescent="0.25">
      <c r="A620" s="1" t="s">
        <v>16</v>
      </c>
      <c r="B620" s="1" t="s">
        <v>660</v>
      </c>
      <c r="C620">
        <v>96199</v>
      </c>
      <c r="D620" s="1" t="s">
        <v>3797</v>
      </c>
      <c r="E620">
        <v>251.4</v>
      </c>
      <c r="F620">
        <v>2.5099999999999998</v>
      </c>
      <c r="G620" s="1" t="s">
        <v>20</v>
      </c>
      <c r="H620">
        <v>2.5099999999999998</v>
      </c>
      <c r="I620">
        <v>0</v>
      </c>
      <c r="J620" s="1" t="s">
        <v>3890</v>
      </c>
      <c r="K620" s="1" t="s">
        <v>3901</v>
      </c>
    </row>
    <row r="621" spans="1:11" x14ac:dyDescent="0.25">
      <c r="A621" s="1" t="s">
        <v>16</v>
      </c>
      <c r="B621" s="1" t="s">
        <v>661</v>
      </c>
      <c r="C621">
        <v>96200</v>
      </c>
      <c r="D621" s="1" t="s">
        <v>3600</v>
      </c>
      <c r="E621">
        <v>317.39999999999998</v>
      </c>
      <c r="F621">
        <v>16390.2</v>
      </c>
      <c r="G621" s="1" t="s">
        <v>26</v>
      </c>
      <c r="H621">
        <v>16390.2</v>
      </c>
      <c r="I621">
        <v>0</v>
      </c>
      <c r="J621" s="1" t="s">
        <v>3890</v>
      </c>
      <c r="K621" s="1" t="s">
        <v>3894</v>
      </c>
    </row>
    <row r="622" spans="1:11" x14ac:dyDescent="0.25">
      <c r="A622" s="1" t="s">
        <v>16</v>
      </c>
      <c r="B622" s="1" t="s">
        <v>662</v>
      </c>
      <c r="C622">
        <v>96201</v>
      </c>
      <c r="D622" s="1" t="s">
        <v>3600</v>
      </c>
      <c r="E622">
        <v>85.7</v>
      </c>
      <c r="F622">
        <v>1974.6</v>
      </c>
      <c r="G622" s="1" t="s">
        <v>16</v>
      </c>
      <c r="H622">
        <v>1974.6</v>
      </c>
      <c r="I622">
        <v>0</v>
      </c>
      <c r="J622" s="1" t="s">
        <v>3890</v>
      </c>
      <c r="K622" s="1" t="s">
        <v>3894</v>
      </c>
    </row>
    <row r="623" spans="1:11" x14ac:dyDescent="0.25">
      <c r="A623" s="1" t="s">
        <v>16</v>
      </c>
      <c r="B623" s="1" t="s">
        <v>663</v>
      </c>
      <c r="C623">
        <v>96202</v>
      </c>
      <c r="D623" s="1" t="s">
        <v>3614</v>
      </c>
      <c r="E623">
        <v>9</v>
      </c>
      <c r="F623">
        <v>594</v>
      </c>
      <c r="G623" s="1" t="s">
        <v>16</v>
      </c>
      <c r="H623">
        <v>594</v>
      </c>
      <c r="I623">
        <v>0</v>
      </c>
      <c r="J623" s="1" t="s">
        <v>3890</v>
      </c>
      <c r="K623" s="1" t="s">
        <v>3894</v>
      </c>
    </row>
    <row r="624" spans="1:11" x14ac:dyDescent="0.25">
      <c r="A624" s="1" t="s">
        <v>16</v>
      </c>
      <c r="B624" s="1" t="s">
        <v>664</v>
      </c>
      <c r="C624">
        <v>96203</v>
      </c>
      <c r="D624" s="1" t="s">
        <v>3619</v>
      </c>
      <c r="E624">
        <v>27.8</v>
      </c>
      <c r="F624">
        <v>2136.6999999999998</v>
      </c>
      <c r="G624" s="1" t="s">
        <v>16</v>
      </c>
      <c r="H624">
        <v>2136.6999999999998</v>
      </c>
      <c r="I624">
        <v>0</v>
      </c>
      <c r="J624" s="1" t="s">
        <v>3890</v>
      </c>
      <c r="K624" s="1" t="s">
        <v>3894</v>
      </c>
    </row>
    <row r="625" spans="1:11" x14ac:dyDescent="0.25">
      <c r="A625" s="1" t="s">
        <v>16</v>
      </c>
      <c r="B625" s="1" t="s">
        <v>665</v>
      </c>
      <c r="C625">
        <v>96204</v>
      </c>
      <c r="D625" s="1" t="s">
        <v>3604</v>
      </c>
      <c r="E625">
        <v>19.100000000000001</v>
      </c>
      <c r="F625">
        <v>1298.8</v>
      </c>
      <c r="G625" s="1" t="s">
        <v>16</v>
      </c>
      <c r="H625">
        <v>1298.8</v>
      </c>
      <c r="I625">
        <v>0</v>
      </c>
      <c r="J625" s="1" t="s">
        <v>3890</v>
      </c>
      <c r="K625" s="1" t="s">
        <v>3894</v>
      </c>
    </row>
    <row r="626" spans="1:11" x14ac:dyDescent="0.25">
      <c r="A626" s="1" t="s">
        <v>16</v>
      </c>
      <c r="B626" s="1" t="s">
        <v>666</v>
      </c>
      <c r="C626">
        <v>96205</v>
      </c>
      <c r="D626" s="1" t="s">
        <v>3726</v>
      </c>
      <c r="E626">
        <v>1179</v>
      </c>
      <c r="F626">
        <v>65604.800000000003</v>
      </c>
      <c r="G626" s="1" t="s">
        <v>16</v>
      </c>
      <c r="H626">
        <v>65604.800000000003</v>
      </c>
      <c r="I626">
        <v>0</v>
      </c>
      <c r="J626" s="1" t="s">
        <v>3890</v>
      </c>
      <c r="K626" s="1" t="s">
        <v>3894</v>
      </c>
    </row>
    <row r="627" spans="1:11" x14ac:dyDescent="0.25">
      <c r="A627" s="1" t="s">
        <v>16</v>
      </c>
      <c r="B627" s="1" t="s">
        <v>667</v>
      </c>
      <c r="C627">
        <v>96206</v>
      </c>
      <c r="D627" s="1" t="s">
        <v>3709</v>
      </c>
      <c r="E627">
        <v>173.6</v>
      </c>
      <c r="F627">
        <v>11457.6</v>
      </c>
      <c r="G627" s="1" t="s">
        <v>17</v>
      </c>
      <c r="H627">
        <v>11457.6</v>
      </c>
      <c r="I627">
        <v>0</v>
      </c>
      <c r="J627" s="1" t="s">
        <v>3890</v>
      </c>
      <c r="K627" s="1" t="s">
        <v>3894</v>
      </c>
    </row>
    <row r="628" spans="1:11" x14ac:dyDescent="0.25">
      <c r="A628" s="1" t="s">
        <v>16</v>
      </c>
      <c r="B628" s="1" t="s">
        <v>668</v>
      </c>
      <c r="C628">
        <v>96207</v>
      </c>
      <c r="D628" s="1" t="s">
        <v>3706</v>
      </c>
      <c r="E628">
        <v>21</v>
      </c>
      <c r="F628">
        <v>896</v>
      </c>
      <c r="G628" s="1" t="s">
        <v>16</v>
      </c>
      <c r="H628">
        <v>896</v>
      </c>
      <c r="I628">
        <v>0</v>
      </c>
      <c r="J628" s="1" t="s">
        <v>3890</v>
      </c>
      <c r="K628" s="1" t="s">
        <v>3894</v>
      </c>
    </row>
    <row r="629" spans="1:11" x14ac:dyDescent="0.25">
      <c r="A629" s="1" t="s">
        <v>16</v>
      </c>
      <c r="B629" s="1" t="s">
        <v>669</v>
      </c>
      <c r="C629">
        <v>96208</v>
      </c>
      <c r="D629" s="1" t="s">
        <v>3706</v>
      </c>
      <c r="E629">
        <v>29.2</v>
      </c>
      <c r="F629">
        <v>1180.4000000000001</v>
      </c>
      <c r="G629" s="1" t="s">
        <v>16</v>
      </c>
      <c r="H629">
        <v>1180.4000000000001</v>
      </c>
      <c r="I629">
        <v>0</v>
      </c>
      <c r="J629" s="1" t="s">
        <v>3890</v>
      </c>
      <c r="K629" s="1" t="s">
        <v>3894</v>
      </c>
    </row>
    <row r="630" spans="1:11" x14ac:dyDescent="0.25">
      <c r="A630" s="1" t="s">
        <v>16</v>
      </c>
      <c r="B630" s="1" t="s">
        <v>670</v>
      </c>
      <c r="C630">
        <v>96209</v>
      </c>
      <c r="D630" s="1" t="s">
        <v>3711</v>
      </c>
      <c r="E630">
        <v>49.9</v>
      </c>
      <c r="F630">
        <v>3293.4</v>
      </c>
      <c r="G630" s="1" t="s">
        <v>17</v>
      </c>
      <c r="H630">
        <v>3293.4</v>
      </c>
      <c r="I630">
        <v>0</v>
      </c>
      <c r="J630" s="1" t="s">
        <v>3890</v>
      </c>
      <c r="K630" s="1" t="s">
        <v>3896</v>
      </c>
    </row>
    <row r="631" spans="1:11" x14ac:dyDescent="0.25">
      <c r="A631" s="1" t="s">
        <v>16</v>
      </c>
      <c r="B631" s="1" t="s">
        <v>671</v>
      </c>
      <c r="C631">
        <v>96210</v>
      </c>
      <c r="D631" s="1" t="s">
        <v>3681</v>
      </c>
      <c r="E631">
        <v>265.5</v>
      </c>
      <c r="F631">
        <v>13764.7</v>
      </c>
      <c r="G631" s="1" t="s">
        <v>16</v>
      </c>
      <c r="H631">
        <v>13764.7</v>
      </c>
      <c r="I631">
        <v>0</v>
      </c>
      <c r="J631" s="1" t="s">
        <v>3890</v>
      </c>
      <c r="K631" s="1" t="s">
        <v>3902</v>
      </c>
    </row>
    <row r="632" spans="1:11" x14ac:dyDescent="0.25">
      <c r="A632" s="1" t="s">
        <v>16</v>
      </c>
      <c r="B632" s="1" t="s">
        <v>672</v>
      </c>
      <c r="C632">
        <v>96211</v>
      </c>
      <c r="D632" s="1" t="s">
        <v>3760</v>
      </c>
      <c r="E632">
        <v>17</v>
      </c>
      <c r="F632">
        <v>1122</v>
      </c>
      <c r="G632" s="1" t="s">
        <v>17</v>
      </c>
      <c r="H632">
        <v>1122</v>
      </c>
      <c r="I632">
        <v>0</v>
      </c>
      <c r="J632" s="1" t="s">
        <v>3890</v>
      </c>
      <c r="K632" s="1" t="s">
        <v>3896</v>
      </c>
    </row>
    <row r="633" spans="1:11" x14ac:dyDescent="0.25">
      <c r="A633" s="1" t="s">
        <v>16</v>
      </c>
      <c r="B633" s="1" t="s">
        <v>673</v>
      </c>
      <c r="C633">
        <v>96212</v>
      </c>
      <c r="D633" s="1" t="s">
        <v>3710</v>
      </c>
      <c r="E633">
        <v>17</v>
      </c>
      <c r="F633">
        <v>1122</v>
      </c>
      <c r="G633" s="1" t="s">
        <v>17</v>
      </c>
      <c r="H633">
        <v>1122</v>
      </c>
      <c r="I633">
        <v>0</v>
      </c>
      <c r="J633" s="1" t="s">
        <v>3890</v>
      </c>
      <c r="K633" s="1" t="s">
        <v>3896</v>
      </c>
    </row>
    <row r="634" spans="1:11" x14ac:dyDescent="0.25">
      <c r="A634" s="1" t="s">
        <v>16</v>
      </c>
      <c r="B634" s="1" t="s">
        <v>674</v>
      </c>
      <c r="C634">
        <v>96213</v>
      </c>
      <c r="D634" s="1" t="s">
        <v>3713</v>
      </c>
      <c r="E634">
        <v>17.5</v>
      </c>
      <c r="F634">
        <v>1155</v>
      </c>
      <c r="G634" s="1" t="s">
        <v>17</v>
      </c>
      <c r="H634">
        <v>1155</v>
      </c>
      <c r="I634">
        <v>0</v>
      </c>
      <c r="J634" s="1" t="s">
        <v>3890</v>
      </c>
      <c r="K634" s="1" t="s">
        <v>3894</v>
      </c>
    </row>
    <row r="635" spans="1:11" x14ac:dyDescent="0.25">
      <c r="A635" s="1" t="s">
        <v>16</v>
      </c>
      <c r="B635" s="1" t="s">
        <v>675</v>
      </c>
      <c r="C635">
        <v>96214</v>
      </c>
      <c r="D635" s="1" t="s">
        <v>3603</v>
      </c>
      <c r="E635">
        <v>145.80000000000001</v>
      </c>
      <c r="F635">
        <v>729</v>
      </c>
      <c r="G635" s="1" t="s">
        <v>16</v>
      </c>
      <c r="H635">
        <v>729</v>
      </c>
      <c r="I635">
        <v>0</v>
      </c>
      <c r="J635" s="1" t="s">
        <v>3890</v>
      </c>
      <c r="K635" s="1" t="s">
        <v>3902</v>
      </c>
    </row>
    <row r="636" spans="1:11" x14ac:dyDescent="0.25">
      <c r="A636" s="1" t="s">
        <v>16</v>
      </c>
      <c r="B636" s="1" t="s">
        <v>676</v>
      </c>
      <c r="C636">
        <v>96215</v>
      </c>
      <c r="D636" s="1" t="s">
        <v>3686</v>
      </c>
      <c r="E636">
        <v>207.8</v>
      </c>
      <c r="F636">
        <v>13507</v>
      </c>
      <c r="G636" s="1" t="s">
        <v>3880</v>
      </c>
      <c r="H636">
        <v>13507</v>
      </c>
      <c r="I636">
        <v>0</v>
      </c>
      <c r="J636" s="1" t="s">
        <v>3890</v>
      </c>
      <c r="K636" s="1" t="s">
        <v>3896</v>
      </c>
    </row>
    <row r="637" spans="1:11" x14ac:dyDescent="0.25">
      <c r="A637" s="1" t="s">
        <v>16</v>
      </c>
      <c r="B637" s="1" t="s">
        <v>677</v>
      </c>
      <c r="C637">
        <v>96216</v>
      </c>
      <c r="D637" s="1" t="s">
        <v>3700</v>
      </c>
      <c r="E637">
        <v>1597.5</v>
      </c>
      <c r="F637">
        <v>87614.8</v>
      </c>
      <c r="G637" s="1" t="s">
        <v>30</v>
      </c>
      <c r="H637">
        <v>87614.8</v>
      </c>
      <c r="I637">
        <v>0</v>
      </c>
      <c r="J637" s="1" t="s">
        <v>3890</v>
      </c>
      <c r="K637" s="1" t="s">
        <v>3898</v>
      </c>
    </row>
    <row r="638" spans="1:11" x14ac:dyDescent="0.25">
      <c r="A638" s="1" t="s">
        <v>16</v>
      </c>
      <c r="B638" s="1" t="s">
        <v>678</v>
      </c>
      <c r="C638">
        <v>96217</v>
      </c>
      <c r="D638" s="1" t="s">
        <v>3717</v>
      </c>
      <c r="E638">
        <v>139.19999999999999</v>
      </c>
      <c r="F638">
        <v>6044.4</v>
      </c>
      <c r="G638" s="1" t="s">
        <v>16</v>
      </c>
      <c r="H638">
        <v>6044.4</v>
      </c>
      <c r="I638">
        <v>0</v>
      </c>
      <c r="J638" s="1" t="s">
        <v>3890</v>
      </c>
      <c r="K638" s="1" t="s">
        <v>3894</v>
      </c>
    </row>
    <row r="639" spans="1:11" x14ac:dyDescent="0.25">
      <c r="A639" s="1" t="s">
        <v>16</v>
      </c>
      <c r="B639" s="1" t="s">
        <v>679</v>
      </c>
      <c r="C639">
        <v>96218</v>
      </c>
      <c r="D639" s="1" t="s">
        <v>3700</v>
      </c>
      <c r="E639">
        <v>177</v>
      </c>
      <c r="F639">
        <v>4382.3999999999996</v>
      </c>
      <c r="G639" s="1" t="s">
        <v>30</v>
      </c>
      <c r="H639">
        <v>4382.3999999999996</v>
      </c>
      <c r="I639">
        <v>0</v>
      </c>
      <c r="J639" s="1" t="s">
        <v>3890</v>
      </c>
      <c r="K639" s="1" t="s">
        <v>3898</v>
      </c>
    </row>
    <row r="640" spans="1:11" x14ac:dyDescent="0.25">
      <c r="A640" s="1" t="s">
        <v>16</v>
      </c>
      <c r="B640" s="1" t="s">
        <v>680</v>
      </c>
      <c r="C640">
        <v>96219</v>
      </c>
      <c r="D640" s="1" t="s">
        <v>3798</v>
      </c>
      <c r="E640">
        <v>6.8</v>
      </c>
      <c r="F640">
        <v>272</v>
      </c>
      <c r="G640" s="1" t="s">
        <v>16</v>
      </c>
      <c r="H640">
        <v>272</v>
      </c>
      <c r="I640">
        <v>0</v>
      </c>
      <c r="J640" s="1" t="s">
        <v>3890</v>
      </c>
      <c r="K640" s="1" t="s">
        <v>3894</v>
      </c>
    </row>
    <row r="641" spans="1:11" x14ac:dyDescent="0.25">
      <c r="A641" s="1" t="s">
        <v>16</v>
      </c>
      <c r="B641" s="1" t="s">
        <v>681</v>
      </c>
      <c r="C641">
        <v>96220</v>
      </c>
      <c r="D641" s="1" t="s">
        <v>3716</v>
      </c>
      <c r="E641">
        <v>3508</v>
      </c>
      <c r="F641">
        <v>73668</v>
      </c>
      <c r="G641" s="1" t="s">
        <v>20</v>
      </c>
      <c r="H641">
        <v>73668</v>
      </c>
      <c r="I641">
        <v>0</v>
      </c>
      <c r="J641" s="1" t="s">
        <v>3890</v>
      </c>
      <c r="K641" s="1" t="s">
        <v>3899</v>
      </c>
    </row>
    <row r="642" spans="1:11" x14ac:dyDescent="0.25">
      <c r="A642" s="1" t="s">
        <v>16</v>
      </c>
      <c r="B642" s="1" t="s">
        <v>682</v>
      </c>
      <c r="C642">
        <v>96221</v>
      </c>
      <c r="D642" s="1" t="s">
        <v>3627</v>
      </c>
      <c r="E642">
        <v>0</v>
      </c>
      <c r="F642">
        <v>0</v>
      </c>
      <c r="G642" s="1" t="s">
        <v>3879</v>
      </c>
      <c r="H642">
        <v>0</v>
      </c>
      <c r="I642">
        <v>0</v>
      </c>
      <c r="J642" s="1" t="s">
        <v>3891</v>
      </c>
      <c r="K642" s="1" t="s">
        <v>3894</v>
      </c>
    </row>
    <row r="643" spans="1:11" x14ac:dyDescent="0.25">
      <c r="A643" s="1" t="s">
        <v>16</v>
      </c>
      <c r="B643" s="1" t="s">
        <v>683</v>
      </c>
      <c r="C643">
        <v>96222</v>
      </c>
      <c r="D643" s="1" t="s">
        <v>3627</v>
      </c>
      <c r="E643">
        <v>27.5</v>
      </c>
      <c r="F643">
        <v>1897.5</v>
      </c>
      <c r="G643" s="1" t="s">
        <v>16</v>
      </c>
      <c r="H643">
        <v>1897.5</v>
      </c>
      <c r="I643">
        <v>0</v>
      </c>
      <c r="J643" s="1" t="s">
        <v>3890</v>
      </c>
      <c r="K643" s="1" t="s">
        <v>3894</v>
      </c>
    </row>
    <row r="644" spans="1:11" x14ac:dyDescent="0.25">
      <c r="A644" s="1" t="s">
        <v>16</v>
      </c>
      <c r="B644" s="1" t="s">
        <v>684</v>
      </c>
      <c r="C644">
        <v>96223</v>
      </c>
      <c r="D644" s="1" t="s">
        <v>3799</v>
      </c>
      <c r="E644">
        <v>44.6</v>
      </c>
      <c r="F644">
        <v>3556.8</v>
      </c>
      <c r="G644" s="1" t="s">
        <v>16</v>
      </c>
      <c r="H644">
        <v>3556.8</v>
      </c>
      <c r="I644">
        <v>0</v>
      </c>
      <c r="J644" s="1" t="s">
        <v>3890</v>
      </c>
      <c r="K644" s="1" t="s">
        <v>3894</v>
      </c>
    </row>
    <row r="645" spans="1:11" x14ac:dyDescent="0.25">
      <c r="A645" s="1" t="s">
        <v>16</v>
      </c>
      <c r="B645" s="1" t="s">
        <v>685</v>
      </c>
      <c r="C645">
        <v>96224</v>
      </c>
      <c r="D645" s="1" t="s">
        <v>3614</v>
      </c>
      <c r="E645">
        <v>2.6</v>
      </c>
      <c r="F645">
        <v>119.6</v>
      </c>
      <c r="G645" s="1" t="s">
        <v>16</v>
      </c>
      <c r="H645">
        <v>119.6</v>
      </c>
      <c r="I645">
        <v>0</v>
      </c>
      <c r="J645" s="1" t="s">
        <v>3890</v>
      </c>
      <c r="K645" s="1" t="s">
        <v>3894</v>
      </c>
    </row>
    <row r="646" spans="1:11" x14ac:dyDescent="0.25">
      <c r="A646" s="1" t="s">
        <v>16</v>
      </c>
      <c r="B646" s="1" t="s">
        <v>686</v>
      </c>
      <c r="C646">
        <v>96225</v>
      </c>
      <c r="D646" s="1" t="s">
        <v>3614</v>
      </c>
      <c r="E646">
        <v>44</v>
      </c>
      <c r="F646">
        <v>3064.6</v>
      </c>
      <c r="G646" s="1" t="s">
        <v>16</v>
      </c>
      <c r="H646">
        <v>3064.6</v>
      </c>
      <c r="I646">
        <v>0</v>
      </c>
      <c r="J646" s="1" t="s">
        <v>3890</v>
      </c>
      <c r="K646" s="1" t="s">
        <v>3894</v>
      </c>
    </row>
    <row r="647" spans="1:11" x14ac:dyDescent="0.25">
      <c r="A647" s="1" t="s">
        <v>16</v>
      </c>
      <c r="B647" s="1" t="s">
        <v>687</v>
      </c>
      <c r="C647">
        <v>96226</v>
      </c>
      <c r="D647" s="1" t="s">
        <v>3757</v>
      </c>
      <c r="E647">
        <v>113.2</v>
      </c>
      <c r="F647">
        <v>9282.4</v>
      </c>
      <c r="G647" s="1" t="s">
        <v>22</v>
      </c>
      <c r="H647">
        <v>9282.4</v>
      </c>
      <c r="I647">
        <v>0</v>
      </c>
      <c r="J647" s="1" t="s">
        <v>3890</v>
      </c>
      <c r="K647" s="1" t="s">
        <v>3897</v>
      </c>
    </row>
    <row r="648" spans="1:11" x14ac:dyDescent="0.25">
      <c r="A648" s="1" t="s">
        <v>16</v>
      </c>
      <c r="B648" s="1" t="s">
        <v>688</v>
      </c>
      <c r="C648">
        <v>96227</v>
      </c>
      <c r="D648" s="1" t="s">
        <v>3800</v>
      </c>
      <c r="E648">
        <v>51.8</v>
      </c>
      <c r="F648">
        <v>2917.2</v>
      </c>
      <c r="G648" s="1" t="s">
        <v>16</v>
      </c>
      <c r="H648">
        <v>2917.2</v>
      </c>
      <c r="I648">
        <v>0</v>
      </c>
      <c r="J648" s="1" t="s">
        <v>3890</v>
      </c>
      <c r="K648" s="1" t="s">
        <v>3894</v>
      </c>
    </row>
    <row r="649" spans="1:11" x14ac:dyDescent="0.25">
      <c r="A649" s="1" t="s">
        <v>16</v>
      </c>
      <c r="B649" s="1" t="s">
        <v>689</v>
      </c>
      <c r="C649">
        <v>96228</v>
      </c>
      <c r="D649" s="1" t="s">
        <v>3724</v>
      </c>
      <c r="E649">
        <v>264.2</v>
      </c>
      <c r="F649">
        <v>18229.8</v>
      </c>
      <c r="G649" s="1" t="s">
        <v>17</v>
      </c>
      <c r="H649">
        <v>18229.8</v>
      </c>
      <c r="I649">
        <v>0</v>
      </c>
      <c r="J649" s="1" t="s">
        <v>3890</v>
      </c>
      <c r="K649" s="1" t="s">
        <v>3897</v>
      </c>
    </row>
    <row r="650" spans="1:11" x14ac:dyDescent="0.25">
      <c r="A650" s="1" t="s">
        <v>16</v>
      </c>
      <c r="B650" s="1" t="s">
        <v>690</v>
      </c>
      <c r="C650">
        <v>96229</v>
      </c>
      <c r="D650" s="1" t="s">
        <v>3728</v>
      </c>
      <c r="E650">
        <v>459.45</v>
      </c>
      <c r="F650">
        <v>26022.15</v>
      </c>
      <c r="G650" s="1" t="s">
        <v>17</v>
      </c>
      <c r="H650">
        <v>26022.15</v>
      </c>
      <c r="I650">
        <v>0</v>
      </c>
      <c r="J650" s="1" t="s">
        <v>3890</v>
      </c>
      <c r="K650" s="1" t="s">
        <v>3901</v>
      </c>
    </row>
    <row r="651" spans="1:11" x14ac:dyDescent="0.25">
      <c r="A651" s="1" t="s">
        <v>16</v>
      </c>
      <c r="B651" s="1" t="s">
        <v>691</v>
      </c>
      <c r="C651">
        <v>96230</v>
      </c>
      <c r="D651" s="1" t="s">
        <v>3801</v>
      </c>
      <c r="E651">
        <v>55.1</v>
      </c>
      <c r="F651">
        <v>3746.8</v>
      </c>
      <c r="G651" s="1" t="s">
        <v>16</v>
      </c>
      <c r="H651">
        <v>3746.8</v>
      </c>
      <c r="I651">
        <v>0</v>
      </c>
      <c r="J651" s="1" t="s">
        <v>3890</v>
      </c>
      <c r="K651" s="1" t="s">
        <v>3894</v>
      </c>
    </row>
    <row r="652" spans="1:11" x14ac:dyDescent="0.25">
      <c r="A652" s="1" t="s">
        <v>16</v>
      </c>
      <c r="B652" s="1" t="s">
        <v>692</v>
      </c>
      <c r="C652">
        <v>96231</v>
      </c>
      <c r="D652" s="1" t="s">
        <v>3690</v>
      </c>
      <c r="E652">
        <v>130.1</v>
      </c>
      <c r="F652">
        <v>7806</v>
      </c>
      <c r="G652" s="1" t="s">
        <v>23</v>
      </c>
      <c r="H652">
        <v>7806</v>
      </c>
      <c r="I652">
        <v>0</v>
      </c>
      <c r="J652" s="1" t="s">
        <v>3890</v>
      </c>
      <c r="K652" s="1" t="s">
        <v>3901</v>
      </c>
    </row>
    <row r="653" spans="1:11" x14ac:dyDescent="0.25">
      <c r="A653" s="1" t="s">
        <v>16</v>
      </c>
      <c r="B653" s="1" t="s">
        <v>693</v>
      </c>
      <c r="C653">
        <v>96232</v>
      </c>
      <c r="D653" s="1" t="s">
        <v>3802</v>
      </c>
      <c r="E653">
        <v>40.299999999999997</v>
      </c>
      <c r="F653">
        <v>2687.8</v>
      </c>
      <c r="G653" s="1" t="s">
        <v>16</v>
      </c>
      <c r="H653">
        <v>2687.8</v>
      </c>
      <c r="I653">
        <v>0</v>
      </c>
      <c r="J653" s="1" t="s">
        <v>3890</v>
      </c>
      <c r="K653" s="1" t="s">
        <v>3894</v>
      </c>
    </row>
    <row r="654" spans="1:11" x14ac:dyDescent="0.25">
      <c r="A654" s="1" t="s">
        <v>16</v>
      </c>
      <c r="B654" s="1" t="s">
        <v>694</v>
      </c>
      <c r="C654">
        <v>96233</v>
      </c>
      <c r="D654" s="1" t="s">
        <v>3803</v>
      </c>
      <c r="E654">
        <v>336.8</v>
      </c>
      <c r="F654">
        <v>7072.8</v>
      </c>
      <c r="G654" s="1" t="s">
        <v>16</v>
      </c>
      <c r="H654">
        <v>7072.8</v>
      </c>
      <c r="I654">
        <v>0</v>
      </c>
      <c r="J654" s="1" t="s">
        <v>3890</v>
      </c>
      <c r="K654" s="1" t="s">
        <v>3894</v>
      </c>
    </row>
    <row r="655" spans="1:11" x14ac:dyDescent="0.25">
      <c r="A655" s="1" t="s">
        <v>16</v>
      </c>
      <c r="B655" s="1" t="s">
        <v>695</v>
      </c>
      <c r="C655">
        <v>96234</v>
      </c>
      <c r="D655" s="1" t="s">
        <v>3614</v>
      </c>
      <c r="E655">
        <v>1.5</v>
      </c>
      <c r="F655">
        <v>69</v>
      </c>
      <c r="G655" s="1" t="s">
        <v>17</v>
      </c>
      <c r="H655">
        <v>69</v>
      </c>
      <c r="I655">
        <v>0</v>
      </c>
      <c r="J655" s="1" t="s">
        <v>3890</v>
      </c>
      <c r="K655" s="1" t="s">
        <v>3894</v>
      </c>
    </row>
    <row r="656" spans="1:11" x14ac:dyDescent="0.25">
      <c r="A656" s="1" t="s">
        <v>17</v>
      </c>
      <c r="B656" s="1" t="s">
        <v>696</v>
      </c>
      <c r="C656">
        <v>96235</v>
      </c>
      <c r="D656" s="1" t="s">
        <v>3597</v>
      </c>
      <c r="E656">
        <v>1240.8</v>
      </c>
      <c r="F656">
        <v>62087.3</v>
      </c>
      <c r="G656" s="1" t="s">
        <v>17</v>
      </c>
      <c r="H656">
        <v>62087.3</v>
      </c>
      <c r="I656">
        <v>0</v>
      </c>
      <c r="J656" s="1" t="s">
        <v>3890</v>
      </c>
      <c r="K656" s="1" t="s">
        <v>3895</v>
      </c>
    </row>
    <row r="657" spans="1:11" x14ac:dyDescent="0.25">
      <c r="A657" s="1" t="s">
        <v>17</v>
      </c>
      <c r="B657" s="1" t="s">
        <v>697</v>
      </c>
      <c r="C657">
        <v>96236</v>
      </c>
      <c r="D657" s="1" t="s">
        <v>3634</v>
      </c>
      <c r="E657">
        <v>110.4</v>
      </c>
      <c r="F657">
        <v>7126.4</v>
      </c>
      <c r="G657" s="1" t="s">
        <v>17</v>
      </c>
      <c r="H657">
        <v>7126.4</v>
      </c>
      <c r="I657">
        <v>0</v>
      </c>
      <c r="J657" s="1" t="s">
        <v>3890</v>
      </c>
      <c r="K657" s="1" t="s">
        <v>3896</v>
      </c>
    </row>
    <row r="658" spans="1:11" x14ac:dyDescent="0.25">
      <c r="A658" s="1" t="s">
        <v>17</v>
      </c>
      <c r="B658" s="1" t="s">
        <v>698</v>
      </c>
      <c r="C658">
        <v>96237</v>
      </c>
      <c r="D658" s="1" t="s">
        <v>3609</v>
      </c>
      <c r="E658">
        <v>29.6</v>
      </c>
      <c r="F658">
        <v>1820</v>
      </c>
      <c r="G658" s="1" t="s">
        <v>17</v>
      </c>
      <c r="H658">
        <v>1820</v>
      </c>
      <c r="I658">
        <v>0</v>
      </c>
      <c r="J658" s="1" t="s">
        <v>3890</v>
      </c>
      <c r="K658" s="1" t="s">
        <v>3894</v>
      </c>
    </row>
    <row r="659" spans="1:11" x14ac:dyDescent="0.25">
      <c r="A659" s="1" t="s">
        <v>17</v>
      </c>
      <c r="B659" s="1" t="s">
        <v>699</v>
      </c>
      <c r="C659">
        <v>96238</v>
      </c>
      <c r="D659" s="1" t="s">
        <v>3598</v>
      </c>
      <c r="E659">
        <v>1636.1</v>
      </c>
      <c r="F659">
        <v>84500.7</v>
      </c>
      <c r="G659" s="1" t="s">
        <v>19</v>
      </c>
      <c r="H659">
        <v>84500.7</v>
      </c>
      <c r="I659">
        <v>0</v>
      </c>
      <c r="J659" s="1" t="s">
        <v>3890</v>
      </c>
      <c r="K659" s="1" t="s">
        <v>3901</v>
      </c>
    </row>
    <row r="660" spans="1:11" x14ac:dyDescent="0.25">
      <c r="A660" s="1" t="s">
        <v>17</v>
      </c>
      <c r="B660" s="1" t="s">
        <v>700</v>
      </c>
      <c r="C660">
        <v>96239</v>
      </c>
      <c r="D660" s="1" t="s">
        <v>3630</v>
      </c>
      <c r="E660">
        <v>342.7</v>
      </c>
      <c r="F660">
        <v>22618.2</v>
      </c>
      <c r="G660" s="1" t="s">
        <v>18</v>
      </c>
      <c r="H660">
        <v>22618.2</v>
      </c>
      <c r="I660">
        <v>0</v>
      </c>
      <c r="J660" s="1" t="s">
        <v>3890</v>
      </c>
      <c r="K660" s="1" t="s">
        <v>3897</v>
      </c>
    </row>
    <row r="661" spans="1:11" x14ac:dyDescent="0.25">
      <c r="A661" s="1" t="s">
        <v>17</v>
      </c>
      <c r="B661" s="1" t="s">
        <v>701</v>
      </c>
      <c r="C661">
        <v>96240</v>
      </c>
      <c r="D661" s="1" t="s">
        <v>3690</v>
      </c>
      <c r="E661">
        <v>108</v>
      </c>
      <c r="F661">
        <v>3240</v>
      </c>
      <c r="G661" s="1" t="s">
        <v>23</v>
      </c>
      <c r="H661">
        <v>3240</v>
      </c>
      <c r="I661">
        <v>0</v>
      </c>
      <c r="J661" s="1" t="s">
        <v>3890</v>
      </c>
      <c r="K661" s="1" t="s">
        <v>3902</v>
      </c>
    </row>
    <row r="662" spans="1:11" x14ac:dyDescent="0.25">
      <c r="A662" s="1" t="s">
        <v>17</v>
      </c>
      <c r="B662" s="1" t="s">
        <v>702</v>
      </c>
      <c r="C662">
        <v>96241</v>
      </c>
      <c r="D662" s="1" t="s">
        <v>3753</v>
      </c>
      <c r="E662">
        <v>64.7</v>
      </c>
      <c r="F662">
        <v>4368</v>
      </c>
      <c r="G662" s="1" t="s">
        <v>17</v>
      </c>
      <c r="H662">
        <v>4368</v>
      </c>
      <c r="I662">
        <v>0</v>
      </c>
      <c r="J662" s="1" t="s">
        <v>3890</v>
      </c>
      <c r="K662" s="1" t="s">
        <v>3897</v>
      </c>
    </row>
    <row r="663" spans="1:11" x14ac:dyDescent="0.25">
      <c r="A663" s="1" t="s">
        <v>17</v>
      </c>
      <c r="B663" s="1" t="s">
        <v>703</v>
      </c>
      <c r="C663">
        <v>96242</v>
      </c>
      <c r="D663" s="1" t="s">
        <v>3595</v>
      </c>
      <c r="E663">
        <v>139.4</v>
      </c>
      <c r="F663">
        <v>7728.8</v>
      </c>
      <c r="G663" s="1" t="s">
        <v>17</v>
      </c>
      <c r="H663">
        <v>7728.8</v>
      </c>
      <c r="I663">
        <v>0</v>
      </c>
      <c r="J663" s="1" t="s">
        <v>3890</v>
      </c>
      <c r="K663" s="1" t="s">
        <v>3894</v>
      </c>
    </row>
    <row r="664" spans="1:11" x14ac:dyDescent="0.25">
      <c r="A664" s="1" t="s">
        <v>17</v>
      </c>
      <c r="B664" s="1" t="s">
        <v>704</v>
      </c>
      <c r="C664">
        <v>96243</v>
      </c>
      <c r="D664" s="1" t="s">
        <v>3599</v>
      </c>
      <c r="E664">
        <v>1457</v>
      </c>
      <c r="F664">
        <v>76147.199999999997</v>
      </c>
      <c r="G664" s="1" t="s">
        <v>19</v>
      </c>
      <c r="H664">
        <v>76147.199999999997</v>
      </c>
      <c r="I664">
        <v>0</v>
      </c>
      <c r="J664" s="1" t="s">
        <v>3890</v>
      </c>
      <c r="K664" s="1" t="s">
        <v>3900</v>
      </c>
    </row>
    <row r="665" spans="1:11" x14ac:dyDescent="0.25">
      <c r="A665" s="1" t="s">
        <v>17</v>
      </c>
      <c r="B665" s="1" t="s">
        <v>705</v>
      </c>
      <c r="C665">
        <v>96244</v>
      </c>
      <c r="D665" s="1" t="s">
        <v>3655</v>
      </c>
      <c r="E665">
        <v>87.8</v>
      </c>
      <c r="F665">
        <v>4357.3</v>
      </c>
      <c r="G665" s="1" t="s">
        <v>17</v>
      </c>
      <c r="H665">
        <v>4357.3</v>
      </c>
      <c r="I665">
        <v>0</v>
      </c>
      <c r="J665" s="1" t="s">
        <v>3890</v>
      </c>
      <c r="K665" s="1" t="s">
        <v>3894</v>
      </c>
    </row>
    <row r="666" spans="1:11" x14ac:dyDescent="0.25">
      <c r="A666" s="1" t="s">
        <v>17</v>
      </c>
      <c r="B666" s="1" t="s">
        <v>706</v>
      </c>
      <c r="C666">
        <v>96245</v>
      </c>
      <c r="D666" s="1" t="s">
        <v>3700</v>
      </c>
      <c r="E666">
        <v>0</v>
      </c>
      <c r="F666">
        <v>0</v>
      </c>
      <c r="G666" s="1" t="s">
        <v>3879</v>
      </c>
      <c r="H666">
        <v>0</v>
      </c>
      <c r="I666">
        <v>0</v>
      </c>
      <c r="J666" s="1" t="s">
        <v>3891</v>
      </c>
      <c r="K666" s="1" t="s">
        <v>3898</v>
      </c>
    </row>
    <row r="667" spans="1:11" x14ac:dyDescent="0.25">
      <c r="A667" s="1" t="s">
        <v>17</v>
      </c>
      <c r="B667" s="1" t="s">
        <v>707</v>
      </c>
      <c r="C667">
        <v>96246</v>
      </c>
      <c r="D667" s="1" t="s">
        <v>3718</v>
      </c>
      <c r="E667">
        <v>80.3</v>
      </c>
      <c r="F667">
        <v>2569.6</v>
      </c>
      <c r="G667" s="1" t="s">
        <v>17</v>
      </c>
      <c r="H667">
        <v>2569.6</v>
      </c>
      <c r="I667">
        <v>0</v>
      </c>
      <c r="J667" s="1" t="s">
        <v>3890</v>
      </c>
      <c r="K667" s="1" t="s">
        <v>3894</v>
      </c>
    </row>
    <row r="668" spans="1:11" x14ac:dyDescent="0.25">
      <c r="A668" s="1" t="s">
        <v>17</v>
      </c>
      <c r="B668" s="1" t="s">
        <v>708</v>
      </c>
      <c r="C668">
        <v>96247</v>
      </c>
      <c r="D668" s="1" t="s">
        <v>3614</v>
      </c>
      <c r="E668">
        <v>18.5</v>
      </c>
      <c r="F668">
        <v>972.8</v>
      </c>
      <c r="G668" s="1" t="s">
        <v>17</v>
      </c>
      <c r="H668">
        <v>972.8</v>
      </c>
      <c r="I668">
        <v>0</v>
      </c>
      <c r="J668" s="1" t="s">
        <v>3890</v>
      </c>
      <c r="K668" s="1" t="s">
        <v>3894</v>
      </c>
    </row>
    <row r="669" spans="1:11" x14ac:dyDescent="0.25">
      <c r="A669" s="1" t="s">
        <v>17</v>
      </c>
      <c r="B669" s="1" t="s">
        <v>709</v>
      </c>
      <c r="C669">
        <v>96248</v>
      </c>
      <c r="D669" s="1" t="s">
        <v>3734</v>
      </c>
      <c r="E669">
        <v>20.2</v>
      </c>
      <c r="F669">
        <v>1292.8</v>
      </c>
      <c r="G669" s="1" t="s">
        <v>17</v>
      </c>
      <c r="H669">
        <v>1292.8</v>
      </c>
      <c r="I669">
        <v>0</v>
      </c>
      <c r="J669" s="1" t="s">
        <v>3890</v>
      </c>
      <c r="K669" s="1" t="s">
        <v>3894</v>
      </c>
    </row>
    <row r="670" spans="1:11" x14ac:dyDescent="0.25">
      <c r="A670" s="1" t="s">
        <v>17</v>
      </c>
      <c r="B670" s="1" t="s">
        <v>710</v>
      </c>
      <c r="C670">
        <v>96249</v>
      </c>
      <c r="D670" s="1" t="s">
        <v>3736</v>
      </c>
      <c r="E670">
        <v>0</v>
      </c>
      <c r="F670">
        <v>0</v>
      </c>
      <c r="G670" s="1" t="s">
        <v>3879</v>
      </c>
      <c r="H670">
        <v>0</v>
      </c>
      <c r="I670">
        <v>0</v>
      </c>
      <c r="J670" s="1" t="s">
        <v>3891</v>
      </c>
      <c r="K670" s="1" t="s">
        <v>3902</v>
      </c>
    </row>
    <row r="671" spans="1:11" x14ac:dyDescent="0.25">
      <c r="A671" s="1" t="s">
        <v>17</v>
      </c>
      <c r="B671" s="1" t="s">
        <v>711</v>
      </c>
      <c r="C671">
        <v>96250</v>
      </c>
      <c r="D671" s="1" t="s">
        <v>3736</v>
      </c>
      <c r="E671">
        <v>10.8</v>
      </c>
      <c r="F671">
        <v>669.8</v>
      </c>
      <c r="G671" s="1" t="s">
        <v>17</v>
      </c>
      <c r="H671">
        <v>669.8</v>
      </c>
      <c r="I671">
        <v>0</v>
      </c>
      <c r="J671" s="1" t="s">
        <v>3890</v>
      </c>
      <c r="K671" s="1" t="s">
        <v>3902</v>
      </c>
    </row>
    <row r="672" spans="1:11" x14ac:dyDescent="0.25">
      <c r="A672" s="1" t="s">
        <v>17</v>
      </c>
      <c r="B672" s="1" t="s">
        <v>712</v>
      </c>
      <c r="C672">
        <v>96251</v>
      </c>
      <c r="D672" s="1" t="s">
        <v>3606</v>
      </c>
      <c r="E672">
        <v>0</v>
      </c>
      <c r="F672">
        <v>0</v>
      </c>
      <c r="G672" s="1" t="s">
        <v>3879</v>
      </c>
      <c r="H672">
        <v>0</v>
      </c>
      <c r="I672">
        <v>0</v>
      </c>
      <c r="J672" s="1" t="s">
        <v>3891</v>
      </c>
      <c r="K672" s="1" t="s">
        <v>3894</v>
      </c>
    </row>
    <row r="673" spans="1:11" x14ac:dyDescent="0.25">
      <c r="A673" s="1" t="s">
        <v>17</v>
      </c>
      <c r="B673" s="1" t="s">
        <v>713</v>
      </c>
      <c r="C673">
        <v>96252</v>
      </c>
      <c r="D673" s="1" t="s">
        <v>3669</v>
      </c>
      <c r="E673">
        <v>15.4</v>
      </c>
      <c r="F673">
        <v>1062.5999999999999</v>
      </c>
      <c r="G673" s="1" t="s">
        <v>17</v>
      </c>
      <c r="H673">
        <v>1062.5999999999999</v>
      </c>
      <c r="I673">
        <v>0</v>
      </c>
      <c r="J673" s="1" t="s">
        <v>3890</v>
      </c>
      <c r="K673" s="1" t="s">
        <v>3902</v>
      </c>
    </row>
    <row r="674" spans="1:11" x14ac:dyDescent="0.25">
      <c r="A674" s="1" t="s">
        <v>17</v>
      </c>
      <c r="B674" s="1" t="s">
        <v>714</v>
      </c>
      <c r="C674">
        <v>96253</v>
      </c>
      <c r="D674" s="1" t="s">
        <v>3606</v>
      </c>
      <c r="E674">
        <v>99</v>
      </c>
      <c r="F674">
        <v>5277.6</v>
      </c>
      <c r="G674" s="1" t="s">
        <v>17</v>
      </c>
      <c r="H674">
        <v>5277.6</v>
      </c>
      <c r="I674">
        <v>0</v>
      </c>
      <c r="J674" s="1" t="s">
        <v>3890</v>
      </c>
      <c r="K674" s="1" t="s">
        <v>3894</v>
      </c>
    </row>
    <row r="675" spans="1:11" x14ac:dyDescent="0.25">
      <c r="A675" s="1" t="s">
        <v>17</v>
      </c>
      <c r="B675" s="1" t="s">
        <v>715</v>
      </c>
      <c r="C675">
        <v>96254</v>
      </c>
      <c r="D675" s="1" t="s">
        <v>3657</v>
      </c>
      <c r="E675">
        <v>17.8</v>
      </c>
      <c r="F675">
        <v>1157</v>
      </c>
      <c r="G675" s="1" t="s">
        <v>17</v>
      </c>
      <c r="H675">
        <v>1157</v>
      </c>
      <c r="I675">
        <v>0</v>
      </c>
      <c r="J675" s="1" t="s">
        <v>3890</v>
      </c>
      <c r="K675" s="1" t="s">
        <v>3894</v>
      </c>
    </row>
    <row r="676" spans="1:11" x14ac:dyDescent="0.25">
      <c r="A676" s="1" t="s">
        <v>17</v>
      </c>
      <c r="B676" s="1" t="s">
        <v>716</v>
      </c>
      <c r="C676">
        <v>96255</v>
      </c>
      <c r="D676" s="1" t="s">
        <v>3604</v>
      </c>
      <c r="E676">
        <v>79.400000000000006</v>
      </c>
      <c r="F676">
        <v>4290.3999999999996</v>
      </c>
      <c r="G676" s="1" t="s">
        <v>17</v>
      </c>
      <c r="H676">
        <v>4290.3999999999996</v>
      </c>
      <c r="I676">
        <v>0</v>
      </c>
      <c r="J676" s="1" t="s">
        <v>3890</v>
      </c>
      <c r="K676" s="1" t="s">
        <v>3894</v>
      </c>
    </row>
    <row r="677" spans="1:11" x14ac:dyDescent="0.25">
      <c r="A677" s="1" t="s">
        <v>17</v>
      </c>
      <c r="B677" s="1" t="s">
        <v>717</v>
      </c>
      <c r="C677">
        <v>96256</v>
      </c>
      <c r="D677" s="1" t="s">
        <v>3738</v>
      </c>
      <c r="E677">
        <v>341.3</v>
      </c>
      <c r="F677">
        <v>22525.8</v>
      </c>
      <c r="G677" s="1" t="s">
        <v>17</v>
      </c>
      <c r="H677">
        <v>22525.8</v>
      </c>
      <c r="I677">
        <v>0</v>
      </c>
      <c r="J677" s="1" t="s">
        <v>3890</v>
      </c>
      <c r="K677" s="1" t="s">
        <v>3896</v>
      </c>
    </row>
    <row r="678" spans="1:11" x14ac:dyDescent="0.25">
      <c r="A678" s="1" t="s">
        <v>17</v>
      </c>
      <c r="B678" s="1" t="s">
        <v>718</v>
      </c>
      <c r="C678">
        <v>96257</v>
      </c>
      <c r="D678" s="1" t="s">
        <v>3671</v>
      </c>
      <c r="E678">
        <v>77.900000000000006</v>
      </c>
      <c r="F678">
        <v>4895.6000000000004</v>
      </c>
      <c r="G678" s="1" t="s">
        <v>17</v>
      </c>
      <c r="H678">
        <v>4895.6000000000004</v>
      </c>
      <c r="I678">
        <v>0</v>
      </c>
      <c r="J678" s="1" t="s">
        <v>3890</v>
      </c>
      <c r="K678" s="1" t="s">
        <v>3902</v>
      </c>
    </row>
    <row r="679" spans="1:11" x14ac:dyDescent="0.25">
      <c r="A679" s="1" t="s">
        <v>17</v>
      </c>
      <c r="B679" s="1" t="s">
        <v>719</v>
      </c>
      <c r="C679">
        <v>96258</v>
      </c>
      <c r="D679" s="1" t="s">
        <v>3670</v>
      </c>
      <c r="E679">
        <v>46.1</v>
      </c>
      <c r="F679">
        <v>3180.9</v>
      </c>
      <c r="G679" s="1" t="s">
        <v>17</v>
      </c>
      <c r="H679">
        <v>3180.9</v>
      </c>
      <c r="I679">
        <v>0</v>
      </c>
      <c r="J679" s="1" t="s">
        <v>3890</v>
      </c>
      <c r="K679" s="1" t="s">
        <v>3902</v>
      </c>
    </row>
    <row r="680" spans="1:11" x14ac:dyDescent="0.25">
      <c r="A680" s="1" t="s">
        <v>17</v>
      </c>
      <c r="B680" s="1" t="s">
        <v>720</v>
      </c>
      <c r="C680">
        <v>96259</v>
      </c>
      <c r="D680" s="1" t="s">
        <v>3676</v>
      </c>
      <c r="E680">
        <v>8.1999999999999993</v>
      </c>
      <c r="F680">
        <v>565.79999999999995</v>
      </c>
      <c r="G680" s="1" t="s">
        <v>17</v>
      </c>
      <c r="H680">
        <v>565.79999999999995</v>
      </c>
      <c r="I680">
        <v>0</v>
      </c>
      <c r="J680" s="1" t="s">
        <v>3890</v>
      </c>
      <c r="K680" s="1" t="s">
        <v>3902</v>
      </c>
    </row>
    <row r="681" spans="1:11" x14ac:dyDescent="0.25">
      <c r="A681" s="1" t="s">
        <v>17</v>
      </c>
      <c r="B681" s="1" t="s">
        <v>721</v>
      </c>
      <c r="C681">
        <v>96260</v>
      </c>
      <c r="D681" s="1" t="s">
        <v>3774</v>
      </c>
      <c r="E681">
        <v>450.2</v>
      </c>
      <c r="F681">
        <v>9904.4</v>
      </c>
      <c r="G681" s="1" t="s">
        <v>17</v>
      </c>
      <c r="H681">
        <v>9904.4</v>
      </c>
      <c r="I681">
        <v>0</v>
      </c>
      <c r="J681" s="1" t="s">
        <v>3890</v>
      </c>
      <c r="K681" s="1" t="s">
        <v>3894</v>
      </c>
    </row>
    <row r="682" spans="1:11" x14ac:dyDescent="0.25">
      <c r="A682" s="1" t="s">
        <v>17</v>
      </c>
      <c r="B682" s="1" t="s">
        <v>722</v>
      </c>
      <c r="C682">
        <v>96261</v>
      </c>
      <c r="D682" s="1" t="s">
        <v>3646</v>
      </c>
      <c r="E682">
        <v>18.3</v>
      </c>
      <c r="F682">
        <v>1262.7</v>
      </c>
      <c r="G682" s="1" t="s">
        <v>17</v>
      </c>
      <c r="H682">
        <v>1262.7</v>
      </c>
      <c r="I682">
        <v>0</v>
      </c>
      <c r="J682" s="1" t="s">
        <v>3890</v>
      </c>
      <c r="K682" s="1" t="s">
        <v>3899</v>
      </c>
    </row>
    <row r="683" spans="1:11" x14ac:dyDescent="0.25">
      <c r="A683" s="1" t="s">
        <v>17</v>
      </c>
      <c r="B683" s="1" t="s">
        <v>723</v>
      </c>
      <c r="C683">
        <v>96262</v>
      </c>
      <c r="D683" s="1" t="s">
        <v>3644</v>
      </c>
      <c r="E683">
        <v>77.8</v>
      </c>
      <c r="F683">
        <v>4123.3999999999996</v>
      </c>
      <c r="G683" s="1" t="s">
        <v>17</v>
      </c>
      <c r="H683">
        <v>4123.3999999999996</v>
      </c>
      <c r="I683">
        <v>0</v>
      </c>
      <c r="J683" s="1" t="s">
        <v>3890</v>
      </c>
      <c r="K683" s="1" t="s">
        <v>3899</v>
      </c>
    </row>
    <row r="684" spans="1:11" x14ac:dyDescent="0.25">
      <c r="A684" s="1" t="s">
        <v>17</v>
      </c>
      <c r="B684" s="1" t="s">
        <v>724</v>
      </c>
      <c r="C684">
        <v>96263</v>
      </c>
      <c r="D684" s="1" t="s">
        <v>3780</v>
      </c>
      <c r="E684">
        <v>156.9</v>
      </c>
      <c r="F684">
        <v>8315.7000000000007</v>
      </c>
      <c r="G684" s="1" t="s">
        <v>20</v>
      </c>
      <c r="H684">
        <v>8315.7000000000007</v>
      </c>
      <c r="I684">
        <v>0</v>
      </c>
      <c r="J684" s="1" t="s">
        <v>3890</v>
      </c>
      <c r="K684" s="1" t="s">
        <v>3899</v>
      </c>
    </row>
    <row r="685" spans="1:11" x14ac:dyDescent="0.25">
      <c r="A685" s="1" t="s">
        <v>17</v>
      </c>
      <c r="B685" s="1" t="s">
        <v>725</v>
      </c>
      <c r="C685">
        <v>96264</v>
      </c>
      <c r="D685" s="1" t="s">
        <v>3650</v>
      </c>
      <c r="E685">
        <v>71.8</v>
      </c>
      <c r="F685">
        <v>3805.4</v>
      </c>
      <c r="G685" s="1" t="s">
        <v>19</v>
      </c>
      <c r="H685">
        <v>3805.4</v>
      </c>
      <c r="I685">
        <v>0</v>
      </c>
      <c r="J685" s="1" t="s">
        <v>3890</v>
      </c>
      <c r="K685" s="1" t="s">
        <v>3899</v>
      </c>
    </row>
    <row r="686" spans="1:11" x14ac:dyDescent="0.25">
      <c r="A686" s="1" t="s">
        <v>17</v>
      </c>
      <c r="B686" s="1" t="s">
        <v>726</v>
      </c>
      <c r="C686">
        <v>96265</v>
      </c>
      <c r="D686" s="1" t="s">
        <v>3654</v>
      </c>
      <c r="E686">
        <v>76.8</v>
      </c>
      <c r="F686">
        <v>4070.4</v>
      </c>
      <c r="G686" s="1" t="s">
        <v>20</v>
      </c>
      <c r="H686">
        <v>4070.4</v>
      </c>
      <c r="I686">
        <v>0</v>
      </c>
      <c r="J686" s="1" t="s">
        <v>3890</v>
      </c>
      <c r="K686" s="1" t="s">
        <v>3899</v>
      </c>
    </row>
    <row r="687" spans="1:11" x14ac:dyDescent="0.25">
      <c r="A687" s="1" t="s">
        <v>17</v>
      </c>
      <c r="B687" s="1" t="s">
        <v>727</v>
      </c>
      <c r="C687">
        <v>96266</v>
      </c>
      <c r="D687" s="1" t="s">
        <v>3645</v>
      </c>
      <c r="E687">
        <v>90.5</v>
      </c>
      <c r="F687">
        <v>4615.5</v>
      </c>
      <c r="G687" s="1" t="s">
        <v>19</v>
      </c>
      <c r="H687">
        <v>4615.5</v>
      </c>
      <c r="I687">
        <v>0</v>
      </c>
      <c r="J687" s="1" t="s">
        <v>3890</v>
      </c>
      <c r="K687" s="1" t="s">
        <v>3899</v>
      </c>
    </row>
    <row r="688" spans="1:11" x14ac:dyDescent="0.25">
      <c r="A688" s="1" t="s">
        <v>17</v>
      </c>
      <c r="B688" s="1" t="s">
        <v>728</v>
      </c>
      <c r="C688">
        <v>96267</v>
      </c>
      <c r="D688" s="1" t="s">
        <v>3804</v>
      </c>
      <c r="E688">
        <v>97.8</v>
      </c>
      <c r="F688">
        <v>4987.8</v>
      </c>
      <c r="G688" s="1" t="s">
        <v>17</v>
      </c>
      <c r="H688">
        <v>4987.8</v>
      </c>
      <c r="I688">
        <v>0</v>
      </c>
      <c r="J688" s="1" t="s">
        <v>3890</v>
      </c>
      <c r="K688" s="1" t="s">
        <v>3899</v>
      </c>
    </row>
    <row r="689" spans="1:11" x14ac:dyDescent="0.25">
      <c r="A689" s="1" t="s">
        <v>17</v>
      </c>
      <c r="B689" s="1" t="s">
        <v>729</v>
      </c>
      <c r="C689">
        <v>96268</v>
      </c>
      <c r="D689" s="1" t="s">
        <v>3639</v>
      </c>
      <c r="E689">
        <v>262.2</v>
      </c>
      <c r="F689">
        <v>13372.2</v>
      </c>
      <c r="G689" s="1" t="s">
        <v>20</v>
      </c>
      <c r="H689">
        <v>13372.2</v>
      </c>
      <c r="I689">
        <v>0</v>
      </c>
      <c r="J689" s="1" t="s">
        <v>3890</v>
      </c>
      <c r="K689" s="1" t="s">
        <v>3899</v>
      </c>
    </row>
    <row r="690" spans="1:11" x14ac:dyDescent="0.25">
      <c r="A690" s="1" t="s">
        <v>17</v>
      </c>
      <c r="B690" s="1" t="s">
        <v>730</v>
      </c>
      <c r="C690">
        <v>96269</v>
      </c>
      <c r="D690" s="1" t="s">
        <v>3667</v>
      </c>
      <c r="E690">
        <v>261.5</v>
      </c>
      <c r="F690">
        <v>13336.5</v>
      </c>
      <c r="G690" s="1" t="s">
        <v>19</v>
      </c>
      <c r="H690">
        <v>13336.5</v>
      </c>
      <c r="I690">
        <v>0</v>
      </c>
      <c r="J690" s="1" t="s">
        <v>3890</v>
      </c>
      <c r="K690" s="1" t="s">
        <v>3899</v>
      </c>
    </row>
    <row r="691" spans="1:11" x14ac:dyDescent="0.25">
      <c r="A691" s="1" t="s">
        <v>17</v>
      </c>
      <c r="B691" s="1" t="s">
        <v>731</v>
      </c>
      <c r="C691">
        <v>96270</v>
      </c>
      <c r="D691" s="1" t="s">
        <v>3648</v>
      </c>
      <c r="E691">
        <v>178.9</v>
      </c>
      <c r="F691">
        <v>9123.9</v>
      </c>
      <c r="G691" s="1" t="s">
        <v>19</v>
      </c>
      <c r="H691">
        <v>9123.9</v>
      </c>
      <c r="I691">
        <v>0</v>
      </c>
      <c r="J691" s="1" t="s">
        <v>3890</v>
      </c>
      <c r="K691" s="1" t="s">
        <v>3899</v>
      </c>
    </row>
    <row r="692" spans="1:11" x14ac:dyDescent="0.25">
      <c r="A692" s="1" t="s">
        <v>17</v>
      </c>
      <c r="B692" s="1" t="s">
        <v>732</v>
      </c>
      <c r="C692">
        <v>96271</v>
      </c>
      <c r="D692" s="1" t="s">
        <v>3678</v>
      </c>
      <c r="E692">
        <v>18.399999999999999</v>
      </c>
      <c r="F692">
        <v>1059.5999999999999</v>
      </c>
      <c r="G692" s="1" t="s">
        <v>17</v>
      </c>
      <c r="H692">
        <v>1059.5999999999999</v>
      </c>
      <c r="I692">
        <v>0</v>
      </c>
      <c r="J692" s="1" t="s">
        <v>3890</v>
      </c>
      <c r="K692" s="1" t="s">
        <v>3902</v>
      </c>
    </row>
    <row r="693" spans="1:11" x14ac:dyDescent="0.25">
      <c r="A693" s="1" t="s">
        <v>17</v>
      </c>
      <c r="B693" s="1" t="s">
        <v>733</v>
      </c>
      <c r="C693">
        <v>96272</v>
      </c>
      <c r="D693" s="1" t="s">
        <v>3640</v>
      </c>
      <c r="E693">
        <v>662.7</v>
      </c>
      <c r="F693">
        <v>34373.5</v>
      </c>
      <c r="G693" s="1" t="s">
        <v>17</v>
      </c>
      <c r="H693">
        <v>34373.5</v>
      </c>
      <c r="I693">
        <v>0</v>
      </c>
      <c r="J693" s="1" t="s">
        <v>3890</v>
      </c>
      <c r="K693" s="1" t="s">
        <v>3899</v>
      </c>
    </row>
    <row r="694" spans="1:11" x14ac:dyDescent="0.25">
      <c r="A694" s="1" t="s">
        <v>17</v>
      </c>
      <c r="B694" s="1" t="s">
        <v>734</v>
      </c>
      <c r="C694">
        <v>96273</v>
      </c>
      <c r="D694" s="1" t="s">
        <v>3805</v>
      </c>
      <c r="E694">
        <v>23.2</v>
      </c>
      <c r="F694">
        <v>1484.8</v>
      </c>
      <c r="G694" s="1" t="s">
        <v>17</v>
      </c>
      <c r="H694">
        <v>1484.8</v>
      </c>
      <c r="I694">
        <v>0</v>
      </c>
      <c r="J694" s="1" t="s">
        <v>3890</v>
      </c>
      <c r="K694" s="1" t="s">
        <v>3902</v>
      </c>
    </row>
    <row r="695" spans="1:11" x14ac:dyDescent="0.25">
      <c r="A695" s="1" t="s">
        <v>17</v>
      </c>
      <c r="B695" s="1" t="s">
        <v>735</v>
      </c>
      <c r="C695">
        <v>96274</v>
      </c>
      <c r="D695" s="1" t="s">
        <v>3608</v>
      </c>
      <c r="E695">
        <v>234.7</v>
      </c>
      <c r="F695">
        <v>12294.2</v>
      </c>
      <c r="G695" s="1" t="s">
        <v>19</v>
      </c>
      <c r="H695">
        <v>12294.2</v>
      </c>
      <c r="I695">
        <v>0</v>
      </c>
      <c r="J695" s="1" t="s">
        <v>3890</v>
      </c>
      <c r="K695" s="1" t="s">
        <v>3899</v>
      </c>
    </row>
    <row r="696" spans="1:11" x14ac:dyDescent="0.25">
      <c r="A696" s="1" t="s">
        <v>17</v>
      </c>
      <c r="B696" s="1" t="s">
        <v>736</v>
      </c>
      <c r="C696">
        <v>96275</v>
      </c>
      <c r="D696" s="1" t="s">
        <v>3806</v>
      </c>
      <c r="E696">
        <v>2.8</v>
      </c>
      <c r="F696">
        <v>378</v>
      </c>
      <c r="G696" s="1" t="s">
        <v>17</v>
      </c>
      <c r="H696">
        <v>378</v>
      </c>
      <c r="I696">
        <v>0</v>
      </c>
      <c r="J696" s="1" t="s">
        <v>3890</v>
      </c>
      <c r="K696" s="1" t="s">
        <v>3899</v>
      </c>
    </row>
    <row r="697" spans="1:11" x14ac:dyDescent="0.25">
      <c r="A697" s="1" t="s">
        <v>17</v>
      </c>
      <c r="B697" s="1" t="s">
        <v>737</v>
      </c>
      <c r="C697">
        <v>96276</v>
      </c>
      <c r="D697" s="1" t="s">
        <v>3641</v>
      </c>
      <c r="E697">
        <v>310</v>
      </c>
      <c r="F697">
        <v>16461.900000000001</v>
      </c>
      <c r="G697" s="1" t="s">
        <v>19</v>
      </c>
      <c r="H697">
        <v>16461.900000000001</v>
      </c>
      <c r="I697">
        <v>0</v>
      </c>
      <c r="J697" s="1" t="s">
        <v>3890</v>
      </c>
      <c r="K697" s="1" t="s">
        <v>3899</v>
      </c>
    </row>
    <row r="698" spans="1:11" x14ac:dyDescent="0.25">
      <c r="A698" s="1" t="s">
        <v>17</v>
      </c>
      <c r="B698" s="1" t="s">
        <v>738</v>
      </c>
      <c r="C698">
        <v>96277</v>
      </c>
      <c r="D698" s="1" t="s">
        <v>3807</v>
      </c>
      <c r="E698">
        <v>156</v>
      </c>
      <c r="F698">
        <v>4680</v>
      </c>
      <c r="G698" s="1" t="s">
        <v>17</v>
      </c>
      <c r="H698">
        <v>4680</v>
      </c>
      <c r="I698">
        <v>0</v>
      </c>
      <c r="J698" s="1" t="s">
        <v>3890</v>
      </c>
      <c r="K698" s="1" t="s">
        <v>3894</v>
      </c>
    </row>
    <row r="699" spans="1:11" x14ac:dyDescent="0.25">
      <c r="A699" s="1" t="s">
        <v>17</v>
      </c>
      <c r="B699" s="1" t="s">
        <v>739</v>
      </c>
      <c r="C699">
        <v>96278</v>
      </c>
      <c r="D699" s="1" t="s">
        <v>3735</v>
      </c>
      <c r="E699">
        <v>232.3</v>
      </c>
      <c r="F699">
        <v>11747.2</v>
      </c>
      <c r="G699" s="1" t="s">
        <v>19</v>
      </c>
      <c r="H699">
        <v>11747.2</v>
      </c>
      <c r="I699">
        <v>0</v>
      </c>
      <c r="J699" s="1" t="s">
        <v>3890</v>
      </c>
      <c r="K699" s="1" t="s">
        <v>3899</v>
      </c>
    </row>
    <row r="700" spans="1:11" x14ac:dyDescent="0.25">
      <c r="A700" s="1" t="s">
        <v>17</v>
      </c>
      <c r="B700" s="1" t="s">
        <v>740</v>
      </c>
      <c r="C700">
        <v>96279</v>
      </c>
      <c r="D700" s="1" t="s">
        <v>3758</v>
      </c>
      <c r="E700">
        <v>225.2</v>
      </c>
      <c r="F700">
        <v>13387.6</v>
      </c>
      <c r="G700" s="1" t="s">
        <v>17</v>
      </c>
      <c r="H700">
        <v>13387.6</v>
      </c>
      <c r="I700">
        <v>0</v>
      </c>
      <c r="J700" s="1" t="s">
        <v>3890</v>
      </c>
      <c r="K700" s="1" t="s">
        <v>3894</v>
      </c>
    </row>
    <row r="701" spans="1:11" x14ac:dyDescent="0.25">
      <c r="A701" s="1" t="s">
        <v>17</v>
      </c>
      <c r="B701" s="1" t="s">
        <v>741</v>
      </c>
      <c r="C701">
        <v>96280</v>
      </c>
      <c r="D701" s="1" t="s">
        <v>3744</v>
      </c>
      <c r="E701">
        <v>258.8</v>
      </c>
      <c r="F701">
        <v>13628</v>
      </c>
      <c r="G701" s="1" t="s">
        <v>17</v>
      </c>
      <c r="H701">
        <v>13628</v>
      </c>
      <c r="I701">
        <v>0</v>
      </c>
      <c r="J701" s="1" t="s">
        <v>3890</v>
      </c>
      <c r="K701" s="1" t="s">
        <v>3895</v>
      </c>
    </row>
    <row r="702" spans="1:11" x14ac:dyDescent="0.25">
      <c r="A702" s="1" t="s">
        <v>17</v>
      </c>
      <c r="B702" s="1" t="s">
        <v>742</v>
      </c>
      <c r="C702">
        <v>96281</v>
      </c>
      <c r="D702" s="1" t="s">
        <v>3655</v>
      </c>
      <c r="E702">
        <v>101.2</v>
      </c>
      <c r="F702">
        <v>4813.2</v>
      </c>
      <c r="G702" s="1" t="s">
        <v>17</v>
      </c>
      <c r="H702">
        <v>4813.2</v>
      </c>
      <c r="I702">
        <v>0</v>
      </c>
      <c r="J702" s="1" t="s">
        <v>3890</v>
      </c>
      <c r="K702" s="1" t="s">
        <v>3899</v>
      </c>
    </row>
    <row r="703" spans="1:11" x14ac:dyDescent="0.25">
      <c r="A703" s="1" t="s">
        <v>17</v>
      </c>
      <c r="B703" s="1" t="s">
        <v>743</v>
      </c>
      <c r="C703">
        <v>96282</v>
      </c>
      <c r="D703" s="1" t="s">
        <v>3653</v>
      </c>
      <c r="E703">
        <v>208</v>
      </c>
      <c r="F703">
        <v>10608</v>
      </c>
      <c r="G703" s="1" t="s">
        <v>20</v>
      </c>
      <c r="H703">
        <v>10608</v>
      </c>
      <c r="I703">
        <v>0</v>
      </c>
      <c r="J703" s="1" t="s">
        <v>3890</v>
      </c>
      <c r="K703" s="1" t="s">
        <v>3899</v>
      </c>
    </row>
    <row r="704" spans="1:11" x14ac:dyDescent="0.25">
      <c r="A704" s="1" t="s">
        <v>17</v>
      </c>
      <c r="B704" s="1" t="s">
        <v>744</v>
      </c>
      <c r="C704">
        <v>96283</v>
      </c>
      <c r="D704" s="1" t="s">
        <v>3735</v>
      </c>
      <c r="E704">
        <v>38.299999999999997</v>
      </c>
      <c r="F704">
        <v>1953.3</v>
      </c>
      <c r="G704" s="1" t="s">
        <v>19</v>
      </c>
      <c r="H704">
        <v>1953.3</v>
      </c>
      <c r="I704">
        <v>0</v>
      </c>
      <c r="J704" s="1" t="s">
        <v>3890</v>
      </c>
      <c r="K704" s="1" t="s">
        <v>3899</v>
      </c>
    </row>
    <row r="705" spans="1:11" x14ac:dyDescent="0.25">
      <c r="A705" s="1" t="s">
        <v>17</v>
      </c>
      <c r="B705" s="1" t="s">
        <v>745</v>
      </c>
      <c r="C705">
        <v>96284</v>
      </c>
      <c r="D705" s="1" t="s">
        <v>3651</v>
      </c>
      <c r="E705">
        <v>627.4</v>
      </c>
      <c r="F705">
        <v>31627.200000000001</v>
      </c>
      <c r="G705" s="1" t="s">
        <v>22</v>
      </c>
      <c r="H705">
        <v>31627.200000000001</v>
      </c>
      <c r="I705">
        <v>0</v>
      </c>
      <c r="J705" s="1" t="s">
        <v>3890</v>
      </c>
      <c r="K705" s="1" t="s">
        <v>3899</v>
      </c>
    </row>
    <row r="706" spans="1:11" x14ac:dyDescent="0.25">
      <c r="A706" s="1" t="s">
        <v>17</v>
      </c>
      <c r="B706" s="1" t="s">
        <v>746</v>
      </c>
      <c r="C706">
        <v>96285</v>
      </c>
      <c r="D706" s="1" t="s">
        <v>3649</v>
      </c>
      <c r="E706">
        <v>278.10000000000002</v>
      </c>
      <c r="F706">
        <v>13920.3</v>
      </c>
      <c r="G706" s="1" t="s">
        <v>19</v>
      </c>
      <c r="H706">
        <v>13920.3</v>
      </c>
      <c r="I706">
        <v>0</v>
      </c>
      <c r="J706" s="1" t="s">
        <v>3890</v>
      </c>
      <c r="K706" s="1" t="s">
        <v>3899</v>
      </c>
    </row>
    <row r="707" spans="1:11" x14ac:dyDescent="0.25">
      <c r="A707" s="1" t="s">
        <v>17</v>
      </c>
      <c r="B707" s="1" t="s">
        <v>747</v>
      </c>
      <c r="C707">
        <v>96286</v>
      </c>
      <c r="D707" s="1" t="s">
        <v>3643</v>
      </c>
      <c r="E707">
        <v>172.6</v>
      </c>
      <c r="F707">
        <v>8848.7999999999993</v>
      </c>
      <c r="G707" s="1" t="s">
        <v>19</v>
      </c>
      <c r="H707">
        <v>8848.7999999999993</v>
      </c>
      <c r="I707">
        <v>0</v>
      </c>
      <c r="J707" s="1" t="s">
        <v>3890</v>
      </c>
      <c r="K707" s="1" t="s">
        <v>3899</v>
      </c>
    </row>
    <row r="708" spans="1:11" x14ac:dyDescent="0.25">
      <c r="A708" s="1" t="s">
        <v>17</v>
      </c>
      <c r="B708" s="1" t="s">
        <v>748</v>
      </c>
      <c r="C708">
        <v>96287</v>
      </c>
      <c r="D708" s="1" t="s">
        <v>3737</v>
      </c>
      <c r="E708">
        <v>295</v>
      </c>
      <c r="F708">
        <v>14265</v>
      </c>
      <c r="G708" s="1" t="s">
        <v>19</v>
      </c>
      <c r="H708">
        <v>14265</v>
      </c>
      <c r="I708">
        <v>0</v>
      </c>
      <c r="J708" s="1" t="s">
        <v>3890</v>
      </c>
      <c r="K708" s="1" t="s">
        <v>3899</v>
      </c>
    </row>
    <row r="709" spans="1:11" x14ac:dyDescent="0.25">
      <c r="A709" s="1" t="s">
        <v>17</v>
      </c>
      <c r="B709" s="1" t="s">
        <v>749</v>
      </c>
      <c r="C709">
        <v>96288</v>
      </c>
      <c r="D709" s="1" t="s">
        <v>3667</v>
      </c>
      <c r="E709">
        <v>154</v>
      </c>
      <c r="F709">
        <v>5326.5</v>
      </c>
      <c r="G709" s="1" t="s">
        <v>17</v>
      </c>
      <c r="H709">
        <v>5326.5</v>
      </c>
      <c r="I709">
        <v>0</v>
      </c>
      <c r="J709" s="1" t="s">
        <v>3890</v>
      </c>
      <c r="K709" s="1" t="s">
        <v>3894</v>
      </c>
    </row>
    <row r="710" spans="1:11" x14ac:dyDescent="0.25">
      <c r="A710" s="1" t="s">
        <v>17</v>
      </c>
      <c r="B710" s="1" t="s">
        <v>750</v>
      </c>
      <c r="C710">
        <v>96289</v>
      </c>
      <c r="D710" s="1" t="s">
        <v>3733</v>
      </c>
      <c r="E710">
        <v>170</v>
      </c>
      <c r="F710">
        <v>12240</v>
      </c>
      <c r="G710" s="1" t="s">
        <v>17</v>
      </c>
      <c r="H710">
        <v>12240</v>
      </c>
      <c r="I710">
        <v>0</v>
      </c>
      <c r="J710" s="1" t="s">
        <v>3890</v>
      </c>
      <c r="K710" s="1" t="s">
        <v>3902</v>
      </c>
    </row>
    <row r="711" spans="1:11" x14ac:dyDescent="0.25">
      <c r="A711" s="1" t="s">
        <v>17</v>
      </c>
      <c r="B711" s="1" t="s">
        <v>751</v>
      </c>
      <c r="C711">
        <v>96290</v>
      </c>
      <c r="D711" s="1" t="s">
        <v>3687</v>
      </c>
      <c r="E711">
        <v>59.9</v>
      </c>
      <c r="F711">
        <v>3864</v>
      </c>
      <c r="G711" s="1" t="s">
        <v>17</v>
      </c>
      <c r="H711">
        <v>3864</v>
      </c>
      <c r="I711">
        <v>0</v>
      </c>
      <c r="J711" s="1" t="s">
        <v>3890</v>
      </c>
      <c r="K711" s="1" t="s">
        <v>3894</v>
      </c>
    </row>
    <row r="712" spans="1:11" x14ac:dyDescent="0.25">
      <c r="A712" s="1" t="s">
        <v>17</v>
      </c>
      <c r="B712" s="1" t="s">
        <v>752</v>
      </c>
      <c r="C712">
        <v>96291</v>
      </c>
      <c r="D712" s="1" t="s">
        <v>3626</v>
      </c>
      <c r="E712">
        <v>263.10000000000002</v>
      </c>
      <c r="F712">
        <v>16892.5</v>
      </c>
      <c r="G712" s="1" t="s">
        <v>17</v>
      </c>
      <c r="H712">
        <v>16892.5</v>
      </c>
      <c r="I712">
        <v>0</v>
      </c>
      <c r="J712" s="1" t="s">
        <v>3890</v>
      </c>
      <c r="K712" s="1" t="s">
        <v>3894</v>
      </c>
    </row>
    <row r="713" spans="1:11" x14ac:dyDescent="0.25">
      <c r="A713" s="1" t="s">
        <v>17</v>
      </c>
      <c r="B713" s="1" t="s">
        <v>753</v>
      </c>
      <c r="C713">
        <v>96292</v>
      </c>
      <c r="D713" s="1" t="s">
        <v>3626</v>
      </c>
      <c r="E713">
        <v>35.200000000000003</v>
      </c>
      <c r="F713">
        <v>1196.8</v>
      </c>
      <c r="G713" s="1" t="s">
        <v>17</v>
      </c>
      <c r="H713">
        <v>1196.8</v>
      </c>
      <c r="I713">
        <v>0</v>
      </c>
      <c r="J713" s="1" t="s">
        <v>3890</v>
      </c>
      <c r="K713" s="1" t="s">
        <v>3894</v>
      </c>
    </row>
    <row r="714" spans="1:11" x14ac:dyDescent="0.25">
      <c r="A714" s="1" t="s">
        <v>17</v>
      </c>
      <c r="B714" s="1" t="s">
        <v>754</v>
      </c>
      <c r="C714">
        <v>96293</v>
      </c>
      <c r="D714" s="1" t="s">
        <v>3601</v>
      </c>
      <c r="E714">
        <v>140.5</v>
      </c>
      <c r="F714">
        <v>9273</v>
      </c>
      <c r="G714" s="1" t="s">
        <v>17</v>
      </c>
      <c r="H714">
        <v>9273</v>
      </c>
      <c r="I714">
        <v>0</v>
      </c>
      <c r="J714" s="1" t="s">
        <v>3890</v>
      </c>
      <c r="K714" s="1" t="s">
        <v>3894</v>
      </c>
    </row>
    <row r="715" spans="1:11" x14ac:dyDescent="0.25">
      <c r="A715" s="1" t="s">
        <v>17</v>
      </c>
      <c r="B715" s="1" t="s">
        <v>755</v>
      </c>
      <c r="C715">
        <v>96294</v>
      </c>
      <c r="D715" s="1" t="s">
        <v>3675</v>
      </c>
      <c r="E715">
        <v>65</v>
      </c>
      <c r="F715">
        <v>1365</v>
      </c>
      <c r="G715" s="1" t="s">
        <v>17</v>
      </c>
      <c r="H715">
        <v>1365</v>
      </c>
      <c r="I715">
        <v>0</v>
      </c>
      <c r="J715" s="1" t="s">
        <v>3890</v>
      </c>
      <c r="K715" s="1" t="s">
        <v>3894</v>
      </c>
    </row>
    <row r="716" spans="1:11" x14ac:dyDescent="0.25">
      <c r="A716" s="1" t="s">
        <v>17</v>
      </c>
      <c r="B716" s="1" t="s">
        <v>756</v>
      </c>
      <c r="C716">
        <v>96295</v>
      </c>
      <c r="D716" s="1" t="s">
        <v>3626</v>
      </c>
      <c r="E716">
        <v>6.7</v>
      </c>
      <c r="F716">
        <v>268</v>
      </c>
      <c r="G716" s="1" t="s">
        <v>17</v>
      </c>
      <c r="H716">
        <v>268</v>
      </c>
      <c r="I716">
        <v>0</v>
      </c>
      <c r="J716" s="1" t="s">
        <v>3890</v>
      </c>
      <c r="K716" s="1" t="s">
        <v>3894</v>
      </c>
    </row>
    <row r="717" spans="1:11" x14ac:dyDescent="0.25">
      <c r="A717" s="1" t="s">
        <v>17</v>
      </c>
      <c r="B717" s="1" t="s">
        <v>757</v>
      </c>
      <c r="C717">
        <v>96296</v>
      </c>
      <c r="D717" s="1" t="s">
        <v>3614</v>
      </c>
      <c r="E717">
        <v>65</v>
      </c>
      <c r="F717">
        <v>3800</v>
      </c>
      <c r="G717" s="1" t="s">
        <v>17</v>
      </c>
      <c r="H717">
        <v>3800</v>
      </c>
      <c r="I717">
        <v>0</v>
      </c>
      <c r="J717" s="1" t="s">
        <v>3890</v>
      </c>
      <c r="K717" s="1" t="s">
        <v>3894</v>
      </c>
    </row>
    <row r="718" spans="1:11" x14ac:dyDescent="0.25">
      <c r="A718" s="1" t="s">
        <v>17</v>
      </c>
      <c r="B718" s="1" t="s">
        <v>758</v>
      </c>
      <c r="C718">
        <v>96297</v>
      </c>
      <c r="D718" s="1" t="s">
        <v>3616</v>
      </c>
      <c r="E718">
        <v>269.8</v>
      </c>
      <c r="F718">
        <v>14417.4</v>
      </c>
      <c r="G718" s="1" t="s">
        <v>17</v>
      </c>
      <c r="H718">
        <v>14417.4</v>
      </c>
      <c r="I718">
        <v>0</v>
      </c>
      <c r="J718" s="1" t="s">
        <v>3890</v>
      </c>
      <c r="K718" s="1" t="s">
        <v>3894</v>
      </c>
    </row>
    <row r="719" spans="1:11" x14ac:dyDescent="0.25">
      <c r="A719" s="1" t="s">
        <v>17</v>
      </c>
      <c r="B719" s="1" t="s">
        <v>759</v>
      </c>
      <c r="C719">
        <v>96298</v>
      </c>
      <c r="D719" s="1" t="s">
        <v>3764</v>
      </c>
      <c r="E719">
        <v>306.60000000000002</v>
      </c>
      <c r="F719">
        <v>19929</v>
      </c>
      <c r="G719" s="1" t="s">
        <v>19</v>
      </c>
      <c r="H719">
        <v>19929</v>
      </c>
      <c r="I719">
        <v>0</v>
      </c>
      <c r="J719" s="1" t="s">
        <v>3890</v>
      </c>
      <c r="K719" s="1" t="s">
        <v>3897</v>
      </c>
    </row>
    <row r="720" spans="1:11" x14ac:dyDescent="0.25">
      <c r="A720" s="1" t="s">
        <v>17</v>
      </c>
      <c r="B720" s="1" t="s">
        <v>760</v>
      </c>
      <c r="C720">
        <v>96299</v>
      </c>
      <c r="D720" s="1" t="s">
        <v>3714</v>
      </c>
      <c r="E720">
        <v>10</v>
      </c>
      <c r="F720">
        <v>660</v>
      </c>
      <c r="G720" s="1" t="s">
        <v>17</v>
      </c>
      <c r="H720">
        <v>660</v>
      </c>
      <c r="I720">
        <v>0</v>
      </c>
      <c r="J720" s="1" t="s">
        <v>3890</v>
      </c>
      <c r="K720" s="1" t="s">
        <v>3897</v>
      </c>
    </row>
    <row r="721" spans="1:11" x14ac:dyDescent="0.25">
      <c r="A721" s="1" t="s">
        <v>17</v>
      </c>
      <c r="B721" s="1" t="s">
        <v>761</v>
      </c>
      <c r="C721">
        <v>96300</v>
      </c>
      <c r="D721" s="1" t="s">
        <v>3808</v>
      </c>
      <c r="E721">
        <v>3541.7</v>
      </c>
      <c r="F721">
        <v>177085</v>
      </c>
      <c r="G721" s="1" t="s">
        <v>20</v>
      </c>
      <c r="H721">
        <v>177085</v>
      </c>
      <c r="I721">
        <v>0</v>
      </c>
      <c r="J721" s="1" t="s">
        <v>3890</v>
      </c>
      <c r="K721" s="1" t="s">
        <v>3900</v>
      </c>
    </row>
    <row r="722" spans="1:11" x14ac:dyDescent="0.25">
      <c r="A722" s="1" t="s">
        <v>17</v>
      </c>
      <c r="B722" s="1" t="s">
        <v>762</v>
      </c>
      <c r="C722">
        <v>96301</v>
      </c>
      <c r="D722" s="1" t="s">
        <v>3605</v>
      </c>
      <c r="E722">
        <v>28.1</v>
      </c>
      <c r="F722">
        <v>1854.6</v>
      </c>
      <c r="G722" s="1" t="s">
        <v>17</v>
      </c>
      <c r="H722">
        <v>1854.6</v>
      </c>
      <c r="I722">
        <v>0</v>
      </c>
      <c r="J722" s="1" t="s">
        <v>3890</v>
      </c>
      <c r="K722" s="1" t="s">
        <v>3899</v>
      </c>
    </row>
    <row r="723" spans="1:11" x14ac:dyDescent="0.25">
      <c r="A723" s="1" t="s">
        <v>17</v>
      </c>
      <c r="B723" s="1" t="s">
        <v>763</v>
      </c>
      <c r="C723">
        <v>96302</v>
      </c>
      <c r="D723" s="1" t="s">
        <v>3611</v>
      </c>
      <c r="E723">
        <v>67.5</v>
      </c>
      <c r="F723">
        <v>3563.2</v>
      </c>
      <c r="G723" s="1" t="s">
        <v>17</v>
      </c>
      <c r="H723">
        <v>3563.2</v>
      </c>
      <c r="I723">
        <v>0</v>
      </c>
      <c r="J723" s="1" t="s">
        <v>3890</v>
      </c>
      <c r="K723" s="1" t="s">
        <v>3894</v>
      </c>
    </row>
    <row r="724" spans="1:11" x14ac:dyDescent="0.25">
      <c r="A724" s="1" t="s">
        <v>17</v>
      </c>
      <c r="B724" s="1" t="s">
        <v>764</v>
      </c>
      <c r="C724">
        <v>96303</v>
      </c>
      <c r="D724" s="1" t="s">
        <v>3617</v>
      </c>
      <c r="E724">
        <v>71.8</v>
      </c>
      <c r="F724">
        <v>4523.3999999999996</v>
      </c>
      <c r="G724" s="1" t="s">
        <v>17</v>
      </c>
      <c r="H724">
        <v>4523.3999999999996</v>
      </c>
      <c r="I724">
        <v>0</v>
      </c>
      <c r="J724" s="1" t="s">
        <v>3890</v>
      </c>
      <c r="K724" s="1" t="s">
        <v>3894</v>
      </c>
    </row>
    <row r="725" spans="1:11" x14ac:dyDescent="0.25">
      <c r="A725" s="1" t="s">
        <v>17</v>
      </c>
      <c r="B725" s="1" t="s">
        <v>765</v>
      </c>
      <c r="C725">
        <v>96304</v>
      </c>
      <c r="D725" s="1" t="s">
        <v>3618</v>
      </c>
      <c r="E725">
        <v>51.5</v>
      </c>
      <c r="F725">
        <v>2413</v>
      </c>
      <c r="G725" s="1" t="s">
        <v>17</v>
      </c>
      <c r="H725">
        <v>2413</v>
      </c>
      <c r="I725">
        <v>0</v>
      </c>
      <c r="J725" s="1" t="s">
        <v>3890</v>
      </c>
      <c r="K725" s="1" t="s">
        <v>3894</v>
      </c>
    </row>
    <row r="726" spans="1:11" x14ac:dyDescent="0.25">
      <c r="A726" s="1" t="s">
        <v>17</v>
      </c>
      <c r="B726" s="1" t="s">
        <v>766</v>
      </c>
      <c r="C726">
        <v>96305</v>
      </c>
      <c r="D726" s="1" t="s">
        <v>3747</v>
      </c>
      <c r="E726">
        <v>106.5</v>
      </c>
      <c r="F726">
        <v>4831.2</v>
      </c>
      <c r="G726" s="1" t="s">
        <v>17</v>
      </c>
      <c r="H726">
        <v>4831.2</v>
      </c>
      <c r="I726">
        <v>0</v>
      </c>
      <c r="J726" s="1" t="s">
        <v>3890</v>
      </c>
      <c r="K726" s="1" t="s">
        <v>3894</v>
      </c>
    </row>
    <row r="727" spans="1:11" x14ac:dyDescent="0.25">
      <c r="A727" s="1" t="s">
        <v>17</v>
      </c>
      <c r="B727" s="1" t="s">
        <v>767</v>
      </c>
      <c r="C727">
        <v>96306</v>
      </c>
      <c r="D727" s="1" t="s">
        <v>3767</v>
      </c>
      <c r="E727">
        <v>38.200000000000003</v>
      </c>
      <c r="F727">
        <v>1965.4</v>
      </c>
      <c r="G727" s="1" t="s">
        <v>17</v>
      </c>
      <c r="H727">
        <v>1965.4</v>
      </c>
      <c r="I727">
        <v>0</v>
      </c>
      <c r="J727" s="1" t="s">
        <v>3890</v>
      </c>
      <c r="K727" s="1" t="s">
        <v>3894</v>
      </c>
    </row>
    <row r="728" spans="1:11" x14ac:dyDescent="0.25">
      <c r="A728" s="1" t="s">
        <v>17</v>
      </c>
      <c r="B728" s="1" t="s">
        <v>768</v>
      </c>
      <c r="C728">
        <v>96307</v>
      </c>
      <c r="D728" s="1" t="s">
        <v>3597</v>
      </c>
      <c r="E728">
        <v>98.2</v>
      </c>
      <c r="F728">
        <v>6297.4</v>
      </c>
      <c r="G728" s="1" t="s">
        <v>19</v>
      </c>
      <c r="H728">
        <v>6297.4</v>
      </c>
      <c r="I728">
        <v>0</v>
      </c>
      <c r="J728" s="1" t="s">
        <v>3890</v>
      </c>
      <c r="K728" s="1" t="s">
        <v>3894</v>
      </c>
    </row>
    <row r="729" spans="1:11" x14ac:dyDescent="0.25">
      <c r="A729" s="1" t="s">
        <v>17</v>
      </c>
      <c r="B729" s="1" t="s">
        <v>769</v>
      </c>
      <c r="C729">
        <v>96308</v>
      </c>
      <c r="D729" s="1" t="s">
        <v>3624</v>
      </c>
      <c r="E729">
        <v>38</v>
      </c>
      <c r="F729">
        <v>2622</v>
      </c>
      <c r="G729" s="1" t="s">
        <v>17</v>
      </c>
      <c r="H729">
        <v>2622</v>
      </c>
      <c r="I729">
        <v>0</v>
      </c>
      <c r="J729" s="1" t="s">
        <v>3890</v>
      </c>
      <c r="K729" s="1" t="s">
        <v>3894</v>
      </c>
    </row>
    <row r="730" spans="1:11" x14ac:dyDescent="0.25">
      <c r="A730" s="1" t="s">
        <v>17</v>
      </c>
      <c r="B730" s="1" t="s">
        <v>770</v>
      </c>
      <c r="C730">
        <v>96309</v>
      </c>
      <c r="D730" s="1" t="s">
        <v>3614</v>
      </c>
      <c r="E730">
        <v>0</v>
      </c>
      <c r="F730">
        <v>0</v>
      </c>
      <c r="G730" s="1" t="s">
        <v>3879</v>
      </c>
      <c r="H730">
        <v>0</v>
      </c>
      <c r="I730">
        <v>0</v>
      </c>
      <c r="J730" s="1" t="s">
        <v>3891</v>
      </c>
      <c r="K730" s="1" t="s">
        <v>3894</v>
      </c>
    </row>
    <row r="731" spans="1:11" x14ac:dyDescent="0.25">
      <c r="A731" s="1" t="s">
        <v>17</v>
      </c>
      <c r="B731" s="1" t="s">
        <v>771</v>
      </c>
      <c r="C731">
        <v>96310</v>
      </c>
      <c r="D731" s="1" t="s">
        <v>3614</v>
      </c>
      <c r="E731">
        <v>35.4</v>
      </c>
      <c r="F731">
        <v>1143.4000000000001</v>
      </c>
      <c r="G731" s="1" t="s">
        <v>17</v>
      </c>
      <c r="H731">
        <v>1143.4000000000001</v>
      </c>
      <c r="I731">
        <v>0</v>
      </c>
      <c r="J731" s="1" t="s">
        <v>3890</v>
      </c>
      <c r="K731" s="1" t="s">
        <v>3894</v>
      </c>
    </row>
    <row r="732" spans="1:11" x14ac:dyDescent="0.25">
      <c r="A732" s="1" t="s">
        <v>17</v>
      </c>
      <c r="B732" s="1" t="s">
        <v>772</v>
      </c>
      <c r="C732">
        <v>96311</v>
      </c>
      <c r="D732" s="1" t="s">
        <v>3614</v>
      </c>
      <c r="E732">
        <v>16.8</v>
      </c>
      <c r="F732">
        <v>1108.8</v>
      </c>
      <c r="G732" s="1" t="s">
        <v>17</v>
      </c>
      <c r="H732">
        <v>1108.8</v>
      </c>
      <c r="I732">
        <v>0</v>
      </c>
      <c r="J732" s="1" t="s">
        <v>3890</v>
      </c>
      <c r="K732" s="1" t="s">
        <v>3894</v>
      </c>
    </row>
    <row r="733" spans="1:11" x14ac:dyDescent="0.25">
      <c r="A733" s="1" t="s">
        <v>17</v>
      </c>
      <c r="B733" s="1" t="s">
        <v>773</v>
      </c>
      <c r="C733">
        <v>96312</v>
      </c>
      <c r="D733" s="1" t="s">
        <v>3692</v>
      </c>
      <c r="E733">
        <v>146.1</v>
      </c>
      <c r="F733">
        <v>9540.7999999999993</v>
      </c>
      <c r="G733" s="1" t="s">
        <v>17</v>
      </c>
      <c r="H733">
        <v>9540.7999999999993</v>
      </c>
      <c r="I733">
        <v>0</v>
      </c>
      <c r="J733" s="1" t="s">
        <v>3890</v>
      </c>
      <c r="K733" s="1" t="s">
        <v>3894</v>
      </c>
    </row>
    <row r="734" spans="1:11" x14ac:dyDescent="0.25">
      <c r="A734" s="1" t="s">
        <v>17</v>
      </c>
      <c r="B734" s="1" t="s">
        <v>774</v>
      </c>
      <c r="C734">
        <v>96313</v>
      </c>
      <c r="D734" s="1" t="s">
        <v>3809</v>
      </c>
      <c r="E734">
        <v>262.8</v>
      </c>
      <c r="F734">
        <v>13402.8</v>
      </c>
      <c r="G734" s="1" t="s">
        <v>17</v>
      </c>
      <c r="H734">
        <v>13402.8</v>
      </c>
      <c r="I734">
        <v>0</v>
      </c>
      <c r="J734" s="1" t="s">
        <v>3890</v>
      </c>
      <c r="K734" s="1" t="s">
        <v>3897</v>
      </c>
    </row>
    <row r="735" spans="1:11" x14ac:dyDescent="0.25">
      <c r="A735" s="1" t="s">
        <v>17</v>
      </c>
      <c r="B735" s="1" t="s">
        <v>775</v>
      </c>
      <c r="C735">
        <v>96314</v>
      </c>
      <c r="D735" s="1" t="s">
        <v>3728</v>
      </c>
      <c r="E735">
        <v>566.6</v>
      </c>
      <c r="F735">
        <v>31345.8</v>
      </c>
      <c r="G735" s="1" t="s">
        <v>17</v>
      </c>
      <c r="H735">
        <v>31345.8</v>
      </c>
      <c r="I735">
        <v>0</v>
      </c>
      <c r="J735" s="1" t="s">
        <v>3890</v>
      </c>
      <c r="K735" s="1" t="s">
        <v>3898</v>
      </c>
    </row>
    <row r="736" spans="1:11" x14ac:dyDescent="0.25">
      <c r="A736" s="1" t="s">
        <v>17</v>
      </c>
      <c r="B736" s="1" t="s">
        <v>776</v>
      </c>
      <c r="C736">
        <v>96315</v>
      </c>
      <c r="D736" s="1" t="s">
        <v>3810</v>
      </c>
      <c r="E736">
        <v>89.5</v>
      </c>
      <c r="F736">
        <v>5728</v>
      </c>
      <c r="G736" s="1" t="s">
        <v>17</v>
      </c>
      <c r="H736">
        <v>5728</v>
      </c>
      <c r="I736">
        <v>0</v>
      </c>
      <c r="J736" s="1" t="s">
        <v>3890</v>
      </c>
      <c r="K736" s="1" t="s">
        <v>3894</v>
      </c>
    </row>
    <row r="737" spans="1:11" x14ac:dyDescent="0.25">
      <c r="A737" s="1" t="s">
        <v>17</v>
      </c>
      <c r="B737" s="1" t="s">
        <v>777</v>
      </c>
      <c r="C737">
        <v>96316</v>
      </c>
      <c r="D737" s="1" t="s">
        <v>3620</v>
      </c>
      <c r="E737">
        <v>139</v>
      </c>
      <c r="F737">
        <v>7769.4</v>
      </c>
      <c r="G737" s="1" t="s">
        <v>17</v>
      </c>
      <c r="H737">
        <v>7769.4</v>
      </c>
      <c r="I737">
        <v>0</v>
      </c>
      <c r="J737" s="1" t="s">
        <v>3890</v>
      </c>
      <c r="K737" s="1" t="s">
        <v>3894</v>
      </c>
    </row>
    <row r="738" spans="1:11" x14ac:dyDescent="0.25">
      <c r="A738" s="1" t="s">
        <v>17</v>
      </c>
      <c r="B738" s="1" t="s">
        <v>778</v>
      </c>
      <c r="C738">
        <v>96317</v>
      </c>
      <c r="D738" s="1" t="s">
        <v>3620</v>
      </c>
      <c r="E738">
        <v>2</v>
      </c>
      <c r="F738">
        <v>26</v>
      </c>
      <c r="G738" s="1" t="s">
        <v>17</v>
      </c>
      <c r="H738">
        <v>26</v>
      </c>
      <c r="I738">
        <v>0</v>
      </c>
      <c r="J738" s="1" t="s">
        <v>3890</v>
      </c>
      <c r="K738" s="1" t="s">
        <v>3894</v>
      </c>
    </row>
    <row r="739" spans="1:11" x14ac:dyDescent="0.25">
      <c r="A739" s="1" t="s">
        <v>17</v>
      </c>
      <c r="B739" s="1" t="s">
        <v>779</v>
      </c>
      <c r="C739">
        <v>96318</v>
      </c>
      <c r="D739" s="1" t="s">
        <v>3750</v>
      </c>
      <c r="E739">
        <v>63.4</v>
      </c>
      <c r="F739">
        <v>3930.8</v>
      </c>
      <c r="G739" s="1" t="s">
        <v>17</v>
      </c>
      <c r="H739">
        <v>3930.8</v>
      </c>
      <c r="I739">
        <v>0</v>
      </c>
      <c r="J739" s="1" t="s">
        <v>3890</v>
      </c>
      <c r="K739" s="1" t="s">
        <v>3896</v>
      </c>
    </row>
    <row r="740" spans="1:11" x14ac:dyDescent="0.25">
      <c r="A740" s="1" t="s">
        <v>17</v>
      </c>
      <c r="B740" s="1" t="s">
        <v>780</v>
      </c>
      <c r="C740">
        <v>96319</v>
      </c>
      <c r="D740" s="1" t="s">
        <v>3614</v>
      </c>
      <c r="E740">
        <v>577.4</v>
      </c>
      <c r="F740">
        <v>18476.8</v>
      </c>
      <c r="G740" s="1" t="s">
        <v>17</v>
      </c>
      <c r="H740">
        <v>18476.8</v>
      </c>
      <c r="I740">
        <v>0</v>
      </c>
      <c r="J740" s="1" t="s">
        <v>3890</v>
      </c>
      <c r="K740" s="1" t="s">
        <v>3894</v>
      </c>
    </row>
    <row r="741" spans="1:11" x14ac:dyDescent="0.25">
      <c r="A741" s="1" t="s">
        <v>17</v>
      </c>
      <c r="B741" s="1" t="s">
        <v>781</v>
      </c>
      <c r="C741">
        <v>96320</v>
      </c>
      <c r="D741" s="1" t="s">
        <v>3622</v>
      </c>
      <c r="E741">
        <v>90.6</v>
      </c>
      <c r="F741">
        <v>4918.2</v>
      </c>
      <c r="G741" s="1" t="s">
        <v>17</v>
      </c>
      <c r="H741">
        <v>4918.2</v>
      </c>
      <c r="I741">
        <v>0</v>
      </c>
      <c r="J741" s="1" t="s">
        <v>3890</v>
      </c>
      <c r="K741" s="1" t="s">
        <v>3894</v>
      </c>
    </row>
    <row r="742" spans="1:11" x14ac:dyDescent="0.25">
      <c r="A742" s="1" t="s">
        <v>17</v>
      </c>
      <c r="B742" s="1" t="s">
        <v>782</v>
      </c>
      <c r="C742">
        <v>96321</v>
      </c>
      <c r="D742" s="1" t="s">
        <v>3622</v>
      </c>
      <c r="E742">
        <v>12.7</v>
      </c>
      <c r="F742">
        <v>647.70000000000005</v>
      </c>
      <c r="G742" s="1" t="s">
        <v>17</v>
      </c>
      <c r="H742">
        <v>647.70000000000005</v>
      </c>
      <c r="I742">
        <v>0</v>
      </c>
      <c r="J742" s="1" t="s">
        <v>3890</v>
      </c>
      <c r="K742" s="1" t="s">
        <v>3894</v>
      </c>
    </row>
    <row r="743" spans="1:11" x14ac:dyDescent="0.25">
      <c r="A743" s="1" t="s">
        <v>17</v>
      </c>
      <c r="B743" s="1" t="s">
        <v>783</v>
      </c>
      <c r="C743">
        <v>96322</v>
      </c>
      <c r="D743" s="1" t="s">
        <v>3760</v>
      </c>
      <c r="E743">
        <v>26.3</v>
      </c>
      <c r="F743">
        <v>1735.8</v>
      </c>
      <c r="G743" s="1" t="s">
        <v>17</v>
      </c>
      <c r="H743">
        <v>1735.8</v>
      </c>
      <c r="I743">
        <v>0</v>
      </c>
      <c r="J743" s="1" t="s">
        <v>3890</v>
      </c>
      <c r="K743" s="1" t="s">
        <v>3896</v>
      </c>
    </row>
    <row r="744" spans="1:11" x14ac:dyDescent="0.25">
      <c r="A744" s="1" t="s">
        <v>17</v>
      </c>
      <c r="B744" s="1" t="s">
        <v>784</v>
      </c>
      <c r="C744">
        <v>96323</v>
      </c>
      <c r="D744" s="1" t="s">
        <v>3811</v>
      </c>
      <c r="E744">
        <v>41.8</v>
      </c>
      <c r="F744">
        <v>2528.6999999999998</v>
      </c>
      <c r="G744" s="1" t="s">
        <v>17</v>
      </c>
      <c r="H744">
        <v>2528.6999999999998</v>
      </c>
      <c r="I744">
        <v>0</v>
      </c>
      <c r="J744" s="1" t="s">
        <v>3890</v>
      </c>
      <c r="K744" s="1" t="s">
        <v>3894</v>
      </c>
    </row>
    <row r="745" spans="1:11" x14ac:dyDescent="0.25">
      <c r="A745" s="1" t="s">
        <v>17</v>
      </c>
      <c r="B745" s="1" t="s">
        <v>785</v>
      </c>
      <c r="C745">
        <v>96324</v>
      </c>
      <c r="D745" s="1" t="s">
        <v>3685</v>
      </c>
      <c r="E745">
        <v>85.4</v>
      </c>
      <c r="F745">
        <v>4826.2</v>
      </c>
      <c r="G745" s="1" t="s">
        <v>17</v>
      </c>
      <c r="H745">
        <v>4826.2</v>
      </c>
      <c r="I745">
        <v>0</v>
      </c>
      <c r="J745" s="1" t="s">
        <v>3890</v>
      </c>
      <c r="K745" s="1" t="s">
        <v>3894</v>
      </c>
    </row>
    <row r="746" spans="1:11" x14ac:dyDescent="0.25">
      <c r="A746" s="1" t="s">
        <v>17</v>
      </c>
      <c r="B746" s="1" t="s">
        <v>786</v>
      </c>
      <c r="C746">
        <v>96325</v>
      </c>
      <c r="D746" s="1" t="s">
        <v>3792</v>
      </c>
      <c r="E746">
        <v>136.19999999999999</v>
      </c>
      <c r="F746">
        <v>5038.3999999999996</v>
      </c>
      <c r="G746" s="1" t="s">
        <v>17</v>
      </c>
      <c r="H746">
        <v>5038.3999999999996</v>
      </c>
      <c r="I746">
        <v>0</v>
      </c>
      <c r="J746" s="1" t="s">
        <v>3890</v>
      </c>
      <c r="K746" s="1" t="s">
        <v>3894</v>
      </c>
    </row>
    <row r="747" spans="1:11" x14ac:dyDescent="0.25">
      <c r="A747" s="1" t="s">
        <v>17</v>
      </c>
      <c r="B747" s="1" t="s">
        <v>787</v>
      </c>
      <c r="C747">
        <v>96326</v>
      </c>
      <c r="D747" s="1" t="s">
        <v>3796</v>
      </c>
      <c r="E747">
        <v>151.1</v>
      </c>
      <c r="F747">
        <v>9368.2000000000007</v>
      </c>
      <c r="G747" s="1" t="s">
        <v>17</v>
      </c>
      <c r="H747">
        <v>9368.2000000000007</v>
      </c>
      <c r="I747">
        <v>0</v>
      </c>
      <c r="J747" s="1" t="s">
        <v>3890</v>
      </c>
      <c r="K747" s="1" t="s">
        <v>3894</v>
      </c>
    </row>
    <row r="748" spans="1:11" x14ac:dyDescent="0.25">
      <c r="A748" s="1" t="s">
        <v>17</v>
      </c>
      <c r="B748" s="1" t="s">
        <v>788</v>
      </c>
      <c r="C748">
        <v>96327</v>
      </c>
      <c r="D748" s="1" t="s">
        <v>3614</v>
      </c>
      <c r="E748">
        <v>11.6</v>
      </c>
      <c r="F748">
        <v>765.6</v>
      </c>
      <c r="G748" s="1" t="s">
        <v>17</v>
      </c>
      <c r="H748">
        <v>765.6</v>
      </c>
      <c r="I748">
        <v>0</v>
      </c>
      <c r="J748" s="1" t="s">
        <v>3890</v>
      </c>
      <c r="K748" s="1" t="s">
        <v>3894</v>
      </c>
    </row>
    <row r="749" spans="1:11" x14ac:dyDescent="0.25">
      <c r="A749" s="1" t="s">
        <v>17</v>
      </c>
      <c r="B749" s="1" t="s">
        <v>789</v>
      </c>
      <c r="C749">
        <v>96328</v>
      </c>
      <c r="D749" s="1" t="s">
        <v>3682</v>
      </c>
      <c r="E749">
        <v>453.1</v>
      </c>
      <c r="F749">
        <v>17500.599999999999</v>
      </c>
      <c r="G749" s="1" t="s">
        <v>17</v>
      </c>
      <c r="H749">
        <v>17500.599999999999</v>
      </c>
      <c r="I749">
        <v>0</v>
      </c>
      <c r="J749" s="1" t="s">
        <v>3890</v>
      </c>
      <c r="K749" s="1" t="s">
        <v>3901</v>
      </c>
    </row>
    <row r="750" spans="1:11" x14ac:dyDescent="0.25">
      <c r="A750" s="1" t="s">
        <v>17</v>
      </c>
      <c r="B750" s="1" t="s">
        <v>790</v>
      </c>
      <c r="C750">
        <v>96329</v>
      </c>
      <c r="D750" s="1" t="s">
        <v>3739</v>
      </c>
      <c r="E750">
        <v>0</v>
      </c>
      <c r="F750">
        <v>0</v>
      </c>
      <c r="G750" s="1" t="s">
        <v>3879</v>
      </c>
      <c r="H750">
        <v>0</v>
      </c>
      <c r="I750">
        <v>0</v>
      </c>
      <c r="J750" s="1" t="s">
        <v>3891</v>
      </c>
      <c r="K750" s="1" t="s">
        <v>3897</v>
      </c>
    </row>
    <row r="751" spans="1:11" x14ac:dyDescent="0.25">
      <c r="A751" s="1" t="s">
        <v>17</v>
      </c>
      <c r="B751" s="1" t="s">
        <v>791</v>
      </c>
      <c r="C751">
        <v>96330</v>
      </c>
      <c r="D751" s="1" t="s">
        <v>3642</v>
      </c>
      <c r="E751">
        <v>34.9</v>
      </c>
      <c r="F751">
        <v>2157.9</v>
      </c>
      <c r="G751" s="1" t="s">
        <v>17</v>
      </c>
      <c r="H751">
        <v>2157.9</v>
      </c>
      <c r="I751">
        <v>0</v>
      </c>
      <c r="J751" s="1" t="s">
        <v>3890</v>
      </c>
      <c r="K751" s="1" t="s">
        <v>3894</v>
      </c>
    </row>
    <row r="752" spans="1:11" x14ac:dyDescent="0.25">
      <c r="A752" s="1" t="s">
        <v>17</v>
      </c>
      <c r="B752" s="1" t="s">
        <v>792</v>
      </c>
      <c r="C752">
        <v>96331</v>
      </c>
      <c r="D752" s="1" t="s">
        <v>3703</v>
      </c>
      <c r="E752">
        <v>71.8</v>
      </c>
      <c r="F752">
        <v>4602.8999999999996</v>
      </c>
      <c r="G752" s="1" t="s">
        <v>17</v>
      </c>
      <c r="H752">
        <v>4602.8999999999996</v>
      </c>
      <c r="I752">
        <v>0</v>
      </c>
      <c r="J752" s="1" t="s">
        <v>3890</v>
      </c>
      <c r="K752" s="1" t="s">
        <v>3894</v>
      </c>
    </row>
    <row r="753" spans="1:11" x14ac:dyDescent="0.25">
      <c r="A753" s="1" t="s">
        <v>17</v>
      </c>
      <c r="B753" s="1" t="s">
        <v>793</v>
      </c>
      <c r="C753">
        <v>96332</v>
      </c>
      <c r="D753" s="1" t="s">
        <v>3681</v>
      </c>
      <c r="E753">
        <v>605.9</v>
      </c>
      <c r="F753">
        <v>30459.1</v>
      </c>
      <c r="G753" s="1" t="s">
        <v>17</v>
      </c>
      <c r="H753">
        <v>30459.1</v>
      </c>
      <c r="I753">
        <v>0</v>
      </c>
      <c r="J753" s="1" t="s">
        <v>3890</v>
      </c>
      <c r="K753" s="1" t="s">
        <v>3895</v>
      </c>
    </row>
    <row r="754" spans="1:11" x14ac:dyDescent="0.25">
      <c r="A754" s="1" t="s">
        <v>17</v>
      </c>
      <c r="B754" s="1" t="s">
        <v>794</v>
      </c>
      <c r="C754">
        <v>96333</v>
      </c>
      <c r="D754" s="1" t="s">
        <v>3746</v>
      </c>
      <c r="E754">
        <v>66.099999999999994</v>
      </c>
      <c r="F754">
        <v>4560.8999999999996</v>
      </c>
      <c r="G754" s="1" t="s">
        <v>17</v>
      </c>
      <c r="H754">
        <v>4560.8999999999996</v>
      </c>
      <c r="I754">
        <v>0</v>
      </c>
      <c r="J754" s="1" t="s">
        <v>3890</v>
      </c>
      <c r="K754" s="1" t="s">
        <v>3897</v>
      </c>
    </row>
    <row r="755" spans="1:11" x14ac:dyDescent="0.25">
      <c r="A755" s="1" t="s">
        <v>17</v>
      </c>
      <c r="B755" s="1" t="s">
        <v>795</v>
      </c>
      <c r="C755">
        <v>96334</v>
      </c>
      <c r="D755" s="1" t="s">
        <v>3742</v>
      </c>
      <c r="E755">
        <v>73.900000000000006</v>
      </c>
      <c r="F755">
        <v>4082.4</v>
      </c>
      <c r="G755" s="1" t="s">
        <v>17</v>
      </c>
      <c r="H755">
        <v>4082.4</v>
      </c>
      <c r="I755">
        <v>0</v>
      </c>
      <c r="J755" s="1" t="s">
        <v>3890</v>
      </c>
      <c r="K755" s="1" t="s">
        <v>3897</v>
      </c>
    </row>
    <row r="756" spans="1:11" x14ac:dyDescent="0.25">
      <c r="A756" s="1" t="s">
        <v>17</v>
      </c>
      <c r="B756" s="1" t="s">
        <v>796</v>
      </c>
      <c r="C756">
        <v>96335</v>
      </c>
      <c r="D756" s="1" t="s">
        <v>3629</v>
      </c>
      <c r="E756">
        <v>66.7</v>
      </c>
      <c r="F756">
        <v>4135.3999999999996</v>
      </c>
      <c r="G756" s="1" t="s">
        <v>17</v>
      </c>
      <c r="H756">
        <v>4135.3999999999996</v>
      </c>
      <c r="I756">
        <v>0</v>
      </c>
      <c r="J756" s="1" t="s">
        <v>3890</v>
      </c>
      <c r="K756" s="1" t="s">
        <v>3894</v>
      </c>
    </row>
    <row r="757" spans="1:11" x14ac:dyDescent="0.25">
      <c r="A757" s="1" t="s">
        <v>17</v>
      </c>
      <c r="B757" s="1" t="s">
        <v>797</v>
      </c>
      <c r="C757">
        <v>96336</v>
      </c>
      <c r="D757" s="1" t="s">
        <v>3700</v>
      </c>
      <c r="E757">
        <v>3415.92</v>
      </c>
      <c r="F757">
        <v>184673.2</v>
      </c>
      <c r="G757" s="1" t="s">
        <v>30</v>
      </c>
      <c r="H757">
        <v>184673.2</v>
      </c>
      <c r="I757">
        <v>0</v>
      </c>
      <c r="J757" s="1" t="s">
        <v>3890</v>
      </c>
      <c r="K757" s="1" t="s">
        <v>3900</v>
      </c>
    </row>
    <row r="758" spans="1:11" x14ac:dyDescent="0.25">
      <c r="A758" s="1" t="s">
        <v>17</v>
      </c>
      <c r="B758" s="1" t="s">
        <v>798</v>
      </c>
      <c r="C758">
        <v>96337</v>
      </c>
      <c r="D758" s="1" t="s">
        <v>3661</v>
      </c>
      <c r="E758">
        <v>139</v>
      </c>
      <c r="F758">
        <v>9734</v>
      </c>
      <c r="G758" s="1" t="s">
        <v>17</v>
      </c>
      <c r="H758">
        <v>9734</v>
      </c>
      <c r="I758">
        <v>0</v>
      </c>
      <c r="J758" s="1" t="s">
        <v>3890</v>
      </c>
      <c r="K758" s="1" t="s">
        <v>3902</v>
      </c>
    </row>
    <row r="759" spans="1:11" x14ac:dyDescent="0.25">
      <c r="A759" s="1" t="s">
        <v>17</v>
      </c>
      <c r="B759" s="1" t="s">
        <v>799</v>
      </c>
      <c r="C759">
        <v>96338</v>
      </c>
      <c r="D759" s="1" t="s">
        <v>3679</v>
      </c>
      <c r="E759">
        <v>154.4</v>
      </c>
      <c r="F759">
        <v>10499.2</v>
      </c>
      <c r="G759" s="1" t="s">
        <v>17</v>
      </c>
      <c r="H759">
        <v>10499.2</v>
      </c>
      <c r="I759">
        <v>0</v>
      </c>
      <c r="J759" s="1" t="s">
        <v>3890</v>
      </c>
      <c r="K759" s="1" t="s">
        <v>3895</v>
      </c>
    </row>
    <row r="760" spans="1:11" x14ac:dyDescent="0.25">
      <c r="A760" s="1" t="s">
        <v>17</v>
      </c>
      <c r="B760" s="1" t="s">
        <v>800</v>
      </c>
      <c r="C760">
        <v>96339</v>
      </c>
      <c r="D760" s="1" t="s">
        <v>3595</v>
      </c>
      <c r="E760">
        <v>26.3</v>
      </c>
      <c r="F760">
        <v>1538.8</v>
      </c>
      <c r="G760" s="1" t="s">
        <v>17</v>
      </c>
      <c r="H760">
        <v>1538.8</v>
      </c>
      <c r="I760">
        <v>0</v>
      </c>
      <c r="J760" s="1" t="s">
        <v>3890</v>
      </c>
      <c r="K760" s="1" t="s">
        <v>3894</v>
      </c>
    </row>
    <row r="761" spans="1:11" x14ac:dyDescent="0.25">
      <c r="A761" s="1" t="s">
        <v>17</v>
      </c>
      <c r="B761" s="1" t="s">
        <v>801</v>
      </c>
      <c r="C761">
        <v>96340</v>
      </c>
      <c r="D761" s="1" t="s">
        <v>3722</v>
      </c>
      <c r="E761">
        <v>31</v>
      </c>
      <c r="F761">
        <v>2063</v>
      </c>
      <c r="G761" s="1" t="s">
        <v>17</v>
      </c>
      <c r="H761">
        <v>2063</v>
      </c>
      <c r="I761">
        <v>0</v>
      </c>
      <c r="J761" s="1" t="s">
        <v>3890</v>
      </c>
      <c r="K761" s="1" t="s">
        <v>3894</v>
      </c>
    </row>
    <row r="762" spans="1:11" x14ac:dyDescent="0.25">
      <c r="A762" s="1" t="s">
        <v>17</v>
      </c>
      <c r="B762" s="1" t="s">
        <v>802</v>
      </c>
      <c r="C762">
        <v>96341</v>
      </c>
      <c r="D762" s="1" t="s">
        <v>3761</v>
      </c>
      <c r="E762">
        <v>25.8</v>
      </c>
      <c r="F762">
        <v>1315.8</v>
      </c>
      <c r="G762" s="1" t="s">
        <v>17</v>
      </c>
      <c r="H762">
        <v>1315.8</v>
      </c>
      <c r="I762">
        <v>0</v>
      </c>
      <c r="J762" s="1" t="s">
        <v>3890</v>
      </c>
      <c r="K762" s="1" t="s">
        <v>3902</v>
      </c>
    </row>
    <row r="763" spans="1:11" x14ac:dyDescent="0.25">
      <c r="A763" s="1" t="s">
        <v>17</v>
      </c>
      <c r="B763" s="1" t="s">
        <v>803</v>
      </c>
      <c r="C763">
        <v>96342</v>
      </c>
      <c r="D763" s="1" t="s">
        <v>3618</v>
      </c>
      <c r="E763">
        <v>41.1</v>
      </c>
      <c r="F763">
        <v>2624.4</v>
      </c>
      <c r="G763" s="1" t="s">
        <v>17</v>
      </c>
      <c r="H763">
        <v>2624.4</v>
      </c>
      <c r="I763">
        <v>0</v>
      </c>
      <c r="J763" s="1" t="s">
        <v>3890</v>
      </c>
      <c r="K763" s="1" t="s">
        <v>3894</v>
      </c>
    </row>
    <row r="764" spans="1:11" x14ac:dyDescent="0.25">
      <c r="A764" s="1" t="s">
        <v>17</v>
      </c>
      <c r="B764" s="1" t="s">
        <v>804</v>
      </c>
      <c r="C764">
        <v>96343</v>
      </c>
      <c r="D764" s="1" t="s">
        <v>3812</v>
      </c>
      <c r="E764">
        <v>244.2</v>
      </c>
      <c r="F764">
        <v>15239.2</v>
      </c>
      <c r="G764" s="1" t="s">
        <v>17</v>
      </c>
      <c r="H764">
        <v>15239.2</v>
      </c>
      <c r="I764">
        <v>0</v>
      </c>
      <c r="J764" s="1" t="s">
        <v>3890</v>
      </c>
      <c r="K764" s="1" t="s">
        <v>3894</v>
      </c>
    </row>
    <row r="765" spans="1:11" x14ac:dyDescent="0.25">
      <c r="A765" s="1" t="s">
        <v>17</v>
      </c>
      <c r="B765" s="1" t="s">
        <v>805</v>
      </c>
      <c r="C765">
        <v>96344</v>
      </c>
      <c r="D765" s="1" t="s">
        <v>3637</v>
      </c>
      <c r="E765">
        <v>0</v>
      </c>
      <c r="F765">
        <v>0</v>
      </c>
      <c r="G765" s="1" t="s">
        <v>3879</v>
      </c>
      <c r="H765">
        <v>0</v>
      </c>
      <c r="I765">
        <v>0</v>
      </c>
      <c r="J765" s="1" t="s">
        <v>3891</v>
      </c>
      <c r="K765" s="1" t="s">
        <v>3894</v>
      </c>
    </row>
    <row r="766" spans="1:11" x14ac:dyDescent="0.25">
      <c r="A766" s="1" t="s">
        <v>17</v>
      </c>
      <c r="B766" s="1" t="s">
        <v>806</v>
      </c>
      <c r="C766">
        <v>96345</v>
      </c>
      <c r="D766" s="1" t="s">
        <v>3637</v>
      </c>
      <c r="E766">
        <v>241.2</v>
      </c>
      <c r="F766">
        <v>14489.6</v>
      </c>
      <c r="G766" s="1" t="s">
        <v>17</v>
      </c>
      <c r="H766">
        <v>14489.6</v>
      </c>
      <c r="I766">
        <v>0</v>
      </c>
      <c r="J766" s="1" t="s">
        <v>3890</v>
      </c>
      <c r="K766" s="1" t="s">
        <v>3894</v>
      </c>
    </row>
    <row r="767" spans="1:11" x14ac:dyDescent="0.25">
      <c r="A767" s="1" t="s">
        <v>17</v>
      </c>
      <c r="B767" s="1" t="s">
        <v>807</v>
      </c>
      <c r="C767">
        <v>96346</v>
      </c>
      <c r="D767" s="1" t="s">
        <v>3813</v>
      </c>
      <c r="E767">
        <v>1</v>
      </c>
      <c r="F767">
        <v>550</v>
      </c>
      <c r="G767" s="1" t="s">
        <v>20</v>
      </c>
      <c r="H767">
        <v>550</v>
      </c>
      <c r="I767">
        <v>0</v>
      </c>
      <c r="J767" s="1" t="s">
        <v>3890</v>
      </c>
      <c r="K767" s="1" t="s">
        <v>3894</v>
      </c>
    </row>
    <row r="768" spans="1:11" x14ac:dyDescent="0.25">
      <c r="A768" s="1" t="s">
        <v>17</v>
      </c>
      <c r="B768" s="1" t="s">
        <v>808</v>
      </c>
      <c r="C768">
        <v>96347</v>
      </c>
      <c r="D768" s="1" t="s">
        <v>3727</v>
      </c>
      <c r="E768">
        <v>1</v>
      </c>
      <c r="F768">
        <v>394</v>
      </c>
      <c r="G768" s="1" t="s">
        <v>19</v>
      </c>
      <c r="H768">
        <v>394</v>
      </c>
      <c r="I768">
        <v>0</v>
      </c>
      <c r="J768" s="1" t="s">
        <v>3890</v>
      </c>
      <c r="K768" s="1" t="s">
        <v>3894</v>
      </c>
    </row>
    <row r="769" spans="1:11" x14ac:dyDescent="0.25">
      <c r="A769" s="1" t="s">
        <v>17</v>
      </c>
      <c r="B769" s="1" t="s">
        <v>809</v>
      </c>
      <c r="C769">
        <v>96348</v>
      </c>
      <c r="D769" s="1" t="s">
        <v>3637</v>
      </c>
      <c r="E769">
        <v>63.9</v>
      </c>
      <c r="F769">
        <v>3258.9</v>
      </c>
      <c r="G769" s="1" t="s">
        <v>17</v>
      </c>
      <c r="H769">
        <v>3258.9</v>
      </c>
      <c r="I769">
        <v>0</v>
      </c>
      <c r="J769" s="1" t="s">
        <v>3890</v>
      </c>
      <c r="K769" s="1" t="s">
        <v>3894</v>
      </c>
    </row>
    <row r="770" spans="1:11" x14ac:dyDescent="0.25">
      <c r="A770" s="1" t="s">
        <v>17</v>
      </c>
      <c r="B770" s="1" t="s">
        <v>810</v>
      </c>
      <c r="C770">
        <v>96349</v>
      </c>
      <c r="D770" s="1" t="s">
        <v>3814</v>
      </c>
      <c r="E770">
        <v>1</v>
      </c>
      <c r="F770">
        <v>198</v>
      </c>
      <c r="G770" s="1" t="s">
        <v>17</v>
      </c>
      <c r="H770">
        <v>198</v>
      </c>
      <c r="I770">
        <v>0</v>
      </c>
      <c r="J770" s="1" t="s">
        <v>3890</v>
      </c>
      <c r="K770" s="1" t="s">
        <v>3894</v>
      </c>
    </row>
    <row r="771" spans="1:11" x14ac:dyDescent="0.25">
      <c r="A771" s="1" t="s">
        <v>17</v>
      </c>
      <c r="B771" s="1" t="s">
        <v>811</v>
      </c>
      <c r="C771">
        <v>96350</v>
      </c>
      <c r="D771" s="1" t="s">
        <v>3815</v>
      </c>
      <c r="E771">
        <v>1</v>
      </c>
      <c r="F771">
        <v>213</v>
      </c>
      <c r="G771" s="1" t="s">
        <v>17</v>
      </c>
      <c r="H771">
        <v>213</v>
      </c>
      <c r="I771">
        <v>0</v>
      </c>
      <c r="J771" s="1" t="s">
        <v>3890</v>
      </c>
      <c r="K771" s="1" t="s">
        <v>3894</v>
      </c>
    </row>
    <row r="772" spans="1:11" x14ac:dyDescent="0.25">
      <c r="A772" s="1" t="s">
        <v>17</v>
      </c>
      <c r="B772" s="1" t="s">
        <v>812</v>
      </c>
      <c r="C772">
        <v>96351</v>
      </c>
      <c r="D772" s="1" t="s">
        <v>3614</v>
      </c>
      <c r="E772">
        <v>17.7</v>
      </c>
      <c r="F772">
        <v>1168.2</v>
      </c>
      <c r="G772" s="1" t="s">
        <v>17</v>
      </c>
      <c r="H772">
        <v>1168.2</v>
      </c>
      <c r="I772">
        <v>0</v>
      </c>
      <c r="J772" s="1" t="s">
        <v>3890</v>
      </c>
      <c r="K772" s="1" t="s">
        <v>3894</v>
      </c>
    </row>
    <row r="773" spans="1:11" x14ac:dyDescent="0.25">
      <c r="A773" s="1" t="s">
        <v>17</v>
      </c>
      <c r="B773" s="1" t="s">
        <v>813</v>
      </c>
      <c r="C773">
        <v>96352</v>
      </c>
      <c r="D773" s="1" t="s">
        <v>3787</v>
      </c>
      <c r="E773">
        <v>13.7</v>
      </c>
      <c r="F773">
        <v>712.4</v>
      </c>
      <c r="G773" s="1" t="s">
        <v>17</v>
      </c>
      <c r="H773">
        <v>712.4</v>
      </c>
      <c r="I773">
        <v>0</v>
      </c>
      <c r="J773" s="1" t="s">
        <v>3890</v>
      </c>
      <c r="K773" s="1" t="s">
        <v>3894</v>
      </c>
    </row>
    <row r="774" spans="1:11" x14ac:dyDescent="0.25">
      <c r="A774" s="1" t="s">
        <v>17</v>
      </c>
      <c r="B774" s="1" t="s">
        <v>814</v>
      </c>
      <c r="C774">
        <v>96353</v>
      </c>
      <c r="D774" s="1" t="s">
        <v>3816</v>
      </c>
      <c r="E774">
        <v>1988</v>
      </c>
      <c r="F774">
        <v>41748</v>
      </c>
      <c r="G774" s="1" t="s">
        <v>17</v>
      </c>
      <c r="H774">
        <v>41748</v>
      </c>
      <c r="I774">
        <v>0</v>
      </c>
      <c r="J774" s="1" t="s">
        <v>3890</v>
      </c>
      <c r="K774" s="1" t="s">
        <v>3894</v>
      </c>
    </row>
    <row r="775" spans="1:11" x14ac:dyDescent="0.25">
      <c r="A775" s="1" t="s">
        <v>17</v>
      </c>
      <c r="B775" s="1" t="s">
        <v>815</v>
      </c>
      <c r="C775">
        <v>96354</v>
      </c>
      <c r="D775" s="1" t="s">
        <v>3741</v>
      </c>
      <c r="E775">
        <v>403.2</v>
      </c>
      <c r="F775">
        <v>22545.200000000001</v>
      </c>
      <c r="G775" s="1" t="s">
        <v>18</v>
      </c>
      <c r="H775">
        <v>22545.200000000001</v>
      </c>
      <c r="I775">
        <v>0</v>
      </c>
      <c r="J775" s="1" t="s">
        <v>3890</v>
      </c>
      <c r="K775" s="1" t="s">
        <v>3896</v>
      </c>
    </row>
    <row r="776" spans="1:11" x14ac:dyDescent="0.25">
      <c r="A776" s="1" t="s">
        <v>17</v>
      </c>
      <c r="B776" s="1" t="s">
        <v>816</v>
      </c>
      <c r="C776">
        <v>96355</v>
      </c>
      <c r="D776" s="1" t="s">
        <v>3743</v>
      </c>
      <c r="E776">
        <v>54.8</v>
      </c>
      <c r="F776">
        <v>2794.8</v>
      </c>
      <c r="G776" s="1" t="s">
        <v>18</v>
      </c>
      <c r="H776">
        <v>2794.8</v>
      </c>
      <c r="I776">
        <v>0</v>
      </c>
      <c r="J776" s="1" t="s">
        <v>3890</v>
      </c>
      <c r="K776" s="1" t="s">
        <v>3896</v>
      </c>
    </row>
    <row r="777" spans="1:11" x14ac:dyDescent="0.25">
      <c r="A777" s="1" t="s">
        <v>17</v>
      </c>
      <c r="B777" s="1" t="s">
        <v>817</v>
      </c>
      <c r="C777">
        <v>96356</v>
      </c>
      <c r="D777" s="1" t="s">
        <v>3740</v>
      </c>
      <c r="E777">
        <v>25.2</v>
      </c>
      <c r="F777">
        <v>1713.6</v>
      </c>
      <c r="G777" s="1" t="s">
        <v>18</v>
      </c>
      <c r="H777">
        <v>1713.6</v>
      </c>
      <c r="I777">
        <v>0</v>
      </c>
      <c r="J777" s="1" t="s">
        <v>3890</v>
      </c>
      <c r="K777" s="1" t="s">
        <v>3896</v>
      </c>
    </row>
    <row r="778" spans="1:11" x14ac:dyDescent="0.25">
      <c r="A778" s="1" t="s">
        <v>17</v>
      </c>
      <c r="B778" s="1" t="s">
        <v>818</v>
      </c>
      <c r="C778">
        <v>96357</v>
      </c>
      <c r="D778" s="1" t="s">
        <v>3603</v>
      </c>
      <c r="E778">
        <v>20</v>
      </c>
      <c r="F778">
        <v>1320</v>
      </c>
      <c r="G778" s="1" t="s">
        <v>17</v>
      </c>
      <c r="H778">
        <v>1320</v>
      </c>
      <c r="I778">
        <v>0</v>
      </c>
      <c r="J778" s="1" t="s">
        <v>3890</v>
      </c>
      <c r="K778" s="1" t="s">
        <v>3894</v>
      </c>
    </row>
    <row r="779" spans="1:11" x14ac:dyDescent="0.25">
      <c r="A779" s="1" t="s">
        <v>17</v>
      </c>
      <c r="B779" s="1" t="s">
        <v>819</v>
      </c>
      <c r="C779">
        <v>96358</v>
      </c>
      <c r="D779" s="1" t="s">
        <v>3614</v>
      </c>
      <c r="E779">
        <v>177.6</v>
      </c>
      <c r="F779">
        <v>5683.2</v>
      </c>
      <c r="G779" s="1" t="s">
        <v>17</v>
      </c>
      <c r="H779">
        <v>5683.2</v>
      </c>
      <c r="I779">
        <v>0</v>
      </c>
      <c r="J779" s="1" t="s">
        <v>3890</v>
      </c>
      <c r="K779" s="1" t="s">
        <v>3894</v>
      </c>
    </row>
    <row r="780" spans="1:11" x14ac:dyDescent="0.25">
      <c r="A780" s="1" t="s">
        <v>17</v>
      </c>
      <c r="B780" s="1" t="s">
        <v>820</v>
      </c>
      <c r="C780">
        <v>96359</v>
      </c>
      <c r="D780" s="1" t="s">
        <v>3627</v>
      </c>
      <c r="E780">
        <v>34.4</v>
      </c>
      <c r="F780">
        <v>2373.6</v>
      </c>
      <c r="G780" s="1" t="s">
        <v>17</v>
      </c>
      <c r="H780">
        <v>2373.6</v>
      </c>
      <c r="I780">
        <v>0</v>
      </c>
      <c r="J780" s="1" t="s">
        <v>3890</v>
      </c>
      <c r="K780" s="1" t="s">
        <v>3894</v>
      </c>
    </row>
    <row r="781" spans="1:11" x14ac:dyDescent="0.25">
      <c r="A781" s="1" t="s">
        <v>17</v>
      </c>
      <c r="B781" s="1" t="s">
        <v>821</v>
      </c>
      <c r="C781">
        <v>96360</v>
      </c>
      <c r="D781" s="1" t="s">
        <v>3817</v>
      </c>
      <c r="E781">
        <v>70.400000000000006</v>
      </c>
      <c r="F781">
        <v>4567.6000000000004</v>
      </c>
      <c r="G781" s="1" t="s">
        <v>18</v>
      </c>
      <c r="H781">
        <v>4567.6000000000004</v>
      </c>
      <c r="I781">
        <v>0</v>
      </c>
      <c r="J781" s="1" t="s">
        <v>3890</v>
      </c>
      <c r="K781" s="1" t="s">
        <v>3896</v>
      </c>
    </row>
    <row r="782" spans="1:11" x14ac:dyDescent="0.25">
      <c r="A782" s="1" t="s">
        <v>17</v>
      </c>
      <c r="B782" s="1" t="s">
        <v>822</v>
      </c>
      <c r="C782">
        <v>96361</v>
      </c>
      <c r="D782" s="1" t="s">
        <v>3787</v>
      </c>
      <c r="E782">
        <v>73.8</v>
      </c>
      <c r="F782">
        <v>3676.8</v>
      </c>
      <c r="G782" s="1" t="s">
        <v>17</v>
      </c>
      <c r="H782">
        <v>3676.8</v>
      </c>
      <c r="I782">
        <v>0</v>
      </c>
      <c r="J782" s="1" t="s">
        <v>3890</v>
      </c>
      <c r="K782" s="1" t="s">
        <v>3894</v>
      </c>
    </row>
    <row r="783" spans="1:11" x14ac:dyDescent="0.25">
      <c r="A783" s="1" t="s">
        <v>17</v>
      </c>
      <c r="B783" s="1" t="s">
        <v>823</v>
      </c>
      <c r="C783">
        <v>96362</v>
      </c>
      <c r="D783" s="1" t="s">
        <v>3725</v>
      </c>
      <c r="E783">
        <v>30.2</v>
      </c>
      <c r="F783">
        <v>1268.5999999999999</v>
      </c>
      <c r="G783" s="1" t="s">
        <v>17</v>
      </c>
      <c r="H783">
        <v>1268.5999999999999</v>
      </c>
      <c r="I783">
        <v>0</v>
      </c>
      <c r="J783" s="1" t="s">
        <v>3890</v>
      </c>
      <c r="K783" s="1" t="s">
        <v>3894</v>
      </c>
    </row>
    <row r="784" spans="1:11" x14ac:dyDescent="0.25">
      <c r="A784" s="1" t="s">
        <v>17</v>
      </c>
      <c r="B784" s="1" t="s">
        <v>824</v>
      </c>
      <c r="C784">
        <v>96363</v>
      </c>
      <c r="D784" s="1" t="s">
        <v>3705</v>
      </c>
      <c r="E784">
        <v>70</v>
      </c>
      <c r="F784">
        <v>1960</v>
      </c>
      <c r="G784" s="1" t="s">
        <v>17</v>
      </c>
      <c r="H784">
        <v>1960</v>
      </c>
      <c r="I784">
        <v>0</v>
      </c>
      <c r="J784" s="1" t="s">
        <v>3890</v>
      </c>
      <c r="K784" s="1" t="s">
        <v>3894</v>
      </c>
    </row>
    <row r="785" spans="1:11" x14ac:dyDescent="0.25">
      <c r="A785" s="1" t="s">
        <v>17</v>
      </c>
      <c r="B785" s="1" t="s">
        <v>825</v>
      </c>
      <c r="C785">
        <v>96364</v>
      </c>
      <c r="D785" s="1" t="s">
        <v>3614</v>
      </c>
      <c r="E785">
        <v>13.9</v>
      </c>
      <c r="F785">
        <v>903.5</v>
      </c>
      <c r="G785" s="1" t="s">
        <v>17</v>
      </c>
      <c r="H785">
        <v>903.5</v>
      </c>
      <c r="I785">
        <v>0</v>
      </c>
      <c r="J785" s="1" t="s">
        <v>3890</v>
      </c>
      <c r="K785" s="1" t="s">
        <v>3894</v>
      </c>
    </row>
    <row r="786" spans="1:11" x14ac:dyDescent="0.25">
      <c r="A786" s="1" t="s">
        <v>17</v>
      </c>
      <c r="B786" s="1" t="s">
        <v>826</v>
      </c>
      <c r="C786">
        <v>96365</v>
      </c>
      <c r="D786" s="1" t="s">
        <v>3624</v>
      </c>
      <c r="E786">
        <v>26</v>
      </c>
      <c r="F786">
        <v>1794</v>
      </c>
      <c r="G786" s="1" t="s">
        <v>17</v>
      </c>
      <c r="H786">
        <v>1794</v>
      </c>
      <c r="I786">
        <v>0</v>
      </c>
      <c r="J786" s="1" t="s">
        <v>3890</v>
      </c>
      <c r="K786" s="1" t="s">
        <v>3894</v>
      </c>
    </row>
    <row r="787" spans="1:11" x14ac:dyDescent="0.25">
      <c r="A787" s="1" t="s">
        <v>17</v>
      </c>
      <c r="B787" s="1" t="s">
        <v>827</v>
      </c>
      <c r="C787">
        <v>96366</v>
      </c>
      <c r="D787" s="1" t="s">
        <v>3621</v>
      </c>
      <c r="E787">
        <v>314.3</v>
      </c>
      <c r="F787">
        <v>18210.2</v>
      </c>
      <c r="G787" s="1" t="s">
        <v>22</v>
      </c>
      <c r="H787">
        <v>18210.2</v>
      </c>
      <c r="I787">
        <v>0</v>
      </c>
      <c r="J787" s="1" t="s">
        <v>3890</v>
      </c>
      <c r="K787" s="1" t="s">
        <v>3894</v>
      </c>
    </row>
    <row r="788" spans="1:11" x14ac:dyDescent="0.25">
      <c r="A788" s="1" t="s">
        <v>17</v>
      </c>
      <c r="B788" s="1" t="s">
        <v>828</v>
      </c>
      <c r="C788">
        <v>96367</v>
      </c>
      <c r="D788" s="1" t="s">
        <v>3700</v>
      </c>
      <c r="E788">
        <v>4867.1099999999997</v>
      </c>
      <c r="F788">
        <v>242737.19</v>
      </c>
      <c r="G788" s="1" t="s">
        <v>37</v>
      </c>
      <c r="H788">
        <v>242737.19</v>
      </c>
      <c r="I788">
        <v>0</v>
      </c>
      <c r="J788" s="1" t="s">
        <v>3890</v>
      </c>
      <c r="K788" s="1" t="s">
        <v>3898</v>
      </c>
    </row>
    <row r="789" spans="1:11" x14ac:dyDescent="0.25">
      <c r="A789" s="1" t="s">
        <v>17</v>
      </c>
      <c r="B789" s="1" t="s">
        <v>829</v>
      </c>
      <c r="C789">
        <v>96368</v>
      </c>
      <c r="D789" s="1" t="s">
        <v>3818</v>
      </c>
      <c r="E789">
        <v>1300</v>
      </c>
      <c r="F789">
        <v>65000</v>
      </c>
      <c r="G789" s="1" t="s">
        <v>17</v>
      </c>
      <c r="H789">
        <v>65000</v>
      </c>
      <c r="I789">
        <v>0</v>
      </c>
      <c r="J789" s="1" t="s">
        <v>3890</v>
      </c>
      <c r="K789" s="1" t="s">
        <v>3894</v>
      </c>
    </row>
    <row r="790" spans="1:11" x14ac:dyDescent="0.25">
      <c r="A790" s="1" t="s">
        <v>17</v>
      </c>
      <c r="B790" s="1" t="s">
        <v>830</v>
      </c>
      <c r="C790">
        <v>96369</v>
      </c>
      <c r="D790" s="1" t="s">
        <v>3819</v>
      </c>
      <c r="E790">
        <v>82.7</v>
      </c>
      <c r="F790">
        <v>5292.8</v>
      </c>
      <c r="G790" s="1" t="s">
        <v>17</v>
      </c>
      <c r="H790">
        <v>5292.8</v>
      </c>
      <c r="I790">
        <v>0</v>
      </c>
      <c r="J790" s="1" t="s">
        <v>3890</v>
      </c>
      <c r="K790" s="1" t="s">
        <v>3894</v>
      </c>
    </row>
    <row r="791" spans="1:11" x14ac:dyDescent="0.25">
      <c r="A791" s="1" t="s">
        <v>17</v>
      </c>
      <c r="B791" s="1" t="s">
        <v>831</v>
      </c>
      <c r="C791">
        <v>96370</v>
      </c>
      <c r="D791" s="1" t="s">
        <v>3757</v>
      </c>
      <c r="E791">
        <v>120</v>
      </c>
      <c r="F791">
        <v>9840</v>
      </c>
      <c r="G791" s="1" t="s">
        <v>22</v>
      </c>
      <c r="H791">
        <v>9840</v>
      </c>
      <c r="I791">
        <v>0</v>
      </c>
      <c r="J791" s="1" t="s">
        <v>3890</v>
      </c>
      <c r="K791" s="1" t="s">
        <v>3902</v>
      </c>
    </row>
    <row r="792" spans="1:11" x14ac:dyDescent="0.25">
      <c r="A792" s="1" t="s">
        <v>17</v>
      </c>
      <c r="B792" s="1" t="s">
        <v>832</v>
      </c>
      <c r="C792">
        <v>96371</v>
      </c>
      <c r="D792" s="1" t="s">
        <v>3739</v>
      </c>
      <c r="E792">
        <v>36.200000000000003</v>
      </c>
      <c r="F792">
        <v>2932.8</v>
      </c>
      <c r="G792" s="1" t="s">
        <v>17</v>
      </c>
      <c r="H792">
        <v>2932.8</v>
      </c>
      <c r="I792">
        <v>0</v>
      </c>
      <c r="J792" s="1" t="s">
        <v>3890</v>
      </c>
      <c r="K792" s="1" t="s">
        <v>3894</v>
      </c>
    </row>
    <row r="793" spans="1:11" x14ac:dyDescent="0.25">
      <c r="A793" s="1" t="s">
        <v>17</v>
      </c>
      <c r="B793" s="1" t="s">
        <v>833</v>
      </c>
      <c r="C793">
        <v>96372</v>
      </c>
      <c r="D793" s="1" t="s">
        <v>3636</v>
      </c>
      <c r="E793">
        <v>63.3</v>
      </c>
      <c r="F793">
        <v>4177.8</v>
      </c>
      <c r="G793" s="1" t="s">
        <v>19</v>
      </c>
      <c r="H793">
        <v>4177.8</v>
      </c>
      <c r="I793">
        <v>0</v>
      </c>
      <c r="J793" s="1" t="s">
        <v>3890</v>
      </c>
      <c r="K793" s="1" t="s">
        <v>3898</v>
      </c>
    </row>
    <row r="794" spans="1:11" x14ac:dyDescent="0.25">
      <c r="A794" s="1" t="s">
        <v>17</v>
      </c>
      <c r="B794" s="1" t="s">
        <v>834</v>
      </c>
      <c r="C794">
        <v>96373</v>
      </c>
      <c r="D794" s="1" t="s">
        <v>3638</v>
      </c>
      <c r="E794">
        <v>70.599999999999994</v>
      </c>
      <c r="F794">
        <v>4494.6000000000004</v>
      </c>
      <c r="G794" s="1" t="s">
        <v>19</v>
      </c>
      <c r="H794">
        <v>4494.6000000000004</v>
      </c>
      <c r="I794">
        <v>0</v>
      </c>
      <c r="J794" s="1" t="s">
        <v>3890</v>
      </c>
      <c r="K794" s="1" t="s">
        <v>3898</v>
      </c>
    </row>
    <row r="795" spans="1:11" x14ac:dyDescent="0.25">
      <c r="A795" s="1" t="s">
        <v>17</v>
      </c>
      <c r="B795" s="1" t="s">
        <v>835</v>
      </c>
      <c r="C795">
        <v>96374</v>
      </c>
      <c r="D795" s="1" t="s">
        <v>3614</v>
      </c>
      <c r="E795">
        <v>4.9000000000000004</v>
      </c>
      <c r="F795">
        <v>18.62</v>
      </c>
      <c r="G795" s="1" t="s">
        <v>17</v>
      </c>
      <c r="H795">
        <v>18.62</v>
      </c>
      <c r="I795">
        <v>0</v>
      </c>
      <c r="J795" s="1" t="s">
        <v>3890</v>
      </c>
      <c r="K795" s="1" t="s">
        <v>3894</v>
      </c>
    </row>
    <row r="796" spans="1:11" x14ac:dyDescent="0.25">
      <c r="A796" s="1" t="s">
        <v>17</v>
      </c>
      <c r="B796" s="1" t="s">
        <v>836</v>
      </c>
      <c r="C796">
        <v>96375</v>
      </c>
      <c r="D796" s="1" t="s">
        <v>3614</v>
      </c>
      <c r="E796">
        <v>1.4</v>
      </c>
      <c r="F796">
        <v>56</v>
      </c>
      <c r="G796" s="1" t="s">
        <v>17</v>
      </c>
      <c r="H796">
        <v>56</v>
      </c>
      <c r="I796">
        <v>0</v>
      </c>
      <c r="J796" s="1" t="s">
        <v>3890</v>
      </c>
      <c r="K796" s="1" t="s">
        <v>3894</v>
      </c>
    </row>
    <row r="797" spans="1:11" x14ac:dyDescent="0.25">
      <c r="A797" s="1" t="s">
        <v>17</v>
      </c>
      <c r="B797" s="1" t="s">
        <v>837</v>
      </c>
      <c r="C797">
        <v>96376</v>
      </c>
      <c r="D797" s="1" t="s">
        <v>3820</v>
      </c>
      <c r="E797">
        <v>30.6</v>
      </c>
      <c r="F797">
        <v>856.8</v>
      </c>
      <c r="G797" s="1" t="s">
        <v>17</v>
      </c>
      <c r="H797">
        <v>856.8</v>
      </c>
      <c r="I797">
        <v>0</v>
      </c>
      <c r="J797" s="1" t="s">
        <v>3890</v>
      </c>
      <c r="K797" s="1" t="s">
        <v>3894</v>
      </c>
    </row>
    <row r="798" spans="1:11" x14ac:dyDescent="0.25">
      <c r="A798" s="1" t="s">
        <v>17</v>
      </c>
      <c r="B798" s="1" t="s">
        <v>838</v>
      </c>
      <c r="C798">
        <v>96377</v>
      </c>
      <c r="D798" s="1" t="s">
        <v>3710</v>
      </c>
      <c r="E798">
        <v>52.6</v>
      </c>
      <c r="F798">
        <v>3471.6</v>
      </c>
      <c r="G798" s="1" t="s">
        <v>19</v>
      </c>
      <c r="H798">
        <v>3471.6</v>
      </c>
      <c r="I798">
        <v>0</v>
      </c>
      <c r="J798" s="1" t="s">
        <v>3890</v>
      </c>
      <c r="K798" s="1" t="s">
        <v>3897</v>
      </c>
    </row>
    <row r="799" spans="1:11" x14ac:dyDescent="0.25">
      <c r="A799" s="1" t="s">
        <v>17</v>
      </c>
      <c r="B799" s="1" t="s">
        <v>839</v>
      </c>
      <c r="C799">
        <v>96378</v>
      </c>
      <c r="D799" s="1" t="s">
        <v>3710</v>
      </c>
      <c r="E799">
        <v>97.6</v>
      </c>
      <c r="F799">
        <v>6441.6</v>
      </c>
      <c r="G799" s="1" t="s">
        <v>18</v>
      </c>
      <c r="H799">
        <v>6441.6</v>
      </c>
      <c r="I799">
        <v>0</v>
      </c>
      <c r="J799" s="1" t="s">
        <v>3890</v>
      </c>
      <c r="K799" s="1" t="s">
        <v>3897</v>
      </c>
    </row>
    <row r="800" spans="1:11" x14ac:dyDescent="0.25">
      <c r="A800" s="1" t="s">
        <v>17</v>
      </c>
      <c r="B800" s="1" t="s">
        <v>840</v>
      </c>
      <c r="C800">
        <v>96379</v>
      </c>
      <c r="D800" s="1" t="s">
        <v>3713</v>
      </c>
      <c r="E800">
        <v>29.8</v>
      </c>
      <c r="F800">
        <v>1966.8</v>
      </c>
      <c r="G800" s="1" t="s">
        <v>19</v>
      </c>
      <c r="H800">
        <v>1966.8</v>
      </c>
      <c r="I800">
        <v>0</v>
      </c>
      <c r="J800" s="1" t="s">
        <v>3890</v>
      </c>
      <c r="K800" s="1" t="s">
        <v>3897</v>
      </c>
    </row>
    <row r="801" spans="1:11" x14ac:dyDescent="0.25">
      <c r="A801" s="1" t="s">
        <v>17</v>
      </c>
      <c r="B801" s="1" t="s">
        <v>841</v>
      </c>
      <c r="C801">
        <v>96380</v>
      </c>
      <c r="D801" s="1" t="s">
        <v>3709</v>
      </c>
      <c r="E801">
        <v>183.4</v>
      </c>
      <c r="F801">
        <v>12104.4</v>
      </c>
      <c r="G801" s="1" t="s">
        <v>19</v>
      </c>
      <c r="H801">
        <v>12104.4</v>
      </c>
      <c r="I801">
        <v>0</v>
      </c>
      <c r="J801" s="1" t="s">
        <v>3890</v>
      </c>
      <c r="K801" s="1" t="s">
        <v>3902</v>
      </c>
    </row>
    <row r="802" spans="1:11" x14ac:dyDescent="0.25">
      <c r="A802" s="1" t="s">
        <v>17</v>
      </c>
      <c r="B802" s="1" t="s">
        <v>842</v>
      </c>
      <c r="C802">
        <v>96381</v>
      </c>
      <c r="D802" s="1" t="s">
        <v>3614</v>
      </c>
      <c r="E802">
        <v>2.2999999999999998</v>
      </c>
      <c r="F802">
        <v>151.80000000000001</v>
      </c>
      <c r="G802" s="1" t="s">
        <v>17</v>
      </c>
      <c r="H802">
        <v>151.80000000000001</v>
      </c>
      <c r="I802">
        <v>0</v>
      </c>
      <c r="J802" s="1" t="s">
        <v>3890</v>
      </c>
      <c r="K802" s="1" t="s">
        <v>3894</v>
      </c>
    </row>
    <row r="803" spans="1:11" x14ac:dyDescent="0.25">
      <c r="A803" s="1" t="s">
        <v>17</v>
      </c>
      <c r="B803" s="1" t="s">
        <v>843</v>
      </c>
      <c r="C803">
        <v>96382</v>
      </c>
      <c r="D803" s="1" t="s">
        <v>3690</v>
      </c>
      <c r="E803">
        <v>1772.75</v>
      </c>
      <c r="F803">
        <v>75100.639999999999</v>
      </c>
      <c r="G803" s="1" t="s">
        <v>23</v>
      </c>
      <c r="H803">
        <v>75100.639999999999</v>
      </c>
      <c r="I803">
        <v>0</v>
      </c>
      <c r="J803" s="1" t="s">
        <v>3890</v>
      </c>
      <c r="K803" s="1" t="s">
        <v>3900</v>
      </c>
    </row>
    <row r="804" spans="1:11" x14ac:dyDescent="0.25">
      <c r="A804" s="1" t="s">
        <v>17</v>
      </c>
      <c r="B804" s="1" t="s">
        <v>844</v>
      </c>
      <c r="C804">
        <v>96383</v>
      </c>
      <c r="D804" s="1" t="s">
        <v>3683</v>
      </c>
      <c r="E804">
        <v>128.80000000000001</v>
      </c>
      <c r="F804">
        <v>7856.8</v>
      </c>
      <c r="G804" s="1" t="s">
        <v>17</v>
      </c>
      <c r="H804">
        <v>7856.8</v>
      </c>
      <c r="I804">
        <v>0</v>
      </c>
      <c r="J804" s="1" t="s">
        <v>3890</v>
      </c>
      <c r="K804" s="1" t="s">
        <v>3894</v>
      </c>
    </row>
    <row r="805" spans="1:11" x14ac:dyDescent="0.25">
      <c r="A805" s="1" t="s">
        <v>17</v>
      </c>
      <c r="B805" s="1" t="s">
        <v>845</v>
      </c>
      <c r="C805">
        <v>96384</v>
      </c>
      <c r="D805" s="1" t="s">
        <v>3706</v>
      </c>
      <c r="E805">
        <v>36.200000000000003</v>
      </c>
      <c r="F805">
        <v>1174.8</v>
      </c>
      <c r="G805" s="1" t="s">
        <v>17</v>
      </c>
      <c r="H805">
        <v>1174.8</v>
      </c>
      <c r="I805">
        <v>0</v>
      </c>
      <c r="J805" s="1" t="s">
        <v>3890</v>
      </c>
      <c r="K805" s="1" t="s">
        <v>3894</v>
      </c>
    </row>
    <row r="806" spans="1:11" x14ac:dyDescent="0.25">
      <c r="A806" s="1" t="s">
        <v>17</v>
      </c>
      <c r="B806" s="1" t="s">
        <v>846</v>
      </c>
      <c r="C806">
        <v>96385</v>
      </c>
      <c r="D806" s="1" t="s">
        <v>3821</v>
      </c>
      <c r="E806">
        <v>38.6</v>
      </c>
      <c r="F806">
        <v>3860</v>
      </c>
      <c r="G806" s="1" t="s">
        <v>17</v>
      </c>
      <c r="H806">
        <v>3860</v>
      </c>
      <c r="I806">
        <v>0</v>
      </c>
      <c r="J806" s="1" t="s">
        <v>3890</v>
      </c>
      <c r="K806" s="1" t="s">
        <v>3894</v>
      </c>
    </row>
    <row r="807" spans="1:11" x14ac:dyDescent="0.25">
      <c r="A807" s="1" t="s">
        <v>17</v>
      </c>
      <c r="B807" s="1" t="s">
        <v>847</v>
      </c>
      <c r="C807">
        <v>96386</v>
      </c>
      <c r="D807" s="1" t="s">
        <v>3683</v>
      </c>
      <c r="E807">
        <v>44.5</v>
      </c>
      <c r="F807">
        <v>2334</v>
      </c>
      <c r="G807" s="1" t="s">
        <v>17</v>
      </c>
      <c r="H807">
        <v>2334</v>
      </c>
      <c r="I807">
        <v>0</v>
      </c>
      <c r="J807" s="1" t="s">
        <v>3890</v>
      </c>
      <c r="K807" s="1" t="s">
        <v>3894</v>
      </c>
    </row>
    <row r="808" spans="1:11" x14ac:dyDescent="0.25">
      <c r="A808" s="1" t="s">
        <v>17</v>
      </c>
      <c r="B808" s="1" t="s">
        <v>848</v>
      </c>
      <c r="C808">
        <v>96387</v>
      </c>
      <c r="D808" s="1" t="s">
        <v>3700</v>
      </c>
      <c r="E808">
        <v>20</v>
      </c>
      <c r="F808">
        <v>6900</v>
      </c>
      <c r="G808" s="1" t="s">
        <v>37</v>
      </c>
      <c r="H808">
        <v>6900</v>
      </c>
      <c r="I808">
        <v>0</v>
      </c>
      <c r="J808" s="1" t="s">
        <v>3890</v>
      </c>
      <c r="K808" s="1" t="s">
        <v>3895</v>
      </c>
    </row>
    <row r="809" spans="1:11" x14ac:dyDescent="0.25">
      <c r="A809" s="1" t="s">
        <v>18</v>
      </c>
      <c r="B809" s="1" t="s">
        <v>849</v>
      </c>
      <c r="C809">
        <v>96388</v>
      </c>
      <c r="D809" s="1" t="s">
        <v>3595</v>
      </c>
      <c r="E809">
        <v>107.7</v>
      </c>
      <c r="F809">
        <v>6169.5</v>
      </c>
      <c r="G809" s="1" t="s">
        <v>18</v>
      </c>
      <c r="H809">
        <v>6169.5</v>
      </c>
      <c r="I809">
        <v>0</v>
      </c>
      <c r="J809" s="1" t="s">
        <v>3890</v>
      </c>
      <c r="K809" s="1" t="s">
        <v>3894</v>
      </c>
    </row>
    <row r="810" spans="1:11" x14ac:dyDescent="0.25">
      <c r="A810" s="1" t="s">
        <v>18</v>
      </c>
      <c r="B810" s="1" t="s">
        <v>850</v>
      </c>
      <c r="C810">
        <v>96389</v>
      </c>
      <c r="D810" s="1" t="s">
        <v>3614</v>
      </c>
      <c r="E810">
        <v>77.5</v>
      </c>
      <c r="F810">
        <v>4185</v>
      </c>
      <c r="G810" s="1" t="s">
        <v>18</v>
      </c>
      <c r="H810">
        <v>4185</v>
      </c>
      <c r="I810">
        <v>0</v>
      </c>
      <c r="J810" s="1" t="s">
        <v>3890</v>
      </c>
      <c r="K810" s="1" t="s">
        <v>3894</v>
      </c>
    </row>
    <row r="811" spans="1:11" x14ac:dyDescent="0.25">
      <c r="A811" s="1" t="s">
        <v>18</v>
      </c>
      <c r="B811" s="1" t="s">
        <v>851</v>
      </c>
      <c r="C811">
        <v>96390</v>
      </c>
      <c r="D811" s="1" t="s">
        <v>3604</v>
      </c>
      <c r="E811">
        <v>96.4</v>
      </c>
      <c r="F811">
        <v>5446.2</v>
      </c>
      <c r="G811" s="1" t="s">
        <v>18</v>
      </c>
      <c r="H811">
        <v>5446.2</v>
      </c>
      <c r="I811">
        <v>0</v>
      </c>
      <c r="J811" s="1" t="s">
        <v>3890</v>
      </c>
      <c r="K811" s="1" t="s">
        <v>3894</v>
      </c>
    </row>
    <row r="812" spans="1:11" x14ac:dyDescent="0.25">
      <c r="A812" s="1" t="s">
        <v>18</v>
      </c>
      <c r="B812" s="1" t="s">
        <v>852</v>
      </c>
      <c r="C812">
        <v>96391</v>
      </c>
      <c r="D812" s="1" t="s">
        <v>3597</v>
      </c>
      <c r="E812">
        <v>1716.9</v>
      </c>
      <c r="F812">
        <v>86559.7</v>
      </c>
      <c r="G812" s="1" t="s">
        <v>18</v>
      </c>
      <c r="H812">
        <v>86559.7</v>
      </c>
      <c r="I812">
        <v>0</v>
      </c>
      <c r="J812" s="1" t="s">
        <v>3890</v>
      </c>
      <c r="K812" s="1" t="s">
        <v>3900</v>
      </c>
    </row>
    <row r="813" spans="1:11" x14ac:dyDescent="0.25">
      <c r="A813" s="1" t="s">
        <v>18</v>
      </c>
      <c r="B813" s="1" t="s">
        <v>853</v>
      </c>
      <c r="C813">
        <v>96392</v>
      </c>
      <c r="D813" s="1" t="s">
        <v>3598</v>
      </c>
      <c r="E813">
        <v>1562.7</v>
      </c>
      <c r="F813">
        <v>82057.5</v>
      </c>
      <c r="G813" s="1" t="s">
        <v>22</v>
      </c>
      <c r="H813">
        <v>82057.5</v>
      </c>
      <c r="I813">
        <v>0</v>
      </c>
      <c r="J813" s="1" t="s">
        <v>3890</v>
      </c>
      <c r="K813" s="1" t="s">
        <v>3894</v>
      </c>
    </row>
    <row r="814" spans="1:11" x14ac:dyDescent="0.25">
      <c r="A814" s="1" t="s">
        <v>18</v>
      </c>
      <c r="B814" s="1" t="s">
        <v>854</v>
      </c>
      <c r="C814">
        <v>96393</v>
      </c>
      <c r="D814" s="1" t="s">
        <v>3731</v>
      </c>
      <c r="E814">
        <v>286</v>
      </c>
      <c r="F814">
        <v>19734</v>
      </c>
      <c r="G814" s="1" t="s">
        <v>20</v>
      </c>
      <c r="H814">
        <v>19734</v>
      </c>
      <c r="I814">
        <v>0</v>
      </c>
      <c r="J814" s="1" t="s">
        <v>3890</v>
      </c>
      <c r="K814" s="1" t="s">
        <v>3900</v>
      </c>
    </row>
    <row r="815" spans="1:11" x14ac:dyDescent="0.25">
      <c r="A815" s="1" t="s">
        <v>18</v>
      </c>
      <c r="B815" s="1" t="s">
        <v>855</v>
      </c>
      <c r="C815">
        <v>96394</v>
      </c>
      <c r="D815" s="1" t="s">
        <v>3597</v>
      </c>
      <c r="E815">
        <v>1</v>
      </c>
      <c r="F815">
        <v>500</v>
      </c>
      <c r="G815" s="1" t="s">
        <v>18</v>
      </c>
      <c r="H815">
        <v>500</v>
      </c>
      <c r="I815">
        <v>0</v>
      </c>
      <c r="J815" s="1" t="s">
        <v>3890</v>
      </c>
      <c r="K815" s="1" t="s">
        <v>3894</v>
      </c>
    </row>
    <row r="816" spans="1:11" x14ac:dyDescent="0.25">
      <c r="A816" s="1" t="s">
        <v>18</v>
      </c>
      <c r="B816" s="1" t="s">
        <v>856</v>
      </c>
      <c r="C816">
        <v>96395</v>
      </c>
      <c r="D816" s="1" t="s">
        <v>3606</v>
      </c>
      <c r="E816">
        <v>180.1</v>
      </c>
      <c r="F816">
        <v>10472.799999999999</v>
      </c>
      <c r="G816" s="1" t="s">
        <v>18</v>
      </c>
      <c r="H816">
        <v>10472.799999999999</v>
      </c>
      <c r="I816">
        <v>0</v>
      </c>
      <c r="J816" s="1" t="s">
        <v>3890</v>
      </c>
      <c r="K816" s="1" t="s">
        <v>3894</v>
      </c>
    </row>
    <row r="817" spans="1:11" x14ac:dyDescent="0.25">
      <c r="A817" s="1" t="s">
        <v>18</v>
      </c>
      <c r="B817" s="1" t="s">
        <v>857</v>
      </c>
      <c r="C817">
        <v>96396</v>
      </c>
      <c r="D817" s="1" t="s">
        <v>3792</v>
      </c>
      <c r="E817">
        <v>21.2</v>
      </c>
      <c r="F817">
        <v>1829.4</v>
      </c>
      <c r="G817" s="1" t="s">
        <v>18</v>
      </c>
      <c r="H817">
        <v>1829.4</v>
      </c>
      <c r="I817">
        <v>0</v>
      </c>
      <c r="J817" s="1" t="s">
        <v>3890</v>
      </c>
      <c r="K817" s="1" t="s">
        <v>3894</v>
      </c>
    </row>
    <row r="818" spans="1:11" x14ac:dyDescent="0.25">
      <c r="A818" s="1" t="s">
        <v>18</v>
      </c>
      <c r="B818" s="1" t="s">
        <v>858</v>
      </c>
      <c r="C818">
        <v>96397</v>
      </c>
      <c r="D818" s="1" t="s">
        <v>3613</v>
      </c>
      <c r="E818">
        <v>144.30000000000001</v>
      </c>
      <c r="F818">
        <v>8902.2000000000007</v>
      </c>
      <c r="G818" s="1" t="s">
        <v>18</v>
      </c>
      <c r="H818">
        <v>8902.2000000000007</v>
      </c>
      <c r="I818">
        <v>0</v>
      </c>
      <c r="J818" s="1" t="s">
        <v>3890</v>
      </c>
      <c r="K818" s="1" t="s">
        <v>3894</v>
      </c>
    </row>
    <row r="819" spans="1:11" x14ac:dyDescent="0.25">
      <c r="A819" s="1" t="s">
        <v>18</v>
      </c>
      <c r="B819" s="1" t="s">
        <v>859</v>
      </c>
      <c r="C819">
        <v>96398</v>
      </c>
      <c r="D819" s="1" t="s">
        <v>3601</v>
      </c>
      <c r="E819">
        <v>123</v>
      </c>
      <c r="F819">
        <v>8118</v>
      </c>
      <c r="G819" s="1" t="s">
        <v>18</v>
      </c>
      <c r="H819">
        <v>8118</v>
      </c>
      <c r="I819">
        <v>0</v>
      </c>
      <c r="J819" s="1" t="s">
        <v>3890</v>
      </c>
      <c r="K819" s="1" t="s">
        <v>3894</v>
      </c>
    </row>
    <row r="820" spans="1:11" x14ac:dyDescent="0.25">
      <c r="A820" s="1" t="s">
        <v>18</v>
      </c>
      <c r="B820" s="1" t="s">
        <v>860</v>
      </c>
      <c r="C820">
        <v>96399</v>
      </c>
      <c r="D820" s="1" t="s">
        <v>3822</v>
      </c>
      <c r="E820">
        <v>189.2</v>
      </c>
      <c r="F820">
        <v>11541.2</v>
      </c>
      <c r="G820" s="1" t="s">
        <v>18</v>
      </c>
      <c r="H820">
        <v>11541.2</v>
      </c>
      <c r="I820">
        <v>0</v>
      </c>
      <c r="J820" s="1" t="s">
        <v>3890</v>
      </c>
      <c r="K820" s="1" t="s">
        <v>3894</v>
      </c>
    </row>
    <row r="821" spans="1:11" x14ac:dyDescent="0.25">
      <c r="A821" s="1" t="s">
        <v>18</v>
      </c>
      <c r="B821" s="1" t="s">
        <v>861</v>
      </c>
      <c r="C821">
        <v>96400</v>
      </c>
      <c r="D821" s="1" t="s">
        <v>3614</v>
      </c>
      <c r="E821">
        <v>6.5</v>
      </c>
      <c r="F821">
        <v>287</v>
      </c>
      <c r="G821" s="1" t="s">
        <v>18</v>
      </c>
      <c r="H821">
        <v>287</v>
      </c>
      <c r="I821">
        <v>0</v>
      </c>
      <c r="J821" s="1" t="s">
        <v>3890</v>
      </c>
      <c r="K821" s="1" t="s">
        <v>3894</v>
      </c>
    </row>
    <row r="822" spans="1:11" x14ac:dyDescent="0.25">
      <c r="A822" s="1" t="s">
        <v>18</v>
      </c>
      <c r="B822" s="1" t="s">
        <v>862</v>
      </c>
      <c r="C822">
        <v>96401</v>
      </c>
      <c r="D822" s="1" t="s">
        <v>3605</v>
      </c>
      <c r="E822">
        <v>45.3</v>
      </c>
      <c r="F822">
        <v>2989.8</v>
      </c>
      <c r="G822" s="1" t="s">
        <v>18</v>
      </c>
      <c r="H822">
        <v>2989.8</v>
      </c>
      <c r="I822">
        <v>0</v>
      </c>
      <c r="J822" s="1" t="s">
        <v>3890</v>
      </c>
      <c r="K822" s="1" t="s">
        <v>3894</v>
      </c>
    </row>
    <row r="823" spans="1:11" x14ac:dyDescent="0.25">
      <c r="A823" s="1" t="s">
        <v>18</v>
      </c>
      <c r="B823" s="1" t="s">
        <v>863</v>
      </c>
      <c r="C823">
        <v>96402</v>
      </c>
      <c r="D823" s="1" t="s">
        <v>3637</v>
      </c>
      <c r="E823">
        <v>156.6</v>
      </c>
      <c r="F823">
        <v>9865.7999999999993</v>
      </c>
      <c r="G823" s="1" t="s">
        <v>18</v>
      </c>
      <c r="H823">
        <v>9865.7999999999993</v>
      </c>
      <c r="I823">
        <v>0</v>
      </c>
      <c r="J823" s="1" t="s">
        <v>3890</v>
      </c>
      <c r="K823" s="1" t="s">
        <v>3894</v>
      </c>
    </row>
    <row r="824" spans="1:11" x14ac:dyDescent="0.25">
      <c r="A824" s="1" t="s">
        <v>18</v>
      </c>
      <c r="B824" s="1" t="s">
        <v>864</v>
      </c>
      <c r="C824">
        <v>96403</v>
      </c>
      <c r="D824" s="1" t="s">
        <v>3600</v>
      </c>
      <c r="E824">
        <v>99.7</v>
      </c>
      <c r="F824">
        <v>3183.3</v>
      </c>
      <c r="G824" s="1" t="s">
        <v>18</v>
      </c>
      <c r="H824">
        <v>3183.3</v>
      </c>
      <c r="I824">
        <v>0</v>
      </c>
      <c r="J824" s="1" t="s">
        <v>3890</v>
      </c>
      <c r="K824" s="1" t="s">
        <v>3894</v>
      </c>
    </row>
    <row r="825" spans="1:11" x14ac:dyDescent="0.25">
      <c r="A825" s="1" t="s">
        <v>18</v>
      </c>
      <c r="B825" s="1" t="s">
        <v>865</v>
      </c>
      <c r="C825">
        <v>96404</v>
      </c>
      <c r="D825" s="1" t="s">
        <v>3610</v>
      </c>
      <c r="E825">
        <v>56.3</v>
      </c>
      <c r="F825">
        <v>3163.1</v>
      </c>
      <c r="G825" s="1" t="s">
        <v>18</v>
      </c>
      <c r="H825">
        <v>3163.1</v>
      </c>
      <c r="I825">
        <v>0</v>
      </c>
      <c r="J825" s="1" t="s">
        <v>3890</v>
      </c>
      <c r="K825" s="1" t="s">
        <v>3894</v>
      </c>
    </row>
    <row r="826" spans="1:11" x14ac:dyDescent="0.25">
      <c r="A826" s="1" t="s">
        <v>18</v>
      </c>
      <c r="B826" s="1" t="s">
        <v>866</v>
      </c>
      <c r="C826">
        <v>96405</v>
      </c>
      <c r="D826" s="1" t="s">
        <v>3640</v>
      </c>
      <c r="E826">
        <v>144.6</v>
      </c>
      <c r="F826">
        <v>7638.5</v>
      </c>
      <c r="G826" s="1" t="s">
        <v>18</v>
      </c>
      <c r="H826">
        <v>7638.5</v>
      </c>
      <c r="I826">
        <v>0</v>
      </c>
      <c r="J826" s="1" t="s">
        <v>3890</v>
      </c>
      <c r="K826" s="1" t="s">
        <v>3894</v>
      </c>
    </row>
    <row r="827" spans="1:11" x14ac:dyDescent="0.25">
      <c r="A827" s="1" t="s">
        <v>18</v>
      </c>
      <c r="B827" s="1" t="s">
        <v>867</v>
      </c>
      <c r="C827">
        <v>96406</v>
      </c>
      <c r="D827" s="1" t="s">
        <v>3612</v>
      </c>
      <c r="E827">
        <v>76.599999999999994</v>
      </c>
      <c r="F827">
        <v>3871.6</v>
      </c>
      <c r="G827" s="1" t="s">
        <v>18</v>
      </c>
      <c r="H827">
        <v>3871.6</v>
      </c>
      <c r="I827">
        <v>0</v>
      </c>
      <c r="J827" s="1" t="s">
        <v>3890</v>
      </c>
      <c r="K827" s="1" t="s">
        <v>3894</v>
      </c>
    </row>
    <row r="828" spans="1:11" x14ac:dyDescent="0.25">
      <c r="A828" s="1" t="s">
        <v>18</v>
      </c>
      <c r="B828" s="1" t="s">
        <v>868</v>
      </c>
      <c r="C828">
        <v>96407</v>
      </c>
      <c r="D828" s="1" t="s">
        <v>3599</v>
      </c>
      <c r="E828">
        <v>837.4</v>
      </c>
      <c r="F828">
        <v>43805.8</v>
      </c>
      <c r="G828" s="1" t="s">
        <v>20</v>
      </c>
      <c r="H828">
        <v>43805.8</v>
      </c>
      <c r="I828">
        <v>0</v>
      </c>
      <c r="J828" s="1" t="s">
        <v>3890</v>
      </c>
      <c r="K828" s="1" t="s">
        <v>3894</v>
      </c>
    </row>
    <row r="829" spans="1:11" x14ac:dyDescent="0.25">
      <c r="A829" s="1" t="s">
        <v>18</v>
      </c>
      <c r="B829" s="1" t="s">
        <v>869</v>
      </c>
      <c r="C829">
        <v>96408</v>
      </c>
      <c r="D829" s="1" t="s">
        <v>3667</v>
      </c>
      <c r="E829">
        <v>183.7</v>
      </c>
      <c r="F829">
        <v>6462.5</v>
      </c>
      <c r="G829" s="1" t="s">
        <v>18</v>
      </c>
      <c r="H829">
        <v>6462.5</v>
      </c>
      <c r="I829">
        <v>0</v>
      </c>
      <c r="J829" s="1" t="s">
        <v>3890</v>
      </c>
      <c r="K829" s="1" t="s">
        <v>3894</v>
      </c>
    </row>
    <row r="830" spans="1:11" x14ac:dyDescent="0.25">
      <c r="A830" s="1" t="s">
        <v>18</v>
      </c>
      <c r="B830" s="1" t="s">
        <v>870</v>
      </c>
      <c r="C830">
        <v>96409</v>
      </c>
      <c r="D830" s="1" t="s">
        <v>3607</v>
      </c>
      <c r="E830">
        <v>361.5</v>
      </c>
      <c r="F830">
        <v>22503.1</v>
      </c>
      <c r="G830" s="1" t="s">
        <v>18</v>
      </c>
      <c r="H830">
        <v>22503.1</v>
      </c>
      <c r="I830">
        <v>0</v>
      </c>
      <c r="J830" s="1" t="s">
        <v>3890</v>
      </c>
      <c r="K830" s="1" t="s">
        <v>3894</v>
      </c>
    </row>
    <row r="831" spans="1:11" x14ac:dyDescent="0.25">
      <c r="A831" s="1" t="s">
        <v>18</v>
      </c>
      <c r="B831" s="1" t="s">
        <v>871</v>
      </c>
      <c r="C831">
        <v>96410</v>
      </c>
      <c r="D831" s="1" t="s">
        <v>3614</v>
      </c>
      <c r="E831">
        <v>24.2</v>
      </c>
      <c r="F831">
        <v>2129.6</v>
      </c>
      <c r="G831" s="1" t="s">
        <v>18</v>
      </c>
      <c r="H831">
        <v>2129.6</v>
      </c>
      <c r="I831">
        <v>0</v>
      </c>
      <c r="J831" s="1" t="s">
        <v>3890</v>
      </c>
      <c r="K831" s="1" t="s">
        <v>3894</v>
      </c>
    </row>
    <row r="832" spans="1:11" x14ac:dyDescent="0.25">
      <c r="A832" s="1" t="s">
        <v>18</v>
      </c>
      <c r="B832" s="1" t="s">
        <v>872</v>
      </c>
      <c r="C832">
        <v>96411</v>
      </c>
      <c r="D832" s="1" t="s">
        <v>3611</v>
      </c>
      <c r="E832">
        <v>22.7</v>
      </c>
      <c r="F832">
        <v>476.7</v>
      </c>
      <c r="G832" s="1" t="s">
        <v>18</v>
      </c>
      <c r="H832">
        <v>476.7</v>
      </c>
      <c r="I832">
        <v>0</v>
      </c>
      <c r="J832" s="1" t="s">
        <v>3890</v>
      </c>
      <c r="K832" s="1" t="s">
        <v>3894</v>
      </c>
    </row>
    <row r="833" spans="1:11" x14ac:dyDescent="0.25">
      <c r="A833" s="1" t="s">
        <v>18</v>
      </c>
      <c r="B833" s="1" t="s">
        <v>873</v>
      </c>
      <c r="C833">
        <v>96412</v>
      </c>
      <c r="D833" s="1" t="s">
        <v>3614</v>
      </c>
      <c r="E833">
        <v>14.3</v>
      </c>
      <c r="F833">
        <v>1258.4000000000001</v>
      </c>
      <c r="G833" s="1" t="s">
        <v>18</v>
      </c>
      <c r="H833">
        <v>1258.4000000000001</v>
      </c>
      <c r="I833">
        <v>0</v>
      </c>
      <c r="J833" s="1" t="s">
        <v>3890</v>
      </c>
      <c r="K833" s="1" t="s">
        <v>3894</v>
      </c>
    </row>
    <row r="834" spans="1:11" x14ac:dyDescent="0.25">
      <c r="A834" s="1" t="s">
        <v>18</v>
      </c>
      <c r="B834" s="1" t="s">
        <v>874</v>
      </c>
      <c r="C834">
        <v>96413</v>
      </c>
      <c r="D834" s="1" t="s">
        <v>3616</v>
      </c>
      <c r="E834">
        <v>166.6</v>
      </c>
      <c r="F834">
        <v>9100.2000000000007</v>
      </c>
      <c r="G834" s="1" t="s">
        <v>18</v>
      </c>
      <c r="H834">
        <v>9100.2000000000007</v>
      </c>
      <c r="I834">
        <v>0</v>
      </c>
      <c r="J834" s="1" t="s">
        <v>3890</v>
      </c>
      <c r="K834" s="1" t="s">
        <v>3894</v>
      </c>
    </row>
    <row r="835" spans="1:11" x14ac:dyDescent="0.25">
      <c r="A835" s="1" t="s">
        <v>18</v>
      </c>
      <c r="B835" s="1" t="s">
        <v>875</v>
      </c>
      <c r="C835">
        <v>96414</v>
      </c>
      <c r="D835" s="1" t="s">
        <v>3823</v>
      </c>
      <c r="E835">
        <v>71.599999999999994</v>
      </c>
      <c r="F835">
        <v>3651.6</v>
      </c>
      <c r="G835" s="1" t="s">
        <v>18</v>
      </c>
      <c r="H835">
        <v>3651.6</v>
      </c>
      <c r="I835">
        <v>0</v>
      </c>
      <c r="J835" s="1" t="s">
        <v>3890</v>
      </c>
      <c r="K835" s="1" t="s">
        <v>3894</v>
      </c>
    </row>
    <row r="836" spans="1:11" x14ac:dyDescent="0.25">
      <c r="A836" s="1" t="s">
        <v>18</v>
      </c>
      <c r="B836" s="1" t="s">
        <v>876</v>
      </c>
      <c r="C836">
        <v>96415</v>
      </c>
      <c r="D836" s="1" t="s">
        <v>3765</v>
      </c>
      <c r="E836">
        <v>8.5</v>
      </c>
      <c r="F836">
        <v>561</v>
      </c>
      <c r="G836" s="1" t="s">
        <v>18</v>
      </c>
      <c r="H836">
        <v>561</v>
      </c>
      <c r="I836">
        <v>0</v>
      </c>
      <c r="J836" s="1" t="s">
        <v>3890</v>
      </c>
      <c r="K836" s="1" t="s">
        <v>3894</v>
      </c>
    </row>
    <row r="837" spans="1:11" x14ac:dyDescent="0.25">
      <c r="A837" s="1" t="s">
        <v>18</v>
      </c>
      <c r="B837" s="1" t="s">
        <v>877</v>
      </c>
      <c r="C837">
        <v>96416</v>
      </c>
      <c r="D837" s="1" t="s">
        <v>3649</v>
      </c>
      <c r="E837">
        <v>105.2</v>
      </c>
      <c r="F837">
        <v>5365.2</v>
      </c>
      <c r="G837" s="1" t="s">
        <v>18</v>
      </c>
      <c r="H837">
        <v>5365.2</v>
      </c>
      <c r="I837">
        <v>0</v>
      </c>
      <c r="J837" s="1" t="s">
        <v>3890</v>
      </c>
      <c r="K837" s="1" t="s">
        <v>3894</v>
      </c>
    </row>
    <row r="838" spans="1:11" x14ac:dyDescent="0.25">
      <c r="A838" s="1" t="s">
        <v>18</v>
      </c>
      <c r="B838" s="1" t="s">
        <v>878</v>
      </c>
      <c r="C838">
        <v>96417</v>
      </c>
      <c r="D838" s="1" t="s">
        <v>3614</v>
      </c>
      <c r="E838">
        <v>26.2</v>
      </c>
      <c r="F838">
        <v>1729.2</v>
      </c>
      <c r="G838" s="1" t="s">
        <v>18</v>
      </c>
      <c r="H838">
        <v>1729.2</v>
      </c>
      <c r="I838">
        <v>0</v>
      </c>
      <c r="J838" s="1" t="s">
        <v>3890</v>
      </c>
      <c r="K838" s="1" t="s">
        <v>3894</v>
      </c>
    </row>
    <row r="839" spans="1:11" x14ac:dyDescent="0.25">
      <c r="A839" s="1" t="s">
        <v>18</v>
      </c>
      <c r="B839" s="1" t="s">
        <v>879</v>
      </c>
      <c r="C839">
        <v>96418</v>
      </c>
      <c r="D839" s="1" t="s">
        <v>3622</v>
      </c>
      <c r="E839">
        <v>72.5</v>
      </c>
      <c r="F839">
        <v>3697.5</v>
      </c>
      <c r="G839" s="1" t="s">
        <v>18</v>
      </c>
      <c r="H839">
        <v>3697.5</v>
      </c>
      <c r="I839">
        <v>0</v>
      </c>
      <c r="J839" s="1" t="s">
        <v>3890</v>
      </c>
      <c r="K839" s="1" t="s">
        <v>3894</v>
      </c>
    </row>
    <row r="840" spans="1:11" x14ac:dyDescent="0.25">
      <c r="A840" s="1" t="s">
        <v>18</v>
      </c>
      <c r="B840" s="1" t="s">
        <v>880</v>
      </c>
      <c r="C840">
        <v>96419</v>
      </c>
      <c r="D840" s="1" t="s">
        <v>3618</v>
      </c>
      <c r="E840">
        <v>64.3</v>
      </c>
      <c r="F840">
        <v>4137.6000000000004</v>
      </c>
      <c r="G840" s="1" t="s">
        <v>18</v>
      </c>
      <c r="H840">
        <v>4137.6000000000004</v>
      </c>
      <c r="I840">
        <v>0</v>
      </c>
      <c r="J840" s="1" t="s">
        <v>3890</v>
      </c>
      <c r="K840" s="1" t="s">
        <v>3894</v>
      </c>
    </row>
    <row r="841" spans="1:11" x14ac:dyDescent="0.25">
      <c r="A841" s="1" t="s">
        <v>18</v>
      </c>
      <c r="B841" s="1" t="s">
        <v>881</v>
      </c>
      <c r="C841">
        <v>96420</v>
      </c>
      <c r="D841" s="1" t="s">
        <v>3620</v>
      </c>
      <c r="E841">
        <v>106.3</v>
      </c>
      <c r="F841">
        <v>6696.9</v>
      </c>
      <c r="G841" s="1" t="s">
        <v>18</v>
      </c>
      <c r="H841">
        <v>6696.9</v>
      </c>
      <c r="I841">
        <v>0</v>
      </c>
      <c r="J841" s="1" t="s">
        <v>3890</v>
      </c>
      <c r="K841" s="1" t="s">
        <v>3894</v>
      </c>
    </row>
    <row r="842" spans="1:11" x14ac:dyDescent="0.25">
      <c r="A842" s="1" t="s">
        <v>18</v>
      </c>
      <c r="B842" s="1" t="s">
        <v>882</v>
      </c>
      <c r="C842">
        <v>96421</v>
      </c>
      <c r="D842" s="1" t="s">
        <v>3627</v>
      </c>
      <c r="E842">
        <v>46.3</v>
      </c>
      <c r="F842">
        <v>2925.6</v>
      </c>
      <c r="G842" s="1" t="s">
        <v>18</v>
      </c>
      <c r="H842">
        <v>2925.6</v>
      </c>
      <c r="I842">
        <v>0</v>
      </c>
      <c r="J842" s="1" t="s">
        <v>3890</v>
      </c>
      <c r="K842" s="1" t="s">
        <v>3894</v>
      </c>
    </row>
    <row r="843" spans="1:11" x14ac:dyDescent="0.25">
      <c r="A843" s="1" t="s">
        <v>18</v>
      </c>
      <c r="B843" s="1" t="s">
        <v>883</v>
      </c>
      <c r="C843">
        <v>96422</v>
      </c>
      <c r="D843" s="1" t="s">
        <v>3614</v>
      </c>
      <c r="E843">
        <v>8.5</v>
      </c>
      <c r="F843">
        <v>586.5</v>
      </c>
      <c r="G843" s="1" t="s">
        <v>18</v>
      </c>
      <c r="H843">
        <v>586.5</v>
      </c>
      <c r="I843">
        <v>0</v>
      </c>
      <c r="J843" s="1" t="s">
        <v>3890</v>
      </c>
      <c r="K843" s="1" t="s">
        <v>3894</v>
      </c>
    </row>
    <row r="844" spans="1:11" x14ac:dyDescent="0.25">
      <c r="A844" s="1" t="s">
        <v>18</v>
      </c>
      <c r="B844" s="1" t="s">
        <v>884</v>
      </c>
      <c r="C844">
        <v>96423</v>
      </c>
      <c r="D844" s="1" t="s">
        <v>3614</v>
      </c>
      <c r="E844">
        <v>9.1999999999999993</v>
      </c>
      <c r="F844">
        <v>634.79999999999995</v>
      </c>
      <c r="G844" s="1" t="s">
        <v>18</v>
      </c>
      <c r="H844">
        <v>634.79999999999995</v>
      </c>
      <c r="I844">
        <v>0</v>
      </c>
      <c r="J844" s="1" t="s">
        <v>3890</v>
      </c>
      <c r="K844" s="1" t="s">
        <v>3894</v>
      </c>
    </row>
    <row r="845" spans="1:11" x14ac:dyDescent="0.25">
      <c r="A845" s="1" t="s">
        <v>18</v>
      </c>
      <c r="B845" s="1" t="s">
        <v>885</v>
      </c>
      <c r="C845">
        <v>96424</v>
      </c>
      <c r="D845" s="1" t="s">
        <v>3625</v>
      </c>
      <c r="E845">
        <v>50.1</v>
      </c>
      <c r="F845">
        <v>3206.4</v>
      </c>
      <c r="G845" s="1" t="s">
        <v>18</v>
      </c>
      <c r="H845">
        <v>3206.4</v>
      </c>
      <c r="I845">
        <v>0</v>
      </c>
      <c r="J845" s="1" t="s">
        <v>3890</v>
      </c>
      <c r="K845" s="1" t="s">
        <v>3894</v>
      </c>
    </row>
    <row r="846" spans="1:11" x14ac:dyDescent="0.25">
      <c r="A846" s="1" t="s">
        <v>18</v>
      </c>
      <c r="B846" s="1" t="s">
        <v>886</v>
      </c>
      <c r="C846">
        <v>96425</v>
      </c>
      <c r="D846" s="1" t="s">
        <v>3811</v>
      </c>
      <c r="E846">
        <v>37.799999999999997</v>
      </c>
      <c r="F846">
        <v>2494.8000000000002</v>
      </c>
      <c r="G846" s="1" t="s">
        <v>18</v>
      </c>
      <c r="H846">
        <v>2494.8000000000002</v>
      </c>
      <c r="I846">
        <v>0</v>
      </c>
      <c r="J846" s="1" t="s">
        <v>3890</v>
      </c>
      <c r="K846" s="1" t="s">
        <v>3894</v>
      </c>
    </row>
    <row r="847" spans="1:11" x14ac:dyDescent="0.25">
      <c r="A847" s="1" t="s">
        <v>18</v>
      </c>
      <c r="B847" s="1" t="s">
        <v>887</v>
      </c>
      <c r="C847">
        <v>96426</v>
      </c>
      <c r="D847" s="1" t="s">
        <v>3754</v>
      </c>
      <c r="E847">
        <v>213.9</v>
      </c>
      <c r="F847">
        <v>15575.4</v>
      </c>
      <c r="G847" s="1" t="s">
        <v>30</v>
      </c>
      <c r="H847">
        <v>15575.4</v>
      </c>
      <c r="I847">
        <v>0</v>
      </c>
      <c r="J847" s="1" t="s">
        <v>3890</v>
      </c>
      <c r="K847" s="1" t="s">
        <v>3900</v>
      </c>
    </row>
    <row r="848" spans="1:11" x14ac:dyDescent="0.25">
      <c r="A848" s="1" t="s">
        <v>18</v>
      </c>
      <c r="B848" s="1" t="s">
        <v>888</v>
      </c>
      <c r="C848">
        <v>96427</v>
      </c>
      <c r="D848" s="1" t="s">
        <v>3686</v>
      </c>
      <c r="E848">
        <v>6.5</v>
      </c>
      <c r="F848">
        <v>494</v>
      </c>
      <c r="G848" s="1" t="s">
        <v>3880</v>
      </c>
      <c r="H848">
        <v>494</v>
      </c>
      <c r="I848">
        <v>0</v>
      </c>
      <c r="J848" s="1" t="s">
        <v>3890</v>
      </c>
      <c r="K848" s="1" t="s">
        <v>3900</v>
      </c>
    </row>
    <row r="849" spans="1:11" x14ac:dyDescent="0.25">
      <c r="A849" s="1" t="s">
        <v>18</v>
      </c>
      <c r="B849" s="1" t="s">
        <v>889</v>
      </c>
      <c r="C849">
        <v>96428</v>
      </c>
      <c r="D849" s="1" t="s">
        <v>3722</v>
      </c>
      <c r="E849">
        <v>16.600000000000001</v>
      </c>
      <c r="F849">
        <v>532.9</v>
      </c>
      <c r="G849" s="1" t="s">
        <v>18</v>
      </c>
      <c r="H849">
        <v>532.9</v>
      </c>
      <c r="I849">
        <v>0</v>
      </c>
      <c r="J849" s="1" t="s">
        <v>3890</v>
      </c>
      <c r="K849" s="1" t="s">
        <v>3894</v>
      </c>
    </row>
    <row r="850" spans="1:11" x14ac:dyDescent="0.25">
      <c r="A850" s="1" t="s">
        <v>18</v>
      </c>
      <c r="B850" s="1" t="s">
        <v>890</v>
      </c>
      <c r="C850">
        <v>96429</v>
      </c>
      <c r="D850" s="1" t="s">
        <v>3622</v>
      </c>
      <c r="E850">
        <v>25</v>
      </c>
      <c r="F850">
        <v>1275</v>
      </c>
      <c r="G850" s="1" t="s">
        <v>18</v>
      </c>
      <c r="H850">
        <v>1275</v>
      </c>
      <c r="I850">
        <v>0</v>
      </c>
      <c r="J850" s="1" t="s">
        <v>3890</v>
      </c>
      <c r="K850" s="1" t="s">
        <v>3894</v>
      </c>
    </row>
    <row r="851" spans="1:11" x14ac:dyDescent="0.25">
      <c r="A851" s="1" t="s">
        <v>18</v>
      </c>
      <c r="B851" s="1" t="s">
        <v>891</v>
      </c>
      <c r="C851">
        <v>96430</v>
      </c>
      <c r="D851" s="1" t="s">
        <v>3618</v>
      </c>
      <c r="E851">
        <v>25</v>
      </c>
      <c r="F851">
        <v>1600</v>
      </c>
      <c r="G851" s="1" t="s">
        <v>18</v>
      </c>
      <c r="H851">
        <v>1600</v>
      </c>
      <c r="I851">
        <v>0</v>
      </c>
      <c r="J851" s="1" t="s">
        <v>3890</v>
      </c>
      <c r="K851" s="1" t="s">
        <v>3894</v>
      </c>
    </row>
    <row r="852" spans="1:11" x14ac:dyDescent="0.25">
      <c r="A852" s="1" t="s">
        <v>18</v>
      </c>
      <c r="B852" s="1" t="s">
        <v>892</v>
      </c>
      <c r="C852">
        <v>96431</v>
      </c>
      <c r="D852" s="1" t="s">
        <v>3691</v>
      </c>
      <c r="E852">
        <v>935</v>
      </c>
      <c r="F852">
        <v>19635</v>
      </c>
      <c r="G852" s="1" t="s">
        <v>18</v>
      </c>
      <c r="H852">
        <v>19635</v>
      </c>
      <c r="I852">
        <v>0</v>
      </c>
      <c r="J852" s="1" t="s">
        <v>3890</v>
      </c>
      <c r="K852" s="1" t="s">
        <v>3894</v>
      </c>
    </row>
    <row r="853" spans="1:11" x14ac:dyDescent="0.25">
      <c r="A853" s="1" t="s">
        <v>18</v>
      </c>
      <c r="B853" s="1" t="s">
        <v>893</v>
      </c>
      <c r="C853">
        <v>96432</v>
      </c>
      <c r="D853" s="1" t="s">
        <v>3603</v>
      </c>
      <c r="E853">
        <v>17</v>
      </c>
      <c r="F853">
        <v>1122</v>
      </c>
      <c r="G853" s="1" t="s">
        <v>18</v>
      </c>
      <c r="H853">
        <v>1122</v>
      </c>
      <c r="I853">
        <v>0</v>
      </c>
      <c r="J853" s="1" t="s">
        <v>3890</v>
      </c>
      <c r="K853" s="1" t="s">
        <v>3894</v>
      </c>
    </row>
    <row r="854" spans="1:11" x14ac:dyDescent="0.25">
      <c r="A854" s="1" t="s">
        <v>19</v>
      </c>
      <c r="B854" s="1" t="s">
        <v>894</v>
      </c>
      <c r="C854">
        <v>96433</v>
      </c>
      <c r="D854" s="1" t="s">
        <v>3597</v>
      </c>
      <c r="E854">
        <v>550.5</v>
      </c>
      <c r="F854">
        <v>23908.799999999999</v>
      </c>
      <c r="G854" s="1" t="s">
        <v>19</v>
      </c>
      <c r="H854">
        <v>23908.799999999999</v>
      </c>
      <c r="I854">
        <v>0</v>
      </c>
      <c r="J854" s="1" t="s">
        <v>3890</v>
      </c>
      <c r="K854" s="1" t="s">
        <v>3896</v>
      </c>
    </row>
    <row r="855" spans="1:11" x14ac:dyDescent="0.25">
      <c r="A855" s="1" t="s">
        <v>19</v>
      </c>
      <c r="B855" s="1" t="s">
        <v>895</v>
      </c>
      <c r="C855">
        <v>96434</v>
      </c>
      <c r="D855" s="1" t="s">
        <v>3597</v>
      </c>
      <c r="E855">
        <v>851.3</v>
      </c>
      <c r="F855">
        <v>42990.65</v>
      </c>
      <c r="G855" s="1" t="s">
        <v>19</v>
      </c>
      <c r="H855">
        <v>42990.65</v>
      </c>
      <c r="I855">
        <v>0</v>
      </c>
      <c r="J855" s="1" t="s">
        <v>3890</v>
      </c>
      <c r="K855" s="1" t="s">
        <v>3896</v>
      </c>
    </row>
    <row r="856" spans="1:11" x14ac:dyDescent="0.25">
      <c r="A856" s="1" t="s">
        <v>19</v>
      </c>
      <c r="B856" s="1" t="s">
        <v>896</v>
      </c>
      <c r="C856">
        <v>96435</v>
      </c>
      <c r="D856" s="1" t="s">
        <v>3634</v>
      </c>
      <c r="E856">
        <v>9.6999999999999993</v>
      </c>
      <c r="F856">
        <v>640.20000000000005</v>
      </c>
      <c r="G856" s="1" t="s">
        <v>19</v>
      </c>
      <c r="H856">
        <v>640.20000000000005</v>
      </c>
      <c r="I856">
        <v>0</v>
      </c>
      <c r="J856" s="1" t="s">
        <v>3890</v>
      </c>
      <c r="K856" s="1" t="s">
        <v>3894</v>
      </c>
    </row>
    <row r="857" spans="1:11" x14ac:dyDescent="0.25">
      <c r="A857" s="1" t="s">
        <v>19</v>
      </c>
      <c r="B857" s="1" t="s">
        <v>897</v>
      </c>
      <c r="C857">
        <v>96436</v>
      </c>
      <c r="D857" s="1" t="s">
        <v>3598</v>
      </c>
      <c r="E857">
        <v>1559.6</v>
      </c>
      <c r="F857">
        <v>81230.8</v>
      </c>
      <c r="G857" s="1" t="s">
        <v>21</v>
      </c>
      <c r="H857">
        <v>81230.8</v>
      </c>
      <c r="I857">
        <v>0</v>
      </c>
      <c r="J857" s="1" t="s">
        <v>3890</v>
      </c>
      <c r="K857" s="1" t="s">
        <v>3900</v>
      </c>
    </row>
    <row r="858" spans="1:11" x14ac:dyDescent="0.25">
      <c r="A858" s="1" t="s">
        <v>19</v>
      </c>
      <c r="B858" s="1" t="s">
        <v>898</v>
      </c>
      <c r="C858">
        <v>96437</v>
      </c>
      <c r="D858" s="1" t="s">
        <v>3595</v>
      </c>
      <c r="E858">
        <v>75.8</v>
      </c>
      <c r="F858">
        <v>3931.9</v>
      </c>
      <c r="G858" s="1" t="s">
        <v>19</v>
      </c>
      <c r="H858">
        <v>3931.9</v>
      </c>
      <c r="I858">
        <v>0</v>
      </c>
      <c r="J858" s="1" t="s">
        <v>3890</v>
      </c>
      <c r="K858" s="1" t="s">
        <v>3894</v>
      </c>
    </row>
    <row r="859" spans="1:11" x14ac:dyDescent="0.25">
      <c r="A859" s="1" t="s">
        <v>19</v>
      </c>
      <c r="B859" s="1" t="s">
        <v>899</v>
      </c>
      <c r="C859">
        <v>96438</v>
      </c>
      <c r="D859" s="1" t="s">
        <v>3604</v>
      </c>
      <c r="E859">
        <v>97.8</v>
      </c>
      <c r="F859">
        <v>5923.6</v>
      </c>
      <c r="G859" s="1" t="s">
        <v>19</v>
      </c>
      <c r="H859">
        <v>5923.6</v>
      </c>
      <c r="I859">
        <v>0</v>
      </c>
      <c r="J859" s="1" t="s">
        <v>3890</v>
      </c>
      <c r="K859" s="1" t="s">
        <v>3894</v>
      </c>
    </row>
    <row r="860" spans="1:11" x14ac:dyDescent="0.25">
      <c r="A860" s="1" t="s">
        <v>19</v>
      </c>
      <c r="B860" s="1" t="s">
        <v>900</v>
      </c>
      <c r="C860">
        <v>96439</v>
      </c>
      <c r="D860" s="1" t="s">
        <v>3599</v>
      </c>
      <c r="E860">
        <v>852.2</v>
      </c>
      <c r="F860">
        <v>44487.4</v>
      </c>
      <c r="G860" s="1" t="s">
        <v>21</v>
      </c>
      <c r="H860">
        <v>44487.4</v>
      </c>
      <c r="I860">
        <v>0</v>
      </c>
      <c r="J860" s="1" t="s">
        <v>3890</v>
      </c>
      <c r="K860" s="1" t="s">
        <v>3900</v>
      </c>
    </row>
    <row r="861" spans="1:11" x14ac:dyDescent="0.25">
      <c r="A861" s="1" t="s">
        <v>19</v>
      </c>
      <c r="B861" s="1" t="s">
        <v>901</v>
      </c>
      <c r="C861">
        <v>96440</v>
      </c>
      <c r="D861" s="1" t="s">
        <v>3614</v>
      </c>
      <c r="E861">
        <v>35.299999999999997</v>
      </c>
      <c r="F861">
        <v>1932.2</v>
      </c>
      <c r="G861" s="1" t="s">
        <v>19</v>
      </c>
      <c r="H861">
        <v>1932.2</v>
      </c>
      <c r="I861">
        <v>0</v>
      </c>
      <c r="J861" s="1" t="s">
        <v>3890</v>
      </c>
      <c r="K861" s="1" t="s">
        <v>3894</v>
      </c>
    </row>
    <row r="862" spans="1:11" x14ac:dyDescent="0.25">
      <c r="A862" s="1" t="s">
        <v>19</v>
      </c>
      <c r="B862" s="1" t="s">
        <v>902</v>
      </c>
      <c r="C862">
        <v>96441</v>
      </c>
      <c r="D862" s="1" t="s">
        <v>3630</v>
      </c>
      <c r="E862">
        <v>108.2</v>
      </c>
      <c r="F862">
        <v>7141.2</v>
      </c>
      <c r="G862" s="1" t="s">
        <v>19</v>
      </c>
      <c r="H862">
        <v>7141.2</v>
      </c>
      <c r="I862">
        <v>0</v>
      </c>
      <c r="J862" s="1" t="s">
        <v>3890</v>
      </c>
      <c r="K862" s="1" t="s">
        <v>3902</v>
      </c>
    </row>
    <row r="863" spans="1:11" x14ac:dyDescent="0.25">
      <c r="A863" s="1" t="s">
        <v>19</v>
      </c>
      <c r="B863" s="1" t="s">
        <v>903</v>
      </c>
      <c r="C863">
        <v>96442</v>
      </c>
      <c r="D863" s="1" t="s">
        <v>3633</v>
      </c>
      <c r="E863">
        <v>131.9</v>
      </c>
      <c r="F863">
        <v>7613.6</v>
      </c>
      <c r="G863" s="1" t="s">
        <v>19</v>
      </c>
      <c r="H863">
        <v>7613.6</v>
      </c>
      <c r="I863">
        <v>0</v>
      </c>
      <c r="J863" s="1" t="s">
        <v>3890</v>
      </c>
      <c r="K863" s="1" t="s">
        <v>3901</v>
      </c>
    </row>
    <row r="864" spans="1:11" x14ac:dyDescent="0.25">
      <c r="A864" s="1" t="s">
        <v>19</v>
      </c>
      <c r="B864" s="1" t="s">
        <v>904</v>
      </c>
      <c r="C864">
        <v>96443</v>
      </c>
      <c r="D864" s="1" t="s">
        <v>3638</v>
      </c>
      <c r="E864">
        <v>33.5</v>
      </c>
      <c r="F864">
        <v>2052.6</v>
      </c>
      <c r="G864" s="1" t="s">
        <v>19</v>
      </c>
      <c r="H864">
        <v>2052.6</v>
      </c>
      <c r="I864">
        <v>0</v>
      </c>
      <c r="J864" s="1" t="s">
        <v>3890</v>
      </c>
      <c r="K864" s="1" t="s">
        <v>3901</v>
      </c>
    </row>
    <row r="865" spans="1:11" x14ac:dyDescent="0.25">
      <c r="A865" s="1" t="s">
        <v>19</v>
      </c>
      <c r="B865" s="1" t="s">
        <v>905</v>
      </c>
      <c r="C865">
        <v>96444</v>
      </c>
      <c r="D865" s="1" t="s">
        <v>3636</v>
      </c>
      <c r="E865">
        <v>18.899999999999999</v>
      </c>
      <c r="F865">
        <v>1247.4000000000001</v>
      </c>
      <c r="G865" s="1" t="s">
        <v>19</v>
      </c>
      <c r="H865">
        <v>1247.4000000000001</v>
      </c>
      <c r="I865">
        <v>0</v>
      </c>
      <c r="J865" s="1" t="s">
        <v>3890</v>
      </c>
      <c r="K865" s="1" t="s">
        <v>3901</v>
      </c>
    </row>
    <row r="866" spans="1:11" x14ac:dyDescent="0.25">
      <c r="A866" s="1" t="s">
        <v>19</v>
      </c>
      <c r="B866" s="1" t="s">
        <v>906</v>
      </c>
      <c r="C866">
        <v>96445</v>
      </c>
      <c r="D866" s="1" t="s">
        <v>3602</v>
      </c>
      <c r="E866">
        <v>74.099999999999994</v>
      </c>
      <c r="F866">
        <v>3779.1</v>
      </c>
      <c r="G866" s="1" t="s">
        <v>19</v>
      </c>
      <c r="H866">
        <v>3779.1</v>
      </c>
      <c r="I866">
        <v>0</v>
      </c>
      <c r="J866" s="1" t="s">
        <v>3890</v>
      </c>
      <c r="K866" s="1" t="s">
        <v>3899</v>
      </c>
    </row>
    <row r="867" spans="1:11" x14ac:dyDescent="0.25">
      <c r="A867" s="1" t="s">
        <v>19</v>
      </c>
      <c r="B867" s="1" t="s">
        <v>907</v>
      </c>
      <c r="C867">
        <v>96446</v>
      </c>
      <c r="D867" s="1" t="s">
        <v>3650</v>
      </c>
      <c r="E867">
        <v>70</v>
      </c>
      <c r="F867">
        <v>3710</v>
      </c>
      <c r="G867" s="1" t="s">
        <v>21</v>
      </c>
      <c r="H867">
        <v>3710</v>
      </c>
      <c r="I867">
        <v>0</v>
      </c>
      <c r="J867" s="1" t="s">
        <v>3890</v>
      </c>
      <c r="K867" s="1" t="s">
        <v>3899</v>
      </c>
    </row>
    <row r="868" spans="1:11" x14ac:dyDescent="0.25">
      <c r="A868" s="1" t="s">
        <v>19</v>
      </c>
      <c r="B868" s="1" t="s">
        <v>908</v>
      </c>
      <c r="C868">
        <v>96447</v>
      </c>
      <c r="D868" s="1" t="s">
        <v>3645</v>
      </c>
      <c r="E868">
        <v>90.2</v>
      </c>
      <c r="F868">
        <v>4600.2</v>
      </c>
      <c r="G868" s="1" t="s">
        <v>20</v>
      </c>
      <c r="H868">
        <v>4600.2</v>
      </c>
      <c r="I868">
        <v>0</v>
      </c>
      <c r="J868" s="1" t="s">
        <v>3890</v>
      </c>
      <c r="K868" s="1" t="s">
        <v>3899</v>
      </c>
    </row>
    <row r="869" spans="1:11" x14ac:dyDescent="0.25">
      <c r="A869" s="1" t="s">
        <v>19</v>
      </c>
      <c r="B869" s="1" t="s">
        <v>909</v>
      </c>
      <c r="C869">
        <v>96448</v>
      </c>
      <c r="D869" s="1" t="s">
        <v>3643</v>
      </c>
      <c r="E869">
        <v>146.9</v>
      </c>
      <c r="F869">
        <v>7785.7</v>
      </c>
      <c r="G869" s="1" t="s">
        <v>23</v>
      </c>
      <c r="H869">
        <v>7785.7</v>
      </c>
      <c r="I869">
        <v>0</v>
      </c>
      <c r="J869" s="1" t="s">
        <v>3890</v>
      </c>
      <c r="K869" s="1" t="s">
        <v>3899</v>
      </c>
    </row>
    <row r="870" spans="1:11" x14ac:dyDescent="0.25">
      <c r="A870" s="1" t="s">
        <v>19</v>
      </c>
      <c r="B870" s="1" t="s">
        <v>910</v>
      </c>
      <c r="C870">
        <v>96449</v>
      </c>
      <c r="D870" s="1" t="s">
        <v>3700</v>
      </c>
      <c r="E870">
        <v>1976</v>
      </c>
      <c r="F870">
        <v>109321.09</v>
      </c>
      <c r="G870" s="1" t="s">
        <v>37</v>
      </c>
      <c r="H870">
        <v>109321.09</v>
      </c>
      <c r="I870">
        <v>0</v>
      </c>
      <c r="J870" s="1" t="s">
        <v>3890</v>
      </c>
      <c r="K870" s="1" t="s">
        <v>3895</v>
      </c>
    </row>
    <row r="871" spans="1:11" x14ac:dyDescent="0.25">
      <c r="A871" s="1" t="s">
        <v>19</v>
      </c>
      <c r="B871" s="1" t="s">
        <v>911</v>
      </c>
      <c r="C871">
        <v>96450</v>
      </c>
      <c r="D871" s="1" t="s">
        <v>3667</v>
      </c>
      <c r="E871">
        <v>74</v>
      </c>
      <c r="F871">
        <v>3774</v>
      </c>
      <c r="G871" s="1" t="s">
        <v>20</v>
      </c>
      <c r="H871">
        <v>3774</v>
      </c>
      <c r="I871">
        <v>0</v>
      </c>
      <c r="J871" s="1" t="s">
        <v>3890</v>
      </c>
      <c r="K871" s="1" t="s">
        <v>3899</v>
      </c>
    </row>
    <row r="872" spans="1:11" x14ac:dyDescent="0.25">
      <c r="A872" s="1" t="s">
        <v>19</v>
      </c>
      <c r="B872" s="1" t="s">
        <v>912</v>
      </c>
      <c r="C872">
        <v>96451</v>
      </c>
      <c r="D872" s="1" t="s">
        <v>3654</v>
      </c>
      <c r="E872">
        <v>69.8</v>
      </c>
      <c r="F872">
        <v>3699.4</v>
      </c>
      <c r="G872" s="1" t="s">
        <v>19</v>
      </c>
      <c r="H872">
        <v>3699.4</v>
      </c>
      <c r="I872">
        <v>0</v>
      </c>
      <c r="J872" s="1" t="s">
        <v>3890</v>
      </c>
      <c r="K872" s="1" t="s">
        <v>3899</v>
      </c>
    </row>
    <row r="873" spans="1:11" x14ac:dyDescent="0.25">
      <c r="A873" s="1" t="s">
        <v>19</v>
      </c>
      <c r="B873" s="1" t="s">
        <v>913</v>
      </c>
      <c r="C873">
        <v>96452</v>
      </c>
      <c r="D873" s="1" t="s">
        <v>3822</v>
      </c>
      <c r="E873">
        <v>259.39999999999998</v>
      </c>
      <c r="F873">
        <v>15823.4</v>
      </c>
      <c r="G873" s="1" t="s">
        <v>19</v>
      </c>
      <c r="H873">
        <v>15823.4</v>
      </c>
      <c r="I873">
        <v>0</v>
      </c>
      <c r="J873" s="1" t="s">
        <v>3890</v>
      </c>
      <c r="K873" s="1" t="s">
        <v>3894</v>
      </c>
    </row>
    <row r="874" spans="1:11" x14ac:dyDescent="0.25">
      <c r="A874" s="1" t="s">
        <v>19</v>
      </c>
      <c r="B874" s="1" t="s">
        <v>914</v>
      </c>
      <c r="C874">
        <v>96453</v>
      </c>
      <c r="D874" s="1" t="s">
        <v>3655</v>
      </c>
      <c r="E874">
        <v>93</v>
      </c>
      <c r="F874">
        <v>4443.8</v>
      </c>
      <c r="G874" s="1" t="s">
        <v>19</v>
      </c>
      <c r="H874">
        <v>4443.8</v>
      </c>
      <c r="I874">
        <v>0</v>
      </c>
      <c r="J874" s="1" t="s">
        <v>3890</v>
      </c>
      <c r="K874" s="1" t="s">
        <v>3899</v>
      </c>
    </row>
    <row r="875" spans="1:11" x14ac:dyDescent="0.25">
      <c r="A875" s="1" t="s">
        <v>19</v>
      </c>
      <c r="B875" s="1" t="s">
        <v>915</v>
      </c>
      <c r="C875">
        <v>96454</v>
      </c>
      <c r="D875" s="1" t="s">
        <v>3640</v>
      </c>
      <c r="E875">
        <v>340.3</v>
      </c>
      <c r="F875">
        <v>17355.3</v>
      </c>
      <c r="G875" s="1" t="s">
        <v>19</v>
      </c>
      <c r="H875">
        <v>17355.3</v>
      </c>
      <c r="I875">
        <v>0</v>
      </c>
      <c r="J875" s="1" t="s">
        <v>3890</v>
      </c>
      <c r="K875" s="1" t="s">
        <v>3899</v>
      </c>
    </row>
    <row r="876" spans="1:11" x14ac:dyDescent="0.25">
      <c r="A876" s="1" t="s">
        <v>19</v>
      </c>
      <c r="B876" s="1" t="s">
        <v>916</v>
      </c>
      <c r="C876">
        <v>96455</v>
      </c>
      <c r="D876" s="1" t="s">
        <v>3648</v>
      </c>
      <c r="E876">
        <v>80.5</v>
      </c>
      <c r="F876">
        <v>4105.5</v>
      </c>
      <c r="G876" s="1" t="s">
        <v>20</v>
      </c>
      <c r="H876">
        <v>4105.5</v>
      </c>
      <c r="I876">
        <v>0</v>
      </c>
      <c r="J876" s="1" t="s">
        <v>3890</v>
      </c>
      <c r="K876" s="1" t="s">
        <v>3899</v>
      </c>
    </row>
    <row r="877" spans="1:11" x14ac:dyDescent="0.25">
      <c r="A877" s="1" t="s">
        <v>19</v>
      </c>
      <c r="B877" s="1" t="s">
        <v>917</v>
      </c>
      <c r="C877">
        <v>96456</v>
      </c>
      <c r="D877" s="1" t="s">
        <v>3734</v>
      </c>
      <c r="E877">
        <v>41.7</v>
      </c>
      <c r="F877">
        <v>2668.8</v>
      </c>
      <c r="G877" s="1" t="s">
        <v>19</v>
      </c>
      <c r="H877">
        <v>2668.8</v>
      </c>
      <c r="I877">
        <v>0</v>
      </c>
      <c r="J877" s="1" t="s">
        <v>3890</v>
      </c>
      <c r="K877" s="1" t="s">
        <v>3894</v>
      </c>
    </row>
    <row r="878" spans="1:11" x14ac:dyDescent="0.25">
      <c r="A878" s="1" t="s">
        <v>19</v>
      </c>
      <c r="B878" s="1" t="s">
        <v>918</v>
      </c>
      <c r="C878">
        <v>96457</v>
      </c>
      <c r="D878" s="1" t="s">
        <v>3608</v>
      </c>
      <c r="E878">
        <v>123.1</v>
      </c>
      <c r="F878">
        <v>6056.4</v>
      </c>
      <c r="G878" s="1" t="s">
        <v>20</v>
      </c>
      <c r="H878">
        <v>6056.4</v>
      </c>
      <c r="I878">
        <v>0</v>
      </c>
      <c r="J878" s="1" t="s">
        <v>3890</v>
      </c>
      <c r="K878" s="1" t="s">
        <v>3899</v>
      </c>
    </row>
    <row r="879" spans="1:11" x14ac:dyDescent="0.25">
      <c r="A879" s="1" t="s">
        <v>19</v>
      </c>
      <c r="B879" s="1" t="s">
        <v>919</v>
      </c>
      <c r="C879">
        <v>96458</v>
      </c>
      <c r="D879" s="1" t="s">
        <v>3633</v>
      </c>
      <c r="E879">
        <v>58.6</v>
      </c>
      <c r="F879">
        <v>2695.6</v>
      </c>
      <c r="G879" s="1" t="s">
        <v>19</v>
      </c>
      <c r="H879">
        <v>2695.6</v>
      </c>
      <c r="I879">
        <v>0</v>
      </c>
      <c r="J879" s="1" t="s">
        <v>3890</v>
      </c>
      <c r="K879" s="1" t="s">
        <v>3901</v>
      </c>
    </row>
    <row r="880" spans="1:11" x14ac:dyDescent="0.25">
      <c r="A880" s="1" t="s">
        <v>19</v>
      </c>
      <c r="B880" s="1" t="s">
        <v>920</v>
      </c>
      <c r="C880">
        <v>96459</v>
      </c>
      <c r="D880" s="1" t="s">
        <v>3649</v>
      </c>
      <c r="E880">
        <v>305</v>
      </c>
      <c r="F880">
        <v>16025.8</v>
      </c>
      <c r="G880" s="1" t="s">
        <v>21</v>
      </c>
      <c r="H880">
        <v>16025.8</v>
      </c>
      <c r="I880">
        <v>0</v>
      </c>
      <c r="J880" s="1" t="s">
        <v>3890</v>
      </c>
      <c r="K880" s="1" t="s">
        <v>3899</v>
      </c>
    </row>
    <row r="881" spans="1:11" x14ac:dyDescent="0.25">
      <c r="A881" s="1" t="s">
        <v>19</v>
      </c>
      <c r="B881" s="1" t="s">
        <v>921</v>
      </c>
      <c r="C881">
        <v>96460</v>
      </c>
      <c r="D881" s="1" t="s">
        <v>3651</v>
      </c>
      <c r="E881">
        <v>413.2</v>
      </c>
      <c r="F881">
        <v>21177.200000000001</v>
      </c>
      <c r="G881" s="1" t="s">
        <v>20</v>
      </c>
      <c r="H881">
        <v>21177.200000000001</v>
      </c>
      <c r="I881">
        <v>0</v>
      </c>
      <c r="J881" s="1" t="s">
        <v>3890</v>
      </c>
      <c r="K881" s="1" t="s">
        <v>3899</v>
      </c>
    </row>
    <row r="882" spans="1:11" x14ac:dyDescent="0.25">
      <c r="A882" s="1" t="s">
        <v>19</v>
      </c>
      <c r="B882" s="1" t="s">
        <v>922</v>
      </c>
      <c r="C882">
        <v>96461</v>
      </c>
      <c r="D882" s="1" t="s">
        <v>3647</v>
      </c>
      <c r="E882">
        <v>15</v>
      </c>
      <c r="F882">
        <v>1020</v>
      </c>
      <c r="G882" s="1" t="s">
        <v>20</v>
      </c>
      <c r="H882">
        <v>1020</v>
      </c>
      <c r="I882">
        <v>0</v>
      </c>
      <c r="J882" s="1" t="s">
        <v>3890</v>
      </c>
      <c r="K882" s="1" t="s">
        <v>3899</v>
      </c>
    </row>
    <row r="883" spans="1:11" x14ac:dyDescent="0.25">
      <c r="A883" s="1" t="s">
        <v>19</v>
      </c>
      <c r="B883" s="1" t="s">
        <v>923</v>
      </c>
      <c r="C883">
        <v>96462</v>
      </c>
      <c r="D883" s="1" t="s">
        <v>3824</v>
      </c>
      <c r="E883">
        <v>524.02</v>
      </c>
      <c r="F883">
        <v>33405.1</v>
      </c>
      <c r="G883" s="1" t="s">
        <v>19</v>
      </c>
      <c r="H883">
        <v>33405.1</v>
      </c>
      <c r="I883">
        <v>0</v>
      </c>
      <c r="J883" s="1" t="s">
        <v>3890</v>
      </c>
      <c r="K883" s="1" t="s">
        <v>3894</v>
      </c>
    </row>
    <row r="884" spans="1:11" x14ac:dyDescent="0.25">
      <c r="A884" s="1" t="s">
        <v>19</v>
      </c>
      <c r="B884" s="1" t="s">
        <v>924</v>
      </c>
      <c r="C884">
        <v>96463</v>
      </c>
      <c r="D884" s="1" t="s">
        <v>3641</v>
      </c>
      <c r="E884">
        <v>153.9</v>
      </c>
      <c r="F884">
        <v>7870</v>
      </c>
      <c r="G884" s="1" t="s">
        <v>20</v>
      </c>
      <c r="H884">
        <v>7870</v>
      </c>
      <c r="I884">
        <v>0</v>
      </c>
      <c r="J884" s="1" t="s">
        <v>3890</v>
      </c>
      <c r="K884" s="1" t="s">
        <v>3899</v>
      </c>
    </row>
    <row r="885" spans="1:11" x14ac:dyDescent="0.25">
      <c r="A885" s="1" t="s">
        <v>19</v>
      </c>
      <c r="B885" s="1" t="s">
        <v>925</v>
      </c>
      <c r="C885">
        <v>96464</v>
      </c>
      <c r="D885" s="1" t="s">
        <v>3700</v>
      </c>
      <c r="E885">
        <v>157.5</v>
      </c>
      <c r="F885">
        <v>10781.6</v>
      </c>
      <c r="G885" s="1" t="s">
        <v>37</v>
      </c>
      <c r="H885">
        <v>10781.6</v>
      </c>
      <c r="I885">
        <v>0</v>
      </c>
      <c r="J885" s="1" t="s">
        <v>3890</v>
      </c>
      <c r="K885" s="1" t="s">
        <v>3895</v>
      </c>
    </row>
    <row r="886" spans="1:11" x14ac:dyDescent="0.25">
      <c r="A886" s="1" t="s">
        <v>19</v>
      </c>
      <c r="B886" s="1" t="s">
        <v>926</v>
      </c>
      <c r="C886">
        <v>96465</v>
      </c>
      <c r="D886" s="1" t="s">
        <v>3735</v>
      </c>
      <c r="E886">
        <v>65</v>
      </c>
      <c r="F886">
        <v>3035.5</v>
      </c>
      <c r="G886" s="1" t="s">
        <v>20</v>
      </c>
      <c r="H886">
        <v>3035.5</v>
      </c>
      <c r="I886">
        <v>0</v>
      </c>
      <c r="J886" s="1" t="s">
        <v>3890</v>
      </c>
      <c r="K886" s="1" t="s">
        <v>3899</v>
      </c>
    </row>
    <row r="887" spans="1:11" x14ac:dyDescent="0.25">
      <c r="A887" s="1" t="s">
        <v>19</v>
      </c>
      <c r="B887" s="1" t="s">
        <v>927</v>
      </c>
      <c r="C887">
        <v>96466</v>
      </c>
      <c r="D887" s="1" t="s">
        <v>3690</v>
      </c>
      <c r="E887">
        <v>2267.96</v>
      </c>
      <c r="F887">
        <v>119272.64</v>
      </c>
      <c r="G887" s="1" t="s">
        <v>23</v>
      </c>
      <c r="H887">
        <v>119272.64</v>
      </c>
      <c r="I887">
        <v>0</v>
      </c>
      <c r="J887" s="1" t="s">
        <v>3890</v>
      </c>
      <c r="K887" s="1" t="s">
        <v>3898</v>
      </c>
    </row>
    <row r="888" spans="1:11" x14ac:dyDescent="0.25">
      <c r="A888" s="1" t="s">
        <v>19</v>
      </c>
      <c r="B888" s="1" t="s">
        <v>928</v>
      </c>
      <c r="C888">
        <v>96467</v>
      </c>
      <c r="D888" s="1" t="s">
        <v>3686</v>
      </c>
      <c r="E888">
        <v>1224.47</v>
      </c>
      <c r="F888">
        <v>66113.67</v>
      </c>
      <c r="G888" s="1" t="s">
        <v>3880</v>
      </c>
      <c r="H888">
        <v>66113.67</v>
      </c>
      <c r="I888">
        <v>0</v>
      </c>
      <c r="J888" s="1" t="s">
        <v>3890</v>
      </c>
      <c r="K888" s="1" t="s">
        <v>3903</v>
      </c>
    </row>
    <row r="889" spans="1:11" x14ac:dyDescent="0.25">
      <c r="A889" s="1" t="s">
        <v>19</v>
      </c>
      <c r="B889" s="1" t="s">
        <v>929</v>
      </c>
      <c r="C889">
        <v>96468</v>
      </c>
      <c r="D889" s="1" t="s">
        <v>3657</v>
      </c>
      <c r="E889">
        <v>33.4</v>
      </c>
      <c r="F889">
        <v>2104.1999999999998</v>
      </c>
      <c r="G889" s="1" t="s">
        <v>19</v>
      </c>
      <c r="H889">
        <v>2104.1999999999998</v>
      </c>
      <c r="I889">
        <v>0</v>
      </c>
      <c r="J889" s="1" t="s">
        <v>3890</v>
      </c>
      <c r="K889" s="1" t="s">
        <v>3894</v>
      </c>
    </row>
    <row r="890" spans="1:11" x14ac:dyDescent="0.25">
      <c r="A890" s="1" t="s">
        <v>19</v>
      </c>
      <c r="B890" s="1" t="s">
        <v>930</v>
      </c>
      <c r="C890">
        <v>96469</v>
      </c>
      <c r="D890" s="1" t="s">
        <v>3693</v>
      </c>
      <c r="E890">
        <v>236.9</v>
      </c>
      <c r="F890">
        <v>9371.4</v>
      </c>
      <c r="G890" s="1" t="s">
        <v>19</v>
      </c>
      <c r="H890">
        <v>9371.4</v>
      </c>
      <c r="I890">
        <v>0</v>
      </c>
      <c r="J890" s="1" t="s">
        <v>3890</v>
      </c>
      <c r="K890" s="1" t="s">
        <v>3894</v>
      </c>
    </row>
    <row r="891" spans="1:11" x14ac:dyDescent="0.25">
      <c r="A891" s="1" t="s">
        <v>19</v>
      </c>
      <c r="B891" s="1" t="s">
        <v>931</v>
      </c>
      <c r="C891">
        <v>96470</v>
      </c>
      <c r="D891" s="1" t="s">
        <v>3679</v>
      </c>
      <c r="E891">
        <v>50.6</v>
      </c>
      <c r="F891">
        <v>3440.8</v>
      </c>
      <c r="G891" s="1" t="s">
        <v>19</v>
      </c>
      <c r="H891">
        <v>3440.8</v>
      </c>
      <c r="I891">
        <v>0</v>
      </c>
      <c r="J891" s="1" t="s">
        <v>3890</v>
      </c>
      <c r="K891" s="1" t="s">
        <v>3901</v>
      </c>
    </row>
    <row r="892" spans="1:11" x14ac:dyDescent="0.25">
      <c r="A892" s="1" t="s">
        <v>19</v>
      </c>
      <c r="B892" s="1" t="s">
        <v>932</v>
      </c>
      <c r="C892">
        <v>96471</v>
      </c>
      <c r="D892" s="1" t="s">
        <v>3646</v>
      </c>
      <c r="E892">
        <v>28.5</v>
      </c>
      <c r="F892">
        <v>1736.4</v>
      </c>
      <c r="G892" s="1" t="s">
        <v>19</v>
      </c>
      <c r="H892">
        <v>1736.4</v>
      </c>
      <c r="I892">
        <v>0</v>
      </c>
      <c r="J892" s="1" t="s">
        <v>3890</v>
      </c>
      <c r="K892" s="1" t="s">
        <v>3899</v>
      </c>
    </row>
    <row r="893" spans="1:11" x14ac:dyDescent="0.25">
      <c r="A893" s="1" t="s">
        <v>19</v>
      </c>
      <c r="B893" s="1" t="s">
        <v>933</v>
      </c>
      <c r="C893">
        <v>96472</v>
      </c>
      <c r="D893" s="1" t="s">
        <v>3664</v>
      </c>
      <c r="E893">
        <v>40.6</v>
      </c>
      <c r="F893">
        <v>852.6</v>
      </c>
      <c r="G893" s="1" t="s">
        <v>19</v>
      </c>
      <c r="H893">
        <v>852.6</v>
      </c>
      <c r="I893">
        <v>0</v>
      </c>
      <c r="J893" s="1" t="s">
        <v>3890</v>
      </c>
      <c r="K893" s="1" t="s">
        <v>3894</v>
      </c>
    </row>
    <row r="894" spans="1:11" x14ac:dyDescent="0.25">
      <c r="A894" s="1" t="s">
        <v>19</v>
      </c>
      <c r="B894" s="1" t="s">
        <v>934</v>
      </c>
      <c r="C894">
        <v>96473</v>
      </c>
      <c r="D894" s="1" t="s">
        <v>3690</v>
      </c>
      <c r="E894">
        <v>17.100000000000001</v>
      </c>
      <c r="F894">
        <v>1299.5999999999999</v>
      </c>
      <c r="G894" s="1" t="s">
        <v>23</v>
      </c>
      <c r="H894">
        <v>1299.5999999999999</v>
      </c>
      <c r="I894">
        <v>0</v>
      </c>
      <c r="J894" s="1" t="s">
        <v>3890</v>
      </c>
      <c r="K894" s="1" t="s">
        <v>3898</v>
      </c>
    </row>
    <row r="895" spans="1:11" x14ac:dyDescent="0.25">
      <c r="A895" s="1" t="s">
        <v>19</v>
      </c>
      <c r="B895" s="1" t="s">
        <v>935</v>
      </c>
      <c r="C895">
        <v>96474</v>
      </c>
      <c r="D895" s="1" t="s">
        <v>3824</v>
      </c>
      <c r="E895">
        <v>82.2</v>
      </c>
      <c r="F895">
        <v>5724.7</v>
      </c>
      <c r="G895" s="1" t="s">
        <v>19</v>
      </c>
      <c r="H895">
        <v>5724.7</v>
      </c>
      <c r="I895">
        <v>0</v>
      </c>
      <c r="J895" s="1" t="s">
        <v>3890</v>
      </c>
      <c r="K895" s="1" t="s">
        <v>3899</v>
      </c>
    </row>
    <row r="896" spans="1:11" x14ac:dyDescent="0.25">
      <c r="A896" s="1" t="s">
        <v>19</v>
      </c>
      <c r="B896" s="1" t="s">
        <v>936</v>
      </c>
      <c r="C896">
        <v>96475</v>
      </c>
      <c r="D896" s="1" t="s">
        <v>3683</v>
      </c>
      <c r="E896">
        <v>494.1</v>
      </c>
      <c r="F896">
        <v>25199.1</v>
      </c>
      <c r="G896" s="1" t="s">
        <v>19</v>
      </c>
      <c r="H896">
        <v>25199.1</v>
      </c>
      <c r="I896">
        <v>0</v>
      </c>
      <c r="J896" s="1" t="s">
        <v>3890</v>
      </c>
      <c r="K896" s="1" t="s">
        <v>3894</v>
      </c>
    </row>
    <row r="897" spans="1:11" x14ac:dyDescent="0.25">
      <c r="A897" s="1" t="s">
        <v>19</v>
      </c>
      <c r="B897" s="1" t="s">
        <v>937</v>
      </c>
      <c r="C897">
        <v>96476</v>
      </c>
      <c r="D897" s="1" t="s">
        <v>3624</v>
      </c>
      <c r="E897">
        <v>14.8</v>
      </c>
      <c r="F897">
        <v>1021.2</v>
      </c>
      <c r="G897" s="1" t="s">
        <v>19</v>
      </c>
      <c r="H897">
        <v>1021.2</v>
      </c>
      <c r="I897">
        <v>0</v>
      </c>
      <c r="J897" s="1" t="s">
        <v>3890</v>
      </c>
      <c r="K897" s="1" t="s">
        <v>3894</v>
      </c>
    </row>
    <row r="898" spans="1:11" x14ac:dyDescent="0.25">
      <c r="A898" s="1" t="s">
        <v>19</v>
      </c>
      <c r="B898" s="1" t="s">
        <v>938</v>
      </c>
      <c r="C898">
        <v>96477</v>
      </c>
      <c r="D898" s="1" t="s">
        <v>3612</v>
      </c>
      <c r="E898">
        <v>76.599999999999994</v>
      </c>
      <c r="F898">
        <v>3845.2</v>
      </c>
      <c r="G898" s="1" t="s">
        <v>19</v>
      </c>
      <c r="H898">
        <v>3845.2</v>
      </c>
      <c r="I898">
        <v>0</v>
      </c>
      <c r="J898" s="1" t="s">
        <v>3890</v>
      </c>
      <c r="K898" s="1" t="s">
        <v>3894</v>
      </c>
    </row>
    <row r="899" spans="1:11" x14ac:dyDescent="0.25">
      <c r="A899" s="1" t="s">
        <v>19</v>
      </c>
      <c r="B899" s="1" t="s">
        <v>939</v>
      </c>
      <c r="C899">
        <v>96478</v>
      </c>
      <c r="D899" s="1" t="s">
        <v>3665</v>
      </c>
      <c r="E899">
        <v>60.2</v>
      </c>
      <c r="F899">
        <v>3732.4</v>
      </c>
      <c r="G899" s="1" t="s">
        <v>19</v>
      </c>
      <c r="H899">
        <v>3732.4</v>
      </c>
      <c r="I899">
        <v>0</v>
      </c>
      <c r="J899" s="1" t="s">
        <v>3890</v>
      </c>
      <c r="K899" s="1" t="s">
        <v>3903</v>
      </c>
    </row>
    <row r="900" spans="1:11" x14ac:dyDescent="0.25">
      <c r="A900" s="1" t="s">
        <v>19</v>
      </c>
      <c r="B900" s="1" t="s">
        <v>940</v>
      </c>
      <c r="C900">
        <v>96479</v>
      </c>
      <c r="D900" s="1" t="s">
        <v>3750</v>
      </c>
      <c r="E900">
        <v>65</v>
      </c>
      <c r="F900">
        <v>4030</v>
      </c>
      <c r="G900" s="1" t="s">
        <v>19</v>
      </c>
      <c r="H900">
        <v>4030</v>
      </c>
      <c r="I900">
        <v>0</v>
      </c>
      <c r="J900" s="1" t="s">
        <v>3890</v>
      </c>
      <c r="K900" s="1" t="s">
        <v>3903</v>
      </c>
    </row>
    <row r="901" spans="1:11" x14ac:dyDescent="0.25">
      <c r="A901" s="1" t="s">
        <v>19</v>
      </c>
      <c r="B901" s="1" t="s">
        <v>941</v>
      </c>
      <c r="C901">
        <v>96480</v>
      </c>
      <c r="D901" s="1" t="s">
        <v>3683</v>
      </c>
      <c r="E901">
        <v>51.7</v>
      </c>
      <c r="F901">
        <v>3627.2</v>
      </c>
      <c r="G901" s="1" t="s">
        <v>19</v>
      </c>
      <c r="H901">
        <v>3627.2</v>
      </c>
      <c r="I901">
        <v>0</v>
      </c>
      <c r="J901" s="1" t="s">
        <v>3890</v>
      </c>
      <c r="K901" s="1" t="s">
        <v>3894</v>
      </c>
    </row>
    <row r="902" spans="1:11" x14ac:dyDescent="0.25">
      <c r="A902" s="1" t="s">
        <v>19</v>
      </c>
      <c r="B902" s="1" t="s">
        <v>942</v>
      </c>
      <c r="C902">
        <v>96481</v>
      </c>
      <c r="D902" s="1" t="s">
        <v>3686</v>
      </c>
      <c r="E902">
        <v>37.799999999999997</v>
      </c>
      <c r="F902">
        <v>907.2</v>
      </c>
      <c r="G902" s="1" t="s">
        <v>3880</v>
      </c>
      <c r="H902">
        <v>907.2</v>
      </c>
      <c r="I902">
        <v>0</v>
      </c>
      <c r="J902" s="1" t="s">
        <v>3890</v>
      </c>
      <c r="K902" s="1" t="s">
        <v>3903</v>
      </c>
    </row>
    <row r="903" spans="1:11" x14ac:dyDescent="0.25">
      <c r="A903" s="1" t="s">
        <v>19</v>
      </c>
      <c r="B903" s="1" t="s">
        <v>943</v>
      </c>
      <c r="C903">
        <v>96482</v>
      </c>
      <c r="D903" s="1" t="s">
        <v>3682</v>
      </c>
      <c r="E903">
        <v>249.3</v>
      </c>
      <c r="F903">
        <v>9639</v>
      </c>
      <c r="G903" s="1" t="s">
        <v>19</v>
      </c>
      <c r="H903">
        <v>9639</v>
      </c>
      <c r="I903">
        <v>0</v>
      </c>
      <c r="J903" s="1" t="s">
        <v>3890</v>
      </c>
      <c r="K903" s="1" t="s">
        <v>3896</v>
      </c>
    </row>
    <row r="904" spans="1:11" x14ac:dyDescent="0.25">
      <c r="A904" s="1" t="s">
        <v>19</v>
      </c>
      <c r="B904" s="1" t="s">
        <v>944</v>
      </c>
      <c r="C904">
        <v>96483</v>
      </c>
      <c r="D904" s="1" t="s">
        <v>3753</v>
      </c>
      <c r="E904">
        <v>91.3</v>
      </c>
      <c r="F904">
        <v>4747.6000000000004</v>
      </c>
      <c r="G904" s="1" t="s">
        <v>19</v>
      </c>
      <c r="H904">
        <v>4747.6000000000004</v>
      </c>
      <c r="I904">
        <v>0</v>
      </c>
      <c r="J904" s="1" t="s">
        <v>3890</v>
      </c>
      <c r="K904" s="1" t="s">
        <v>3896</v>
      </c>
    </row>
    <row r="905" spans="1:11" x14ac:dyDescent="0.25">
      <c r="A905" s="1" t="s">
        <v>19</v>
      </c>
      <c r="B905" s="1" t="s">
        <v>945</v>
      </c>
      <c r="C905">
        <v>96484</v>
      </c>
      <c r="D905" s="1" t="s">
        <v>3736</v>
      </c>
      <c r="E905">
        <v>16.7</v>
      </c>
      <c r="F905">
        <v>1152.3</v>
      </c>
      <c r="G905" s="1" t="s">
        <v>19</v>
      </c>
      <c r="H905">
        <v>1152.3</v>
      </c>
      <c r="I905">
        <v>0</v>
      </c>
      <c r="J905" s="1" t="s">
        <v>3890</v>
      </c>
      <c r="K905" s="1" t="s">
        <v>3899</v>
      </c>
    </row>
    <row r="906" spans="1:11" x14ac:dyDescent="0.25">
      <c r="A906" s="1" t="s">
        <v>19</v>
      </c>
      <c r="B906" s="1" t="s">
        <v>946</v>
      </c>
      <c r="C906">
        <v>96485</v>
      </c>
      <c r="D906" s="1" t="s">
        <v>3687</v>
      </c>
      <c r="E906">
        <v>27.6</v>
      </c>
      <c r="F906">
        <v>2208</v>
      </c>
      <c r="G906" s="1" t="s">
        <v>19</v>
      </c>
      <c r="H906">
        <v>2208</v>
      </c>
      <c r="I906">
        <v>0</v>
      </c>
      <c r="J906" s="1" t="s">
        <v>3890</v>
      </c>
      <c r="K906" s="1" t="s">
        <v>3894</v>
      </c>
    </row>
    <row r="907" spans="1:11" x14ac:dyDescent="0.25">
      <c r="A907" s="1" t="s">
        <v>19</v>
      </c>
      <c r="B907" s="1" t="s">
        <v>947</v>
      </c>
      <c r="C907">
        <v>96486</v>
      </c>
      <c r="D907" s="1" t="s">
        <v>3603</v>
      </c>
      <c r="E907">
        <v>197.4</v>
      </c>
      <c r="F907">
        <v>10881.4</v>
      </c>
      <c r="G907" s="1" t="s">
        <v>19</v>
      </c>
      <c r="H907">
        <v>10881.4</v>
      </c>
      <c r="I907">
        <v>0</v>
      </c>
      <c r="J907" s="1" t="s">
        <v>3890</v>
      </c>
      <c r="K907" s="1" t="s">
        <v>3897</v>
      </c>
    </row>
    <row r="908" spans="1:11" x14ac:dyDescent="0.25">
      <c r="A908" s="1" t="s">
        <v>19</v>
      </c>
      <c r="B908" s="1" t="s">
        <v>948</v>
      </c>
      <c r="C908">
        <v>96487</v>
      </c>
      <c r="D908" s="1" t="s">
        <v>3761</v>
      </c>
      <c r="E908">
        <v>33.700000000000003</v>
      </c>
      <c r="F908">
        <v>1733.3</v>
      </c>
      <c r="G908" s="1" t="s">
        <v>19</v>
      </c>
      <c r="H908">
        <v>1733.3</v>
      </c>
      <c r="I908">
        <v>0</v>
      </c>
      <c r="J908" s="1" t="s">
        <v>3890</v>
      </c>
      <c r="K908" s="1" t="s">
        <v>3896</v>
      </c>
    </row>
    <row r="909" spans="1:11" x14ac:dyDescent="0.25">
      <c r="A909" s="1" t="s">
        <v>19</v>
      </c>
      <c r="B909" s="1" t="s">
        <v>949</v>
      </c>
      <c r="C909">
        <v>96488</v>
      </c>
      <c r="D909" s="1" t="s">
        <v>3669</v>
      </c>
      <c r="E909">
        <v>62.3</v>
      </c>
      <c r="F909">
        <v>3799.6</v>
      </c>
      <c r="G909" s="1" t="s">
        <v>19</v>
      </c>
      <c r="H909">
        <v>3799.6</v>
      </c>
      <c r="I909">
        <v>0</v>
      </c>
      <c r="J909" s="1" t="s">
        <v>3890</v>
      </c>
      <c r="K909" s="1" t="s">
        <v>3897</v>
      </c>
    </row>
    <row r="910" spans="1:11" x14ac:dyDescent="0.25">
      <c r="A910" s="1" t="s">
        <v>19</v>
      </c>
      <c r="B910" s="1" t="s">
        <v>950</v>
      </c>
      <c r="C910">
        <v>96489</v>
      </c>
      <c r="D910" s="1" t="s">
        <v>3763</v>
      </c>
      <c r="E910">
        <v>45</v>
      </c>
      <c r="F910">
        <v>3060</v>
      </c>
      <c r="G910" s="1" t="s">
        <v>19</v>
      </c>
      <c r="H910">
        <v>3060</v>
      </c>
      <c r="I910">
        <v>0</v>
      </c>
      <c r="J910" s="1" t="s">
        <v>3890</v>
      </c>
      <c r="K910" s="1" t="s">
        <v>3894</v>
      </c>
    </row>
    <row r="911" spans="1:11" x14ac:dyDescent="0.25">
      <c r="A911" s="1" t="s">
        <v>19</v>
      </c>
      <c r="B911" s="1" t="s">
        <v>951</v>
      </c>
      <c r="C911">
        <v>96490</v>
      </c>
      <c r="D911" s="1" t="s">
        <v>3671</v>
      </c>
      <c r="E911">
        <v>72.900000000000006</v>
      </c>
      <c r="F911">
        <v>4510</v>
      </c>
      <c r="G911" s="1" t="s">
        <v>19</v>
      </c>
      <c r="H911">
        <v>4510</v>
      </c>
      <c r="I911">
        <v>0</v>
      </c>
      <c r="J911" s="1" t="s">
        <v>3890</v>
      </c>
      <c r="K911" s="1" t="s">
        <v>3897</v>
      </c>
    </row>
    <row r="912" spans="1:11" x14ac:dyDescent="0.25">
      <c r="A912" s="1" t="s">
        <v>19</v>
      </c>
      <c r="B912" s="1" t="s">
        <v>952</v>
      </c>
      <c r="C912">
        <v>96491</v>
      </c>
      <c r="D912" s="1" t="s">
        <v>3685</v>
      </c>
      <c r="E912">
        <v>91.5</v>
      </c>
      <c r="F912">
        <v>4758</v>
      </c>
      <c r="G912" s="1" t="s">
        <v>19</v>
      </c>
      <c r="H912">
        <v>4758</v>
      </c>
      <c r="I912">
        <v>0</v>
      </c>
      <c r="J912" s="1" t="s">
        <v>3890</v>
      </c>
      <c r="K912" s="1" t="s">
        <v>3896</v>
      </c>
    </row>
    <row r="913" spans="1:11" x14ac:dyDescent="0.25">
      <c r="A913" s="1" t="s">
        <v>19</v>
      </c>
      <c r="B913" s="1" t="s">
        <v>953</v>
      </c>
      <c r="C913">
        <v>96492</v>
      </c>
      <c r="D913" s="1" t="s">
        <v>3670</v>
      </c>
      <c r="E913">
        <v>23.3</v>
      </c>
      <c r="F913">
        <v>1607.7</v>
      </c>
      <c r="G913" s="1" t="s">
        <v>19</v>
      </c>
      <c r="H913">
        <v>1607.7</v>
      </c>
      <c r="I913">
        <v>0</v>
      </c>
      <c r="J913" s="1" t="s">
        <v>3890</v>
      </c>
      <c r="K913" s="1" t="s">
        <v>3897</v>
      </c>
    </row>
    <row r="914" spans="1:11" x14ac:dyDescent="0.25">
      <c r="A914" s="1" t="s">
        <v>19</v>
      </c>
      <c r="B914" s="1" t="s">
        <v>954</v>
      </c>
      <c r="C914">
        <v>96493</v>
      </c>
      <c r="D914" s="1" t="s">
        <v>3747</v>
      </c>
      <c r="E914">
        <v>65.900000000000006</v>
      </c>
      <c r="F914">
        <v>3558.6</v>
      </c>
      <c r="G914" s="1" t="s">
        <v>19</v>
      </c>
      <c r="H914">
        <v>3558.6</v>
      </c>
      <c r="I914">
        <v>0</v>
      </c>
      <c r="J914" s="1" t="s">
        <v>3890</v>
      </c>
      <c r="K914" s="1" t="s">
        <v>3894</v>
      </c>
    </row>
    <row r="915" spans="1:11" x14ac:dyDescent="0.25">
      <c r="A915" s="1" t="s">
        <v>19</v>
      </c>
      <c r="B915" s="1" t="s">
        <v>955</v>
      </c>
      <c r="C915">
        <v>96494</v>
      </c>
      <c r="D915" s="1" t="s">
        <v>3642</v>
      </c>
      <c r="E915">
        <v>65.599999999999994</v>
      </c>
      <c r="F915">
        <v>4001.6</v>
      </c>
      <c r="G915" s="1" t="s">
        <v>19</v>
      </c>
      <c r="H915">
        <v>4001.6</v>
      </c>
      <c r="I915">
        <v>0</v>
      </c>
      <c r="J915" s="1" t="s">
        <v>3890</v>
      </c>
      <c r="K915" s="1" t="s">
        <v>3894</v>
      </c>
    </row>
    <row r="916" spans="1:11" x14ac:dyDescent="0.25">
      <c r="A916" s="1" t="s">
        <v>19</v>
      </c>
      <c r="B916" s="1" t="s">
        <v>956</v>
      </c>
      <c r="C916">
        <v>96495</v>
      </c>
      <c r="D916" s="1" t="s">
        <v>3603</v>
      </c>
      <c r="E916">
        <v>18.100000000000001</v>
      </c>
      <c r="F916">
        <v>1194.5999999999999</v>
      </c>
      <c r="G916" s="1" t="s">
        <v>19</v>
      </c>
      <c r="H916">
        <v>1194.5999999999999</v>
      </c>
      <c r="I916">
        <v>0</v>
      </c>
      <c r="J916" s="1" t="s">
        <v>3890</v>
      </c>
      <c r="K916" s="1" t="s">
        <v>3894</v>
      </c>
    </row>
    <row r="917" spans="1:11" x14ac:dyDescent="0.25">
      <c r="A917" s="1" t="s">
        <v>19</v>
      </c>
      <c r="B917" s="1" t="s">
        <v>957</v>
      </c>
      <c r="C917">
        <v>96496</v>
      </c>
      <c r="D917" s="1" t="s">
        <v>3819</v>
      </c>
      <c r="E917">
        <v>285.7</v>
      </c>
      <c r="F917">
        <v>18284.8</v>
      </c>
      <c r="G917" s="1" t="s">
        <v>19</v>
      </c>
      <c r="H917">
        <v>18284.8</v>
      </c>
      <c r="I917">
        <v>0</v>
      </c>
      <c r="J917" s="1" t="s">
        <v>3890</v>
      </c>
      <c r="K917" s="1" t="s">
        <v>3894</v>
      </c>
    </row>
    <row r="918" spans="1:11" x14ac:dyDescent="0.25">
      <c r="A918" s="1" t="s">
        <v>19</v>
      </c>
      <c r="B918" s="1" t="s">
        <v>958</v>
      </c>
      <c r="C918">
        <v>96497</v>
      </c>
      <c r="D918" s="1" t="s">
        <v>3606</v>
      </c>
      <c r="E918">
        <v>87.9</v>
      </c>
      <c r="F918">
        <v>4891.8</v>
      </c>
      <c r="G918" s="1" t="s">
        <v>19</v>
      </c>
      <c r="H918">
        <v>4891.8</v>
      </c>
      <c r="I918">
        <v>0</v>
      </c>
      <c r="J918" s="1" t="s">
        <v>3890</v>
      </c>
      <c r="K918" s="1" t="s">
        <v>3894</v>
      </c>
    </row>
    <row r="919" spans="1:11" x14ac:dyDescent="0.25">
      <c r="A919" s="1" t="s">
        <v>19</v>
      </c>
      <c r="B919" s="1" t="s">
        <v>959</v>
      </c>
      <c r="C919">
        <v>96498</v>
      </c>
      <c r="D919" s="1" t="s">
        <v>3688</v>
      </c>
      <c r="E919">
        <v>20.32</v>
      </c>
      <c r="F919">
        <v>812.8</v>
      </c>
      <c r="G919" s="1" t="s">
        <v>19</v>
      </c>
      <c r="H919">
        <v>812.8</v>
      </c>
      <c r="I919">
        <v>0</v>
      </c>
      <c r="J919" s="1" t="s">
        <v>3890</v>
      </c>
      <c r="K919" s="1" t="s">
        <v>3894</v>
      </c>
    </row>
    <row r="920" spans="1:11" x14ac:dyDescent="0.25">
      <c r="A920" s="1" t="s">
        <v>19</v>
      </c>
      <c r="B920" s="1" t="s">
        <v>960</v>
      </c>
      <c r="C920">
        <v>96499</v>
      </c>
      <c r="D920" s="1" t="s">
        <v>3659</v>
      </c>
      <c r="E920">
        <v>75</v>
      </c>
      <c r="F920">
        <v>2100</v>
      </c>
      <c r="G920" s="1" t="s">
        <v>19</v>
      </c>
      <c r="H920">
        <v>2100</v>
      </c>
      <c r="I920">
        <v>0</v>
      </c>
      <c r="J920" s="1" t="s">
        <v>3890</v>
      </c>
      <c r="K920" s="1" t="s">
        <v>3894</v>
      </c>
    </row>
    <row r="921" spans="1:11" x14ac:dyDescent="0.25">
      <c r="A921" s="1" t="s">
        <v>19</v>
      </c>
      <c r="B921" s="1" t="s">
        <v>961</v>
      </c>
      <c r="C921">
        <v>96500</v>
      </c>
      <c r="D921" s="1" t="s">
        <v>3597</v>
      </c>
      <c r="E921">
        <v>135.4</v>
      </c>
      <c r="F921">
        <v>7902.8</v>
      </c>
      <c r="G921" s="1" t="s">
        <v>20</v>
      </c>
      <c r="H921">
        <v>7902.8</v>
      </c>
      <c r="I921">
        <v>0</v>
      </c>
      <c r="J921" s="1" t="s">
        <v>3890</v>
      </c>
      <c r="K921" s="1" t="s">
        <v>3894</v>
      </c>
    </row>
    <row r="922" spans="1:11" x14ac:dyDescent="0.25">
      <c r="A922" s="1" t="s">
        <v>19</v>
      </c>
      <c r="B922" s="1" t="s">
        <v>962</v>
      </c>
      <c r="C922">
        <v>96501</v>
      </c>
      <c r="D922" s="1" t="s">
        <v>3675</v>
      </c>
      <c r="E922">
        <v>69.3</v>
      </c>
      <c r="F922">
        <v>4296.6000000000004</v>
      </c>
      <c r="G922" s="1" t="s">
        <v>19</v>
      </c>
      <c r="H922">
        <v>4296.6000000000004</v>
      </c>
      <c r="I922">
        <v>0</v>
      </c>
      <c r="J922" s="1" t="s">
        <v>3890</v>
      </c>
      <c r="K922" s="1" t="s">
        <v>3894</v>
      </c>
    </row>
    <row r="923" spans="1:11" x14ac:dyDescent="0.25">
      <c r="A923" s="1" t="s">
        <v>19</v>
      </c>
      <c r="B923" s="1" t="s">
        <v>963</v>
      </c>
      <c r="C923">
        <v>96502</v>
      </c>
      <c r="D923" s="1" t="s">
        <v>3620</v>
      </c>
      <c r="E923">
        <v>84.3</v>
      </c>
      <c r="F923">
        <v>5126.8999999999996</v>
      </c>
      <c r="G923" s="1" t="s">
        <v>19</v>
      </c>
      <c r="H923">
        <v>5126.8999999999996</v>
      </c>
      <c r="I923">
        <v>0</v>
      </c>
      <c r="J923" s="1" t="s">
        <v>3890</v>
      </c>
      <c r="K923" s="1" t="s">
        <v>3894</v>
      </c>
    </row>
    <row r="924" spans="1:11" x14ac:dyDescent="0.25">
      <c r="A924" s="1" t="s">
        <v>19</v>
      </c>
      <c r="B924" s="1" t="s">
        <v>964</v>
      </c>
      <c r="C924">
        <v>96503</v>
      </c>
      <c r="D924" s="1" t="s">
        <v>3605</v>
      </c>
      <c r="E924">
        <v>26.5</v>
      </c>
      <c r="F924">
        <v>1749</v>
      </c>
      <c r="G924" s="1" t="s">
        <v>19</v>
      </c>
      <c r="H924">
        <v>1749</v>
      </c>
      <c r="I924">
        <v>0</v>
      </c>
      <c r="J924" s="1" t="s">
        <v>3890</v>
      </c>
      <c r="K924" s="1" t="s">
        <v>3894</v>
      </c>
    </row>
    <row r="925" spans="1:11" x14ac:dyDescent="0.25">
      <c r="A925" s="1" t="s">
        <v>19</v>
      </c>
      <c r="B925" s="1" t="s">
        <v>965</v>
      </c>
      <c r="C925">
        <v>96504</v>
      </c>
      <c r="D925" s="1" t="s">
        <v>3770</v>
      </c>
      <c r="E925">
        <v>245</v>
      </c>
      <c r="F925">
        <v>13508</v>
      </c>
      <c r="G925" s="1" t="s">
        <v>19</v>
      </c>
      <c r="H925">
        <v>13508</v>
      </c>
      <c r="I925">
        <v>0</v>
      </c>
      <c r="J925" s="1" t="s">
        <v>3890</v>
      </c>
      <c r="K925" s="1" t="s">
        <v>3894</v>
      </c>
    </row>
    <row r="926" spans="1:11" x14ac:dyDescent="0.25">
      <c r="A926" s="1" t="s">
        <v>19</v>
      </c>
      <c r="B926" s="1" t="s">
        <v>966</v>
      </c>
      <c r="C926">
        <v>96505</v>
      </c>
      <c r="D926" s="1" t="s">
        <v>3692</v>
      </c>
      <c r="E926">
        <v>122</v>
      </c>
      <c r="F926">
        <v>8136.7</v>
      </c>
      <c r="G926" s="1" t="s">
        <v>19</v>
      </c>
      <c r="H926">
        <v>8136.7</v>
      </c>
      <c r="I926">
        <v>0</v>
      </c>
      <c r="J926" s="1" t="s">
        <v>3890</v>
      </c>
      <c r="K926" s="1" t="s">
        <v>3894</v>
      </c>
    </row>
    <row r="927" spans="1:11" x14ac:dyDescent="0.25">
      <c r="A927" s="1" t="s">
        <v>19</v>
      </c>
      <c r="B927" s="1" t="s">
        <v>967</v>
      </c>
      <c r="C927">
        <v>96506</v>
      </c>
      <c r="D927" s="1" t="s">
        <v>3825</v>
      </c>
      <c r="E927">
        <v>49.9</v>
      </c>
      <c r="F927">
        <v>3193.6</v>
      </c>
      <c r="G927" s="1" t="s">
        <v>19</v>
      </c>
      <c r="H927">
        <v>3193.6</v>
      </c>
      <c r="I927">
        <v>0</v>
      </c>
      <c r="J927" s="1" t="s">
        <v>3890</v>
      </c>
      <c r="K927" s="1" t="s">
        <v>3894</v>
      </c>
    </row>
    <row r="928" spans="1:11" x14ac:dyDescent="0.25">
      <c r="A928" s="1" t="s">
        <v>19</v>
      </c>
      <c r="B928" s="1" t="s">
        <v>968</v>
      </c>
      <c r="C928">
        <v>96507</v>
      </c>
      <c r="D928" s="1" t="s">
        <v>3611</v>
      </c>
      <c r="E928">
        <v>90.6</v>
      </c>
      <c r="F928">
        <v>4977.1000000000004</v>
      </c>
      <c r="G928" s="1" t="s">
        <v>19</v>
      </c>
      <c r="H928">
        <v>4977.1000000000004</v>
      </c>
      <c r="I928">
        <v>0</v>
      </c>
      <c r="J928" s="1" t="s">
        <v>3890</v>
      </c>
      <c r="K928" s="1" t="s">
        <v>3894</v>
      </c>
    </row>
    <row r="929" spans="1:11" x14ac:dyDescent="0.25">
      <c r="A929" s="1" t="s">
        <v>19</v>
      </c>
      <c r="B929" s="1" t="s">
        <v>969</v>
      </c>
      <c r="C929">
        <v>96508</v>
      </c>
      <c r="D929" s="1" t="s">
        <v>3616</v>
      </c>
      <c r="E929">
        <v>54.6</v>
      </c>
      <c r="F929">
        <v>3439.8</v>
      </c>
      <c r="G929" s="1" t="s">
        <v>19</v>
      </c>
      <c r="H929">
        <v>3439.8</v>
      </c>
      <c r="I929">
        <v>0</v>
      </c>
      <c r="J929" s="1" t="s">
        <v>3890</v>
      </c>
      <c r="K929" s="1" t="s">
        <v>3894</v>
      </c>
    </row>
    <row r="930" spans="1:11" x14ac:dyDescent="0.25">
      <c r="A930" s="1" t="s">
        <v>19</v>
      </c>
      <c r="B930" s="1" t="s">
        <v>970</v>
      </c>
      <c r="C930">
        <v>96509</v>
      </c>
      <c r="D930" s="1" t="s">
        <v>3689</v>
      </c>
      <c r="E930">
        <v>332.2</v>
      </c>
      <c r="F930">
        <v>10630.4</v>
      </c>
      <c r="G930" s="1" t="s">
        <v>19</v>
      </c>
      <c r="H930">
        <v>10630.4</v>
      </c>
      <c r="I930">
        <v>0</v>
      </c>
      <c r="J930" s="1" t="s">
        <v>3890</v>
      </c>
      <c r="K930" s="1" t="s">
        <v>3894</v>
      </c>
    </row>
    <row r="931" spans="1:11" x14ac:dyDescent="0.25">
      <c r="A931" s="1" t="s">
        <v>19</v>
      </c>
      <c r="B931" s="1" t="s">
        <v>971</v>
      </c>
      <c r="C931">
        <v>96510</v>
      </c>
      <c r="D931" s="1" t="s">
        <v>3762</v>
      </c>
      <c r="E931">
        <v>527.79999999999995</v>
      </c>
      <c r="F931">
        <v>26295.1</v>
      </c>
      <c r="G931" s="1" t="s">
        <v>19</v>
      </c>
      <c r="H931">
        <v>26295.1</v>
      </c>
      <c r="I931">
        <v>0</v>
      </c>
      <c r="J931" s="1" t="s">
        <v>3890</v>
      </c>
      <c r="K931" s="1" t="s">
        <v>3894</v>
      </c>
    </row>
    <row r="932" spans="1:11" x14ac:dyDescent="0.25">
      <c r="A932" s="1" t="s">
        <v>19</v>
      </c>
      <c r="B932" s="1" t="s">
        <v>972</v>
      </c>
      <c r="C932">
        <v>96511</v>
      </c>
      <c r="D932" s="1" t="s">
        <v>3599</v>
      </c>
      <c r="E932">
        <v>241.4</v>
      </c>
      <c r="F932">
        <v>13060.7</v>
      </c>
      <c r="G932" s="1" t="s">
        <v>20</v>
      </c>
      <c r="H932">
        <v>13060.7</v>
      </c>
      <c r="I932">
        <v>0</v>
      </c>
      <c r="J932" s="1" t="s">
        <v>3890</v>
      </c>
      <c r="K932" s="1" t="s">
        <v>3894</v>
      </c>
    </row>
    <row r="933" spans="1:11" x14ac:dyDescent="0.25">
      <c r="A933" s="1" t="s">
        <v>19</v>
      </c>
      <c r="B933" s="1" t="s">
        <v>973</v>
      </c>
      <c r="C933">
        <v>96512</v>
      </c>
      <c r="D933" s="1" t="s">
        <v>3703</v>
      </c>
      <c r="E933">
        <v>87.9</v>
      </c>
      <c r="F933">
        <v>5616.2</v>
      </c>
      <c r="G933" s="1" t="s">
        <v>19</v>
      </c>
      <c r="H933">
        <v>5616.2</v>
      </c>
      <c r="I933">
        <v>0</v>
      </c>
      <c r="J933" s="1" t="s">
        <v>3890</v>
      </c>
      <c r="K933" s="1" t="s">
        <v>3894</v>
      </c>
    </row>
    <row r="934" spans="1:11" x14ac:dyDescent="0.25">
      <c r="A934" s="1" t="s">
        <v>19</v>
      </c>
      <c r="B934" s="1" t="s">
        <v>974</v>
      </c>
      <c r="C934">
        <v>96513</v>
      </c>
      <c r="D934" s="1" t="s">
        <v>3764</v>
      </c>
      <c r="E934">
        <v>299</v>
      </c>
      <c r="F934">
        <v>19435</v>
      </c>
      <c r="G934" s="1" t="s">
        <v>33</v>
      </c>
      <c r="H934">
        <v>19435</v>
      </c>
      <c r="I934">
        <v>0</v>
      </c>
      <c r="J934" s="1" t="s">
        <v>3890</v>
      </c>
      <c r="K934" s="1" t="s">
        <v>3902</v>
      </c>
    </row>
    <row r="935" spans="1:11" x14ac:dyDescent="0.25">
      <c r="A935" s="1" t="s">
        <v>19</v>
      </c>
      <c r="B935" s="1" t="s">
        <v>975</v>
      </c>
      <c r="C935">
        <v>96514</v>
      </c>
      <c r="D935" s="1" t="s">
        <v>3614</v>
      </c>
      <c r="E935">
        <v>12.5</v>
      </c>
      <c r="F935">
        <v>1100</v>
      </c>
      <c r="G935" s="1" t="s">
        <v>19</v>
      </c>
      <c r="H935">
        <v>1100</v>
      </c>
      <c r="I935">
        <v>0</v>
      </c>
      <c r="J935" s="1" t="s">
        <v>3890</v>
      </c>
      <c r="K935" s="1" t="s">
        <v>3894</v>
      </c>
    </row>
    <row r="936" spans="1:11" x14ac:dyDescent="0.25">
      <c r="A936" s="1" t="s">
        <v>19</v>
      </c>
      <c r="B936" s="1" t="s">
        <v>976</v>
      </c>
      <c r="C936">
        <v>96515</v>
      </c>
      <c r="D936" s="1" t="s">
        <v>3694</v>
      </c>
      <c r="E936">
        <v>110.3</v>
      </c>
      <c r="F936">
        <v>7481.3</v>
      </c>
      <c r="G936" s="1" t="s">
        <v>19</v>
      </c>
      <c r="H936">
        <v>7481.3</v>
      </c>
      <c r="I936">
        <v>0</v>
      </c>
      <c r="J936" s="1" t="s">
        <v>3890</v>
      </c>
      <c r="K936" s="1" t="s">
        <v>3894</v>
      </c>
    </row>
    <row r="937" spans="1:11" x14ac:dyDescent="0.25">
      <c r="A937" s="1" t="s">
        <v>19</v>
      </c>
      <c r="B937" s="1" t="s">
        <v>977</v>
      </c>
      <c r="C937">
        <v>96516</v>
      </c>
      <c r="D937" s="1" t="s">
        <v>3672</v>
      </c>
      <c r="E937">
        <v>474</v>
      </c>
      <c r="F937">
        <v>24174</v>
      </c>
      <c r="G937" s="1" t="s">
        <v>19</v>
      </c>
      <c r="H937">
        <v>24174</v>
      </c>
      <c r="I937">
        <v>0</v>
      </c>
      <c r="J937" s="1" t="s">
        <v>3890</v>
      </c>
      <c r="K937" s="1" t="s">
        <v>3894</v>
      </c>
    </row>
    <row r="938" spans="1:11" x14ac:dyDescent="0.25">
      <c r="A938" s="1" t="s">
        <v>19</v>
      </c>
      <c r="B938" s="1" t="s">
        <v>978</v>
      </c>
      <c r="C938">
        <v>96517</v>
      </c>
      <c r="D938" s="1" t="s">
        <v>3803</v>
      </c>
      <c r="E938">
        <v>691.6</v>
      </c>
      <c r="F938">
        <v>14523.6</v>
      </c>
      <c r="G938" s="1" t="s">
        <v>19</v>
      </c>
      <c r="H938">
        <v>14523.6</v>
      </c>
      <c r="I938">
        <v>0</v>
      </c>
      <c r="J938" s="1" t="s">
        <v>3890</v>
      </c>
      <c r="K938" s="1" t="s">
        <v>3894</v>
      </c>
    </row>
    <row r="939" spans="1:11" x14ac:dyDescent="0.25">
      <c r="A939" s="1" t="s">
        <v>19</v>
      </c>
      <c r="B939" s="1" t="s">
        <v>979</v>
      </c>
      <c r="C939">
        <v>96518</v>
      </c>
      <c r="D939" s="1" t="s">
        <v>3696</v>
      </c>
      <c r="E939">
        <v>86.3</v>
      </c>
      <c r="F939">
        <v>5892.4</v>
      </c>
      <c r="G939" s="1" t="s">
        <v>19</v>
      </c>
      <c r="H939">
        <v>5892.4</v>
      </c>
      <c r="I939">
        <v>0</v>
      </c>
      <c r="J939" s="1" t="s">
        <v>3890</v>
      </c>
      <c r="K939" s="1" t="s">
        <v>3894</v>
      </c>
    </row>
    <row r="940" spans="1:11" x14ac:dyDescent="0.25">
      <c r="A940" s="1" t="s">
        <v>19</v>
      </c>
      <c r="B940" s="1" t="s">
        <v>980</v>
      </c>
      <c r="C940">
        <v>96519</v>
      </c>
      <c r="D940" s="1" t="s">
        <v>3617</v>
      </c>
      <c r="E940">
        <v>63.7</v>
      </c>
      <c r="F940">
        <v>4013.1</v>
      </c>
      <c r="G940" s="1" t="s">
        <v>19</v>
      </c>
      <c r="H940">
        <v>4013.1</v>
      </c>
      <c r="I940">
        <v>0</v>
      </c>
      <c r="J940" s="1" t="s">
        <v>3890</v>
      </c>
      <c r="K940" s="1" t="s">
        <v>3894</v>
      </c>
    </row>
    <row r="941" spans="1:11" x14ac:dyDescent="0.25">
      <c r="A941" s="1" t="s">
        <v>19</v>
      </c>
      <c r="B941" s="1" t="s">
        <v>981</v>
      </c>
      <c r="C941">
        <v>96520</v>
      </c>
      <c r="D941" s="1" t="s">
        <v>3658</v>
      </c>
      <c r="E941">
        <v>539.4</v>
      </c>
      <c r="F941">
        <v>35278.699999999997</v>
      </c>
      <c r="G941" s="1" t="s">
        <v>24</v>
      </c>
      <c r="H941">
        <v>35278.699999999997</v>
      </c>
      <c r="I941">
        <v>0</v>
      </c>
      <c r="J941" s="1" t="s">
        <v>3890</v>
      </c>
      <c r="K941" s="1" t="s">
        <v>3898</v>
      </c>
    </row>
    <row r="942" spans="1:11" x14ac:dyDescent="0.25">
      <c r="A942" s="1" t="s">
        <v>19</v>
      </c>
      <c r="B942" s="1" t="s">
        <v>982</v>
      </c>
      <c r="C942">
        <v>96521</v>
      </c>
      <c r="D942" s="1" t="s">
        <v>3660</v>
      </c>
      <c r="E942">
        <v>243.38</v>
      </c>
      <c r="F942">
        <v>14196.5</v>
      </c>
      <c r="G942" s="1" t="s">
        <v>21</v>
      </c>
      <c r="H942">
        <v>14196.5</v>
      </c>
      <c r="I942">
        <v>0</v>
      </c>
      <c r="J942" s="1" t="s">
        <v>3890</v>
      </c>
      <c r="K942" s="1" t="s">
        <v>3898</v>
      </c>
    </row>
    <row r="943" spans="1:11" x14ac:dyDescent="0.25">
      <c r="A943" s="1" t="s">
        <v>19</v>
      </c>
      <c r="B943" s="1" t="s">
        <v>983</v>
      </c>
      <c r="C943">
        <v>96522</v>
      </c>
      <c r="D943" s="1" t="s">
        <v>3819</v>
      </c>
      <c r="E943">
        <v>194</v>
      </c>
      <c r="F943">
        <v>12416</v>
      </c>
      <c r="G943" s="1" t="s">
        <v>19</v>
      </c>
      <c r="H943">
        <v>12416</v>
      </c>
      <c r="I943">
        <v>0</v>
      </c>
      <c r="J943" s="1" t="s">
        <v>3890</v>
      </c>
      <c r="K943" s="1" t="s">
        <v>3894</v>
      </c>
    </row>
    <row r="944" spans="1:11" x14ac:dyDescent="0.25">
      <c r="A944" s="1" t="s">
        <v>19</v>
      </c>
      <c r="B944" s="1" t="s">
        <v>984</v>
      </c>
      <c r="C944">
        <v>96523</v>
      </c>
      <c r="D944" s="1" t="s">
        <v>3663</v>
      </c>
      <c r="E944">
        <v>395.8</v>
      </c>
      <c r="F944">
        <v>24788.2</v>
      </c>
      <c r="G944" s="1" t="s">
        <v>21</v>
      </c>
      <c r="H944">
        <v>24788.2</v>
      </c>
      <c r="I944">
        <v>0</v>
      </c>
      <c r="J944" s="1" t="s">
        <v>3890</v>
      </c>
      <c r="K944" s="1" t="s">
        <v>3898</v>
      </c>
    </row>
    <row r="945" spans="1:11" x14ac:dyDescent="0.25">
      <c r="A945" s="1" t="s">
        <v>19</v>
      </c>
      <c r="B945" s="1" t="s">
        <v>985</v>
      </c>
      <c r="C945">
        <v>96524</v>
      </c>
      <c r="D945" s="1" t="s">
        <v>3656</v>
      </c>
      <c r="E945">
        <v>782.8</v>
      </c>
      <c r="F945">
        <v>46695.5</v>
      </c>
      <c r="G945" s="1" t="s">
        <v>21</v>
      </c>
      <c r="H945">
        <v>46695.5</v>
      </c>
      <c r="I945">
        <v>0</v>
      </c>
      <c r="J945" s="1" t="s">
        <v>3890</v>
      </c>
      <c r="K945" s="1" t="s">
        <v>3898</v>
      </c>
    </row>
    <row r="946" spans="1:11" x14ac:dyDescent="0.25">
      <c r="A946" s="1" t="s">
        <v>19</v>
      </c>
      <c r="B946" s="1" t="s">
        <v>986</v>
      </c>
      <c r="C946">
        <v>96525</v>
      </c>
      <c r="D946" s="1" t="s">
        <v>3618</v>
      </c>
      <c r="E946">
        <v>10.5</v>
      </c>
      <c r="F946">
        <v>504</v>
      </c>
      <c r="G946" s="1" t="s">
        <v>19</v>
      </c>
      <c r="H946">
        <v>504</v>
      </c>
      <c r="I946">
        <v>0</v>
      </c>
      <c r="J946" s="1" t="s">
        <v>3890</v>
      </c>
      <c r="K946" s="1" t="s">
        <v>3894</v>
      </c>
    </row>
    <row r="947" spans="1:11" x14ac:dyDescent="0.25">
      <c r="A947" s="1" t="s">
        <v>19</v>
      </c>
      <c r="B947" s="1" t="s">
        <v>987</v>
      </c>
      <c r="C947">
        <v>96526</v>
      </c>
      <c r="D947" s="1" t="s">
        <v>3701</v>
      </c>
      <c r="E947">
        <v>1086.5999999999999</v>
      </c>
      <c r="F947">
        <v>34771.199999999997</v>
      </c>
      <c r="G947" s="1" t="s">
        <v>19</v>
      </c>
      <c r="H947">
        <v>34771.199999999997</v>
      </c>
      <c r="I947">
        <v>0</v>
      </c>
      <c r="J947" s="1" t="s">
        <v>3890</v>
      </c>
      <c r="K947" s="1" t="s">
        <v>3894</v>
      </c>
    </row>
    <row r="948" spans="1:11" x14ac:dyDescent="0.25">
      <c r="A948" s="1" t="s">
        <v>19</v>
      </c>
      <c r="B948" s="1" t="s">
        <v>988</v>
      </c>
      <c r="C948">
        <v>96527</v>
      </c>
      <c r="D948" s="1" t="s">
        <v>3668</v>
      </c>
      <c r="E948">
        <v>346.38</v>
      </c>
      <c r="F948">
        <v>20655.8</v>
      </c>
      <c r="G948" s="1" t="s">
        <v>26</v>
      </c>
      <c r="H948">
        <v>20655.8</v>
      </c>
      <c r="I948">
        <v>0</v>
      </c>
      <c r="J948" s="1" t="s">
        <v>3890</v>
      </c>
      <c r="K948" s="1" t="s">
        <v>3898</v>
      </c>
    </row>
    <row r="949" spans="1:11" x14ac:dyDescent="0.25">
      <c r="A949" s="1" t="s">
        <v>19</v>
      </c>
      <c r="B949" s="1" t="s">
        <v>989</v>
      </c>
      <c r="C949">
        <v>96528</v>
      </c>
      <c r="D949" s="1" t="s">
        <v>3716</v>
      </c>
      <c r="E949">
        <v>2879.4</v>
      </c>
      <c r="F949">
        <v>60467.4</v>
      </c>
      <c r="G949" s="1" t="s">
        <v>20</v>
      </c>
      <c r="H949">
        <v>60467.4</v>
      </c>
      <c r="I949">
        <v>0</v>
      </c>
      <c r="J949" s="1" t="s">
        <v>3890</v>
      </c>
      <c r="K949" s="1" t="s">
        <v>3900</v>
      </c>
    </row>
    <row r="950" spans="1:11" x14ac:dyDescent="0.25">
      <c r="A950" s="1" t="s">
        <v>19</v>
      </c>
      <c r="B950" s="1" t="s">
        <v>990</v>
      </c>
      <c r="C950">
        <v>96529</v>
      </c>
      <c r="D950" s="1" t="s">
        <v>3623</v>
      </c>
      <c r="E950">
        <v>387.8</v>
      </c>
      <c r="F950">
        <v>24431.4</v>
      </c>
      <c r="G950" s="1" t="s">
        <v>19</v>
      </c>
      <c r="H950">
        <v>24431.4</v>
      </c>
      <c r="I950">
        <v>0</v>
      </c>
      <c r="J950" s="1" t="s">
        <v>3890</v>
      </c>
      <c r="K950" s="1" t="s">
        <v>3894</v>
      </c>
    </row>
    <row r="951" spans="1:11" x14ac:dyDescent="0.25">
      <c r="A951" s="1" t="s">
        <v>19</v>
      </c>
      <c r="B951" s="1" t="s">
        <v>991</v>
      </c>
      <c r="C951">
        <v>96530</v>
      </c>
      <c r="D951" s="1" t="s">
        <v>3623</v>
      </c>
      <c r="E951">
        <v>43</v>
      </c>
      <c r="F951">
        <v>2709</v>
      </c>
      <c r="G951" s="1" t="s">
        <v>19</v>
      </c>
      <c r="H951">
        <v>2709</v>
      </c>
      <c r="I951">
        <v>0</v>
      </c>
      <c r="J951" s="1" t="s">
        <v>3890</v>
      </c>
      <c r="K951" s="1" t="s">
        <v>3894</v>
      </c>
    </row>
    <row r="952" spans="1:11" x14ac:dyDescent="0.25">
      <c r="A952" s="1" t="s">
        <v>19</v>
      </c>
      <c r="B952" s="1" t="s">
        <v>992</v>
      </c>
      <c r="C952">
        <v>96531</v>
      </c>
      <c r="D952" s="1" t="s">
        <v>3680</v>
      </c>
      <c r="E952">
        <v>109.3</v>
      </c>
      <c r="F952">
        <v>3681.5</v>
      </c>
      <c r="G952" s="1" t="s">
        <v>20</v>
      </c>
      <c r="H952">
        <v>3681.5</v>
      </c>
      <c r="I952">
        <v>0</v>
      </c>
      <c r="J952" s="1" t="s">
        <v>3890</v>
      </c>
      <c r="K952" s="1" t="s">
        <v>3895</v>
      </c>
    </row>
    <row r="953" spans="1:11" x14ac:dyDescent="0.25">
      <c r="A953" s="1" t="s">
        <v>19</v>
      </c>
      <c r="B953" s="1" t="s">
        <v>993</v>
      </c>
      <c r="C953">
        <v>96532</v>
      </c>
      <c r="D953" s="1" t="s">
        <v>3619</v>
      </c>
      <c r="E953">
        <v>54.9</v>
      </c>
      <c r="F953">
        <v>4236.5</v>
      </c>
      <c r="G953" s="1" t="s">
        <v>19</v>
      </c>
      <c r="H953">
        <v>4236.5</v>
      </c>
      <c r="I953">
        <v>0</v>
      </c>
      <c r="J953" s="1" t="s">
        <v>3890</v>
      </c>
      <c r="K953" s="1" t="s">
        <v>3894</v>
      </c>
    </row>
    <row r="954" spans="1:11" x14ac:dyDescent="0.25">
      <c r="A954" s="1" t="s">
        <v>19</v>
      </c>
      <c r="B954" s="1" t="s">
        <v>994</v>
      </c>
      <c r="C954">
        <v>96533</v>
      </c>
      <c r="D954" s="1" t="s">
        <v>3627</v>
      </c>
      <c r="E954">
        <v>68</v>
      </c>
      <c r="F954">
        <v>4395</v>
      </c>
      <c r="G954" s="1" t="s">
        <v>19</v>
      </c>
      <c r="H954">
        <v>4395</v>
      </c>
      <c r="I954">
        <v>0</v>
      </c>
      <c r="J954" s="1" t="s">
        <v>3890</v>
      </c>
      <c r="K954" s="1" t="s">
        <v>3894</v>
      </c>
    </row>
    <row r="955" spans="1:11" x14ac:dyDescent="0.25">
      <c r="A955" s="1" t="s">
        <v>19</v>
      </c>
      <c r="B955" s="1" t="s">
        <v>995</v>
      </c>
      <c r="C955">
        <v>96534</v>
      </c>
      <c r="D955" s="1" t="s">
        <v>3767</v>
      </c>
      <c r="E955">
        <v>77.8</v>
      </c>
      <c r="F955">
        <v>4045.6</v>
      </c>
      <c r="G955" s="1" t="s">
        <v>19</v>
      </c>
      <c r="H955">
        <v>4045.6</v>
      </c>
      <c r="I955">
        <v>0</v>
      </c>
      <c r="J955" s="1" t="s">
        <v>3890</v>
      </c>
      <c r="K955" s="1" t="s">
        <v>3894</v>
      </c>
    </row>
    <row r="956" spans="1:11" x14ac:dyDescent="0.25">
      <c r="A956" s="1" t="s">
        <v>19</v>
      </c>
      <c r="B956" s="1" t="s">
        <v>996</v>
      </c>
      <c r="C956">
        <v>96535</v>
      </c>
      <c r="D956" s="1" t="s">
        <v>3629</v>
      </c>
      <c r="E956">
        <v>95.7</v>
      </c>
      <c r="F956">
        <v>4976.3999999999996</v>
      </c>
      <c r="G956" s="1" t="s">
        <v>19</v>
      </c>
      <c r="H956">
        <v>4976.3999999999996</v>
      </c>
      <c r="I956">
        <v>0</v>
      </c>
      <c r="J956" s="1" t="s">
        <v>3890</v>
      </c>
      <c r="K956" s="1" t="s">
        <v>3894</v>
      </c>
    </row>
    <row r="957" spans="1:11" x14ac:dyDescent="0.25">
      <c r="A957" s="1" t="s">
        <v>19</v>
      </c>
      <c r="B957" s="1" t="s">
        <v>997</v>
      </c>
      <c r="C957">
        <v>96536</v>
      </c>
      <c r="D957" s="1" t="s">
        <v>3791</v>
      </c>
      <c r="E957">
        <v>502</v>
      </c>
      <c r="F957">
        <v>34136</v>
      </c>
      <c r="G957" s="1" t="s">
        <v>30</v>
      </c>
      <c r="H957">
        <v>34136</v>
      </c>
      <c r="I957">
        <v>0</v>
      </c>
      <c r="J957" s="1" t="s">
        <v>3890</v>
      </c>
      <c r="K957" s="1" t="s">
        <v>3895</v>
      </c>
    </row>
    <row r="958" spans="1:11" x14ac:dyDescent="0.25">
      <c r="A958" s="1" t="s">
        <v>19</v>
      </c>
      <c r="B958" s="1" t="s">
        <v>998</v>
      </c>
      <c r="C958">
        <v>96537</v>
      </c>
      <c r="D958" s="1" t="s">
        <v>3718</v>
      </c>
      <c r="E958">
        <v>103.4</v>
      </c>
      <c r="F958">
        <v>3308.8</v>
      </c>
      <c r="G958" s="1" t="s">
        <v>19</v>
      </c>
      <c r="H958">
        <v>3308.8</v>
      </c>
      <c r="I958">
        <v>0</v>
      </c>
      <c r="J958" s="1" t="s">
        <v>3890</v>
      </c>
      <c r="K958" s="1" t="s">
        <v>3895</v>
      </c>
    </row>
    <row r="959" spans="1:11" x14ac:dyDescent="0.25">
      <c r="A959" s="1" t="s">
        <v>19</v>
      </c>
      <c r="B959" s="1" t="s">
        <v>999</v>
      </c>
      <c r="C959">
        <v>96538</v>
      </c>
      <c r="D959" s="1" t="s">
        <v>3790</v>
      </c>
      <c r="E959">
        <v>18.3</v>
      </c>
      <c r="F959">
        <v>1024.8</v>
      </c>
      <c r="G959" s="1" t="s">
        <v>20</v>
      </c>
      <c r="H959">
        <v>1024.8</v>
      </c>
      <c r="I959">
        <v>0</v>
      </c>
      <c r="J959" s="1" t="s">
        <v>3890</v>
      </c>
      <c r="K959" s="1" t="s">
        <v>3895</v>
      </c>
    </row>
    <row r="960" spans="1:11" x14ac:dyDescent="0.25">
      <c r="A960" s="1" t="s">
        <v>19</v>
      </c>
      <c r="B960" s="1" t="s">
        <v>1000</v>
      </c>
      <c r="C960">
        <v>96539</v>
      </c>
      <c r="D960" s="1" t="s">
        <v>3677</v>
      </c>
      <c r="E960">
        <v>245.6</v>
      </c>
      <c r="F960">
        <v>16700.8</v>
      </c>
      <c r="G960" s="1" t="s">
        <v>20</v>
      </c>
      <c r="H960">
        <v>16700.8</v>
      </c>
      <c r="I960">
        <v>0</v>
      </c>
      <c r="J960" s="1" t="s">
        <v>3890</v>
      </c>
      <c r="K960" s="1" t="s">
        <v>3895</v>
      </c>
    </row>
    <row r="961" spans="1:11" x14ac:dyDescent="0.25">
      <c r="A961" s="1" t="s">
        <v>19</v>
      </c>
      <c r="B961" s="1" t="s">
        <v>1001</v>
      </c>
      <c r="C961">
        <v>96540</v>
      </c>
      <c r="D961" s="1" t="s">
        <v>3673</v>
      </c>
      <c r="E961">
        <v>301.60000000000002</v>
      </c>
      <c r="F961">
        <v>19905.599999999999</v>
      </c>
      <c r="G961" s="1" t="s">
        <v>20</v>
      </c>
      <c r="H961">
        <v>19905.599999999999</v>
      </c>
      <c r="I961">
        <v>0</v>
      </c>
      <c r="J961" s="1" t="s">
        <v>3890</v>
      </c>
      <c r="K961" s="1" t="s">
        <v>3894</v>
      </c>
    </row>
    <row r="962" spans="1:11" x14ac:dyDescent="0.25">
      <c r="A962" s="1" t="s">
        <v>19</v>
      </c>
      <c r="B962" s="1" t="s">
        <v>1002</v>
      </c>
      <c r="C962">
        <v>96541</v>
      </c>
      <c r="D962" s="1" t="s">
        <v>3668</v>
      </c>
      <c r="E962">
        <v>111.2</v>
      </c>
      <c r="F962">
        <v>6605.4</v>
      </c>
      <c r="G962" s="1" t="s">
        <v>20</v>
      </c>
      <c r="H962">
        <v>6605.4</v>
      </c>
      <c r="I962">
        <v>0</v>
      </c>
      <c r="J962" s="1" t="s">
        <v>3890</v>
      </c>
      <c r="K962" s="1" t="s">
        <v>3895</v>
      </c>
    </row>
    <row r="963" spans="1:11" x14ac:dyDescent="0.25">
      <c r="A963" s="1" t="s">
        <v>19</v>
      </c>
      <c r="B963" s="1" t="s">
        <v>1003</v>
      </c>
      <c r="C963">
        <v>96542</v>
      </c>
      <c r="D963" s="1" t="s">
        <v>3666</v>
      </c>
      <c r="E963">
        <v>0</v>
      </c>
      <c r="F963">
        <v>0</v>
      </c>
      <c r="G963" s="1" t="s">
        <v>3879</v>
      </c>
      <c r="H963">
        <v>0</v>
      </c>
      <c r="I963">
        <v>0</v>
      </c>
      <c r="J963" s="1" t="s">
        <v>3891</v>
      </c>
      <c r="K963" s="1" t="s">
        <v>3895</v>
      </c>
    </row>
    <row r="964" spans="1:11" x14ac:dyDescent="0.25">
      <c r="A964" s="1" t="s">
        <v>19</v>
      </c>
      <c r="B964" s="1" t="s">
        <v>1004</v>
      </c>
      <c r="C964">
        <v>96543</v>
      </c>
      <c r="D964" s="1" t="s">
        <v>3714</v>
      </c>
      <c r="E964">
        <v>42.5</v>
      </c>
      <c r="F964">
        <v>2805</v>
      </c>
      <c r="G964" s="1" t="s">
        <v>19</v>
      </c>
      <c r="H964">
        <v>2805</v>
      </c>
      <c r="I964">
        <v>0</v>
      </c>
      <c r="J964" s="1" t="s">
        <v>3890</v>
      </c>
      <c r="K964" s="1" t="s">
        <v>3897</v>
      </c>
    </row>
    <row r="965" spans="1:11" x14ac:dyDescent="0.25">
      <c r="A965" s="1" t="s">
        <v>19</v>
      </c>
      <c r="B965" s="1" t="s">
        <v>1005</v>
      </c>
      <c r="C965">
        <v>96544</v>
      </c>
      <c r="D965" s="1" t="s">
        <v>3622</v>
      </c>
      <c r="E965">
        <v>82.4</v>
      </c>
      <c r="F965">
        <v>4485.6000000000004</v>
      </c>
      <c r="G965" s="1" t="s">
        <v>19</v>
      </c>
      <c r="H965">
        <v>4485.6000000000004</v>
      </c>
      <c r="I965">
        <v>0</v>
      </c>
      <c r="J965" s="1" t="s">
        <v>3890</v>
      </c>
      <c r="K965" s="1" t="s">
        <v>3894</v>
      </c>
    </row>
    <row r="966" spans="1:11" x14ac:dyDescent="0.25">
      <c r="A966" s="1" t="s">
        <v>19</v>
      </c>
      <c r="B966" s="1" t="s">
        <v>1006</v>
      </c>
      <c r="C966">
        <v>96545</v>
      </c>
      <c r="D966" s="1" t="s">
        <v>3681</v>
      </c>
      <c r="E966">
        <v>355.6</v>
      </c>
      <c r="F966">
        <v>17543.599999999999</v>
      </c>
      <c r="G966" s="1" t="s">
        <v>20</v>
      </c>
      <c r="H966">
        <v>17543.599999999999</v>
      </c>
      <c r="I966">
        <v>0</v>
      </c>
      <c r="J966" s="1" t="s">
        <v>3890</v>
      </c>
      <c r="K966" s="1" t="s">
        <v>3902</v>
      </c>
    </row>
    <row r="967" spans="1:11" x14ac:dyDescent="0.25">
      <c r="A967" s="1" t="s">
        <v>19</v>
      </c>
      <c r="B967" s="1" t="s">
        <v>1007</v>
      </c>
      <c r="C967">
        <v>96546</v>
      </c>
      <c r="D967" s="1" t="s">
        <v>3603</v>
      </c>
      <c r="E967">
        <v>60.2</v>
      </c>
      <c r="F967">
        <v>6321</v>
      </c>
      <c r="G967" s="1" t="s">
        <v>20</v>
      </c>
      <c r="H967">
        <v>6321</v>
      </c>
      <c r="I967">
        <v>0</v>
      </c>
      <c r="J967" s="1" t="s">
        <v>3890</v>
      </c>
      <c r="K967" s="1" t="s">
        <v>3902</v>
      </c>
    </row>
    <row r="968" spans="1:11" x14ac:dyDescent="0.25">
      <c r="A968" s="1" t="s">
        <v>19</v>
      </c>
      <c r="B968" s="1" t="s">
        <v>1008</v>
      </c>
      <c r="C968">
        <v>96547</v>
      </c>
      <c r="D968" s="1" t="s">
        <v>3802</v>
      </c>
      <c r="E968">
        <v>4.5</v>
      </c>
      <c r="F968">
        <v>203.6</v>
      </c>
      <c r="G968" s="1" t="s">
        <v>19</v>
      </c>
      <c r="H968">
        <v>203.6</v>
      </c>
      <c r="I968">
        <v>0</v>
      </c>
      <c r="J968" s="1" t="s">
        <v>3890</v>
      </c>
      <c r="K968" s="1" t="s">
        <v>3894</v>
      </c>
    </row>
    <row r="969" spans="1:11" x14ac:dyDescent="0.25">
      <c r="A969" s="1" t="s">
        <v>19</v>
      </c>
      <c r="B969" s="1" t="s">
        <v>1009</v>
      </c>
      <c r="C969">
        <v>96548</v>
      </c>
      <c r="D969" s="1" t="s">
        <v>3755</v>
      </c>
      <c r="E969">
        <v>49.9</v>
      </c>
      <c r="F969">
        <v>3669</v>
      </c>
      <c r="G969" s="1" t="s">
        <v>30</v>
      </c>
      <c r="H969">
        <v>3669</v>
      </c>
      <c r="I969">
        <v>0</v>
      </c>
      <c r="J969" s="1" t="s">
        <v>3890</v>
      </c>
      <c r="K969" s="1" t="s">
        <v>3902</v>
      </c>
    </row>
    <row r="970" spans="1:11" x14ac:dyDescent="0.25">
      <c r="A970" s="1" t="s">
        <v>19</v>
      </c>
      <c r="B970" s="1" t="s">
        <v>1010</v>
      </c>
      <c r="C970">
        <v>96549</v>
      </c>
      <c r="D970" s="1" t="s">
        <v>3691</v>
      </c>
      <c r="E970">
        <v>491.6</v>
      </c>
      <c r="F970">
        <v>10323.6</v>
      </c>
      <c r="G970" s="1" t="s">
        <v>19</v>
      </c>
      <c r="H970">
        <v>10323.6</v>
      </c>
      <c r="I970">
        <v>0</v>
      </c>
      <c r="J970" s="1" t="s">
        <v>3890</v>
      </c>
      <c r="K970" s="1" t="s">
        <v>3894</v>
      </c>
    </row>
    <row r="971" spans="1:11" x14ac:dyDescent="0.25">
      <c r="A971" s="1" t="s">
        <v>19</v>
      </c>
      <c r="B971" s="1" t="s">
        <v>1011</v>
      </c>
      <c r="C971">
        <v>96550</v>
      </c>
      <c r="D971" s="1" t="s">
        <v>3810</v>
      </c>
      <c r="E971">
        <v>106.6</v>
      </c>
      <c r="F971">
        <v>6822.4</v>
      </c>
      <c r="G971" s="1" t="s">
        <v>19</v>
      </c>
      <c r="H971">
        <v>6822.4</v>
      </c>
      <c r="I971">
        <v>0</v>
      </c>
      <c r="J971" s="1" t="s">
        <v>3890</v>
      </c>
      <c r="K971" s="1" t="s">
        <v>3894</v>
      </c>
    </row>
    <row r="972" spans="1:11" x14ac:dyDescent="0.25">
      <c r="A972" s="1" t="s">
        <v>19</v>
      </c>
      <c r="B972" s="1" t="s">
        <v>1012</v>
      </c>
      <c r="C972">
        <v>96551</v>
      </c>
      <c r="D972" s="1" t="s">
        <v>3690</v>
      </c>
      <c r="E972">
        <v>964.1</v>
      </c>
      <c r="F972">
        <v>25944</v>
      </c>
      <c r="G972" s="1" t="s">
        <v>23</v>
      </c>
      <c r="H972">
        <v>25944</v>
      </c>
      <c r="I972">
        <v>0</v>
      </c>
      <c r="J972" s="1" t="s">
        <v>3890</v>
      </c>
      <c r="K972" s="1" t="s">
        <v>3903</v>
      </c>
    </row>
    <row r="973" spans="1:11" x14ac:dyDescent="0.25">
      <c r="A973" s="1" t="s">
        <v>19</v>
      </c>
      <c r="B973" s="1" t="s">
        <v>1013</v>
      </c>
      <c r="C973">
        <v>96552</v>
      </c>
      <c r="D973" s="1" t="s">
        <v>3700</v>
      </c>
      <c r="E973">
        <v>319.3</v>
      </c>
      <c r="F973">
        <v>19158</v>
      </c>
      <c r="G973" s="1" t="s">
        <v>37</v>
      </c>
      <c r="H973">
        <v>19158</v>
      </c>
      <c r="I973">
        <v>0</v>
      </c>
      <c r="J973" s="1" t="s">
        <v>3890</v>
      </c>
      <c r="K973" s="1" t="s">
        <v>3902</v>
      </c>
    </row>
    <row r="974" spans="1:11" x14ac:dyDescent="0.25">
      <c r="A974" s="1" t="s">
        <v>19</v>
      </c>
      <c r="B974" s="1" t="s">
        <v>1014</v>
      </c>
      <c r="C974">
        <v>96553</v>
      </c>
      <c r="D974" s="1" t="s">
        <v>3708</v>
      </c>
      <c r="E974">
        <v>4964.8</v>
      </c>
      <c r="F974">
        <v>18866.240000000002</v>
      </c>
      <c r="G974" s="1" t="s">
        <v>26</v>
      </c>
      <c r="H974">
        <v>18866.240000000002</v>
      </c>
      <c r="I974">
        <v>0</v>
      </c>
      <c r="J974" s="1" t="s">
        <v>3890</v>
      </c>
      <c r="K974" s="1" t="s">
        <v>3894</v>
      </c>
    </row>
    <row r="975" spans="1:11" x14ac:dyDescent="0.25">
      <c r="A975" s="1" t="s">
        <v>19</v>
      </c>
      <c r="B975" s="1" t="s">
        <v>1015</v>
      </c>
      <c r="C975">
        <v>96554</v>
      </c>
      <c r="D975" s="1" t="s">
        <v>3614</v>
      </c>
      <c r="E975">
        <v>61.1</v>
      </c>
      <c r="F975">
        <v>2810.6</v>
      </c>
      <c r="G975" s="1" t="s">
        <v>19</v>
      </c>
      <c r="H975">
        <v>2810.6</v>
      </c>
      <c r="I975">
        <v>0</v>
      </c>
      <c r="J975" s="1" t="s">
        <v>3890</v>
      </c>
      <c r="K975" s="1" t="s">
        <v>3894</v>
      </c>
    </row>
    <row r="976" spans="1:11" x14ac:dyDescent="0.25">
      <c r="A976" s="1" t="s">
        <v>19</v>
      </c>
      <c r="B976" s="1" t="s">
        <v>1016</v>
      </c>
      <c r="C976">
        <v>96555</v>
      </c>
      <c r="D976" s="1" t="s">
        <v>3826</v>
      </c>
      <c r="E976">
        <v>98.5</v>
      </c>
      <c r="F976">
        <v>6416</v>
      </c>
      <c r="G976" s="1" t="s">
        <v>19</v>
      </c>
      <c r="H976">
        <v>6416</v>
      </c>
      <c r="I976">
        <v>0</v>
      </c>
      <c r="J976" s="1" t="s">
        <v>3890</v>
      </c>
      <c r="K976" s="1" t="s">
        <v>3894</v>
      </c>
    </row>
    <row r="977" spans="1:11" x14ac:dyDescent="0.25">
      <c r="A977" s="1" t="s">
        <v>19</v>
      </c>
      <c r="B977" s="1" t="s">
        <v>1017</v>
      </c>
      <c r="C977">
        <v>96556</v>
      </c>
      <c r="D977" s="1" t="s">
        <v>3661</v>
      </c>
      <c r="E977">
        <v>0</v>
      </c>
      <c r="F977">
        <v>0</v>
      </c>
      <c r="G977" s="1" t="s">
        <v>3879</v>
      </c>
      <c r="H977">
        <v>0</v>
      </c>
      <c r="I977">
        <v>0</v>
      </c>
      <c r="J977" s="1" t="s">
        <v>3891</v>
      </c>
      <c r="K977" s="1" t="s">
        <v>3901</v>
      </c>
    </row>
    <row r="978" spans="1:11" x14ac:dyDescent="0.25">
      <c r="A978" s="1" t="s">
        <v>19</v>
      </c>
      <c r="B978" s="1" t="s">
        <v>1018</v>
      </c>
      <c r="C978">
        <v>96557</v>
      </c>
      <c r="D978" s="1" t="s">
        <v>3662</v>
      </c>
      <c r="E978">
        <v>957.1</v>
      </c>
      <c r="F978">
        <v>48127.4</v>
      </c>
      <c r="G978" s="1" t="s">
        <v>19</v>
      </c>
      <c r="H978">
        <v>48127.4</v>
      </c>
      <c r="I978">
        <v>0</v>
      </c>
      <c r="J978" s="1" t="s">
        <v>3890</v>
      </c>
      <c r="K978" s="1" t="s">
        <v>3901</v>
      </c>
    </row>
    <row r="979" spans="1:11" x14ac:dyDescent="0.25">
      <c r="A979" s="1" t="s">
        <v>19</v>
      </c>
      <c r="B979" s="1" t="s">
        <v>1019</v>
      </c>
      <c r="C979">
        <v>96558</v>
      </c>
      <c r="D979" s="1" t="s">
        <v>3827</v>
      </c>
      <c r="E979">
        <v>5.8</v>
      </c>
      <c r="F979">
        <v>510.4</v>
      </c>
      <c r="G979" s="1" t="s">
        <v>19</v>
      </c>
      <c r="H979">
        <v>510.4</v>
      </c>
      <c r="I979">
        <v>0</v>
      </c>
      <c r="J979" s="1" t="s">
        <v>3890</v>
      </c>
      <c r="K979" s="1" t="s">
        <v>3894</v>
      </c>
    </row>
    <row r="980" spans="1:11" x14ac:dyDescent="0.25">
      <c r="A980" s="1" t="s">
        <v>19</v>
      </c>
      <c r="B980" s="1" t="s">
        <v>1020</v>
      </c>
      <c r="C980">
        <v>96559</v>
      </c>
      <c r="D980" s="1" t="s">
        <v>3826</v>
      </c>
      <c r="E980">
        <v>6.9</v>
      </c>
      <c r="F980">
        <v>524.4</v>
      </c>
      <c r="G980" s="1" t="s">
        <v>19</v>
      </c>
      <c r="H980">
        <v>524.4</v>
      </c>
      <c r="I980">
        <v>0</v>
      </c>
      <c r="J980" s="1" t="s">
        <v>3890</v>
      </c>
      <c r="K980" s="1" t="s">
        <v>3894</v>
      </c>
    </row>
    <row r="981" spans="1:11" x14ac:dyDescent="0.25">
      <c r="A981" s="1" t="s">
        <v>19</v>
      </c>
      <c r="B981" s="1" t="s">
        <v>1021</v>
      </c>
      <c r="C981">
        <v>96560</v>
      </c>
      <c r="D981" s="1" t="s">
        <v>3712</v>
      </c>
      <c r="E981">
        <v>10.4</v>
      </c>
      <c r="F981">
        <v>686.4</v>
      </c>
      <c r="G981" s="1" t="s">
        <v>20</v>
      </c>
      <c r="H981">
        <v>686.4</v>
      </c>
      <c r="I981">
        <v>0</v>
      </c>
      <c r="J981" s="1" t="s">
        <v>3890</v>
      </c>
      <c r="K981" s="1" t="s">
        <v>3897</v>
      </c>
    </row>
    <row r="982" spans="1:11" x14ac:dyDescent="0.25">
      <c r="A982" s="1" t="s">
        <v>19</v>
      </c>
      <c r="B982" s="1" t="s">
        <v>1022</v>
      </c>
      <c r="C982">
        <v>96561</v>
      </c>
      <c r="D982" s="1" t="s">
        <v>3713</v>
      </c>
      <c r="E982">
        <v>17.2</v>
      </c>
      <c r="F982">
        <v>1135.2</v>
      </c>
      <c r="G982" s="1" t="s">
        <v>20</v>
      </c>
      <c r="H982">
        <v>1135.2</v>
      </c>
      <c r="I982">
        <v>0</v>
      </c>
      <c r="J982" s="1" t="s">
        <v>3890</v>
      </c>
      <c r="K982" s="1" t="s">
        <v>3897</v>
      </c>
    </row>
    <row r="983" spans="1:11" x14ac:dyDescent="0.25">
      <c r="A983" s="1" t="s">
        <v>19</v>
      </c>
      <c r="B983" s="1" t="s">
        <v>1023</v>
      </c>
      <c r="C983">
        <v>96562</v>
      </c>
      <c r="D983" s="1" t="s">
        <v>3711</v>
      </c>
      <c r="E983">
        <v>45.8</v>
      </c>
      <c r="F983">
        <v>3022.8</v>
      </c>
      <c r="G983" s="1" t="s">
        <v>20</v>
      </c>
      <c r="H983">
        <v>3022.8</v>
      </c>
      <c r="I983">
        <v>0</v>
      </c>
      <c r="J983" s="1" t="s">
        <v>3890</v>
      </c>
      <c r="K983" s="1" t="s">
        <v>3897</v>
      </c>
    </row>
    <row r="984" spans="1:11" x14ac:dyDescent="0.25">
      <c r="A984" s="1" t="s">
        <v>19</v>
      </c>
      <c r="B984" s="1" t="s">
        <v>1024</v>
      </c>
      <c r="C984">
        <v>96563</v>
      </c>
      <c r="D984" s="1" t="s">
        <v>3710</v>
      </c>
      <c r="E984">
        <v>38.700000000000003</v>
      </c>
      <c r="F984">
        <v>2554.1999999999998</v>
      </c>
      <c r="G984" s="1" t="s">
        <v>20</v>
      </c>
      <c r="H984">
        <v>2554.1999999999998</v>
      </c>
      <c r="I984">
        <v>0</v>
      </c>
      <c r="J984" s="1" t="s">
        <v>3890</v>
      </c>
      <c r="K984" s="1" t="s">
        <v>3897</v>
      </c>
    </row>
    <row r="985" spans="1:11" x14ac:dyDescent="0.25">
      <c r="A985" s="1" t="s">
        <v>19</v>
      </c>
      <c r="B985" s="1" t="s">
        <v>1025</v>
      </c>
      <c r="C985">
        <v>96564</v>
      </c>
      <c r="D985" s="1" t="s">
        <v>3730</v>
      </c>
      <c r="E985">
        <v>169.4</v>
      </c>
      <c r="F985">
        <v>9415.6</v>
      </c>
      <c r="G985" s="1" t="s">
        <v>19</v>
      </c>
      <c r="H985">
        <v>9415.6</v>
      </c>
      <c r="I985">
        <v>0</v>
      </c>
      <c r="J985" s="1" t="s">
        <v>3890</v>
      </c>
      <c r="K985" s="1" t="s">
        <v>3894</v>
      </c>
    </row>
    <row r="986" spans="1:11" x14ac:dyDescent="0.25">
      <c r="A986" s="1" t="s">
        <v>19</v>
      </c>
      <c r="B986" s="1" t="s">
        <v>1026</v>
      </c>
      <c r="C986">
        <v>96565</v>
      </c>
      <c r="D986" s="1" t="s">
        <v>3709</v>
      </c>
      <c r="E986">
        <v>310.39999999999998</v>
      </c>
      <c r="F986">
        <v>20486.400000000001</v>
      </c>
      <c r="G986" s="1" t="s">
        <v>20</v>
      </c>
      <c r="H986">
        <v>20486.400000000001</v>
      </c>
      <c r="I986">
        <v>0</v>
      </c>
      <c r="J986" s="1" t="s">
        <v>3890</v>
      </c>
      <c r="K986" s="1" t="s">
        <v>3897</v>
      </c>
    </row>
    <row r="987" spans="1:11" x14ac:dyDescent="0.25">
      <c r="A987" s="1" t="s">
        <v>19</v>
      </c>
      <c r="B987" s="1" t="s">
        <v>1027</v>
      </c>
      <c r="C987">
        <v>96566</v>
      </c>
      <c r="D987" s="1" t="s">
        <v>3614</v>
      </c>
      <c r="E987">
        <v>4.7</v>
      </c>
      <c r="F987">
        <v>47</v>
      </c>
      <c r="G987" s="1" t="s">
        <v>19</v>
      </c>
      <c r="H987">
        <v>47</v>
      </c>
      <c r="I987">
        <v>0</v>
      </c>
      <c r="J987" s="1" t="s">
        <v>3890</v>
      </c>
      <c r="K987" s="1" t="s">
        <v>3894</v>
      </c>
    </row>
    <row r="988" spans="1:11" x14ac:dyDescent="0.25">
      <c r="A988" s="1" t="s">
        <v>19</v>
      </c>
      <c r="B988" s="1" t="s">
        <v>1028</v>
      </c>
      <c r="C988">
        <v>96567</v>
      </c>
      <c r="D988" s="1" t="s">
        <v>3627</v>
      </c>
      <c r="E988">
        <v>35.799999999999997</v>
      </c>
      <c r="F988">
        <v>2470.1999999999998</v>
      </c>
      <c r="G988" s="1" t="s">
        <v>19</v>
      </c>
      <c r="H988">
        <v>2470.1999999999998</v>
      </c>
      <c r="I988">
        <v>0</v>
      </c>
      <c r="J988" s="1" t="s">
        <v>3890</v>
      </c>
      <c r="K988" s="1" t="s">
        <v>3894</v>
      </c>
    </row>
    <row r="989" spans="1:11" x14ac:dyDescent="0.25">
      <c r="A989" s="1" t="s">
        <v>19</v>
      </c>
      <c r="B989" s="1" t="s">
        <v>1029</v>
      </c>
      <c r="C989">
        <v>96568</v>
      </c>
      <c r="D989" s="1" t="s">
        <v>3661</v>
      </c>
      <c r="E989">
        <v>394.5</v>
      </c>
      <c r="F989">
        <v>30914.7</v>
      </c>
      <c r="G989" s="1" t="s">
        <v>20</v>
      </c>
      <c r="H989">
        <v>30914.7</v>
      </c>
      <c r="I989">
        <v>0</v>
      </c>
      <c r="J989" s="1" t="s">
        <v>3890</v>
      </c>
      <c r="K989" s="1" t="s">
        <v>3897</v>
      </c>
    </row>
    <row r="990" spans="1:11" x14ac:dyDescent="0.25">
      <c r="A990" s="1" t="s">
        <v>19</v>
      </c>
      <c r="B990" s="1" t="s">
        <v>1030</v>
      </c>
      <c r="C990">
        <v>96569</v>
      </c>
      <c r="D990" s="1" t="s">
        <v>3724</v>
      </c>
      <c r="E990">
        <v>240.8</v>
      </c>
      <c r="F990">
        <v>16615.2</v>
      </c>
      <c r="G990" s="1" t="s">
        <v>20</v>
      </c>
      <c r="H990">
        <v>16615.2</v>
      </c>
      <c r="I990">
        <v>0</v>
      </c>
      <c r="J990" s="1" t="s">
        <v>3890</v>
      </c>
      <c r="K990" s="1" t="s">
        <v>3903</v>
      </c>
    </row>
    <row r="991" spans="1:11" x14ac:dyDescent="0.25">
      <c r="A991" s="1" t="s">
        <v>19</v>
      </c>
      <c r="B991" s="1" t="s">
        <v>1031</v>
      </c>
      <c r="C991">
        <v>96570</v>
      </c>
      <c r="D991" s="1" t="s">
        <v>3686</v>
      </c>
      <c r="E991">
        <v>48.9</v>
      </c>
      <c r="F991">
        <v>1956</v>
      </c>
      <c r="G991" s="1" t="s">
        <v>3880</v>
      </c>
      <c r="H991">
        <v>1956</v>
      </c>
      <c r="I991">
        <v>0</v>
      </c>
      <c r="J991" s="1" t="s">
        <v>3890</v>
      </c>
      <c r="K991" s="1" t="s">
        <v>3897</v>
      </c>
    </row>
    <row r="992" spans="1:11" x14ac:dyDescent="0.25">
      <c r="A992" s="1" t="s">
        <v>19</v>
      </c>
      <c r="B992" s="1" t="s">
        <v>1032</v>
      </c>
      <c r="C992">
        <v>96571</v>
      </c>
      <c r="D992" s="1" t="s">
        <v>3701</v>
      </c>
      <c r="E992">
        <v>492.2</v>
      </c>
      <c r="F992">
        <v>15750.4</v>
      </c>
      <c r="G992" s="1" t="s">
        <v>19</v>
      </c>
      <c r="H992">
        <v>15750.4</v>
      </c>
      <c r="I992">
        <v>0</v>
      </c>
      <c r="J992" s="1" t="s">
        <v>3890</v>
      </c>
      <c r="K992" s="1" t="s">
        <v>3894</v>
      </c>
    </row>
    <row r="993" spans="1:11" x14ac:dyDescent="0.25">
      <c r="A993" s="1" t="s">
        <v>19</v>
      </c>
      <c r="B993" s="1" t="s">
        <v>1033</v>
      </c>
      <c r="C993">
        <v>96572</v>
      </c>
      <c r="D993" s="1" t="s">
        <v>3717</v>
      </c>
      <c r="E993">
        <v>60.1</v>
      </c>
      <c r="F993">
        <v>2926.2</v>
      </c>
      <c r="G993" s="1" t="s">
        <v>19</v>
      </c>
      <c r="H993">
        <v>2926.2</v>
      </c>
      <c r="I993">
        <v>0</v>
      </c>
      <c r="J993" s="1" t="s">
        <v>3890</v>
      </c>
      <c r="K993" s="1" t="s">
        <v>3894</v>
      </c>
    </row>
    <row r="994" spans="1:11" x14ac:dyDescent="0.25">
      <c r="A994" s="1" t="s">
        <v>19</v>
      </c>
      <c r="B994" s="1" t="s">
        <v>1034</v>
      </c>
      <c r="C994">
        <v>96573</v>
      </c>
      <c r="D994" s="1" t="s">
        <v>3726</v>
      </c>
      <c r="E994">
        <v>999.5</v>
      </c>
      <c r="F994">
        <v>49480</v>
      </c>
      <c r="G994" s="1" t="s">
        <v>19</v>
      </c>
      <c r="H994">
        <v>49480</v>
      </c>
      <c r="I994">
        <v>0</v>
      </c>
      <c r="J994" s="1" t="s">
        <v>3890</v>
      </c>
      <c r="K994" s="1" t="s">
        <v>3894</v>
      </c>
    </row>
    <row r="995" spans="1:11" x14ac:dyDescent="0.25">
      <c r="A995" s="1" t="s">
        <v>19</v>
      </c>
      <c r="B995" s="1" t="s">
        <v>1035</v>
      </c>
      <c r="C995">
        <v>96574</v>
      </c>
      <c r="D995" s="1" t="s">
        <v>3687</v>
      </c>
      <c r="E995">
        <v>5.3</v>
      </c>
      <c r="F995">
        <v>466.4</v>
      </c>
      <c r="G995" s="1" t="s">
        <v>19</v>
      </c>
      <c r="H995">
        <v>466.4</v>
      </c>
      <c r="I995">
        <v>0</v>
      </c>
      <c r="J995" s="1" t="s">
        <v>3890</v>
      </c>
      <c r="K995" s="1" t="s">
        <v>3894</v>
      </c>
    </row>
    <row r="996" spans="1:11" x14ac:dyDescent="0.25">
      <c r="A996" s="1" t="s">
        <v>19</v>
      </c>
      <c r="B996" s="1" t="s">
        <v>1036</v>
      </c>
      <c r="C996">
        <v>96575</v>
      </c>
      <c r="D996" s="1" t="s">
        <v>3598</v>
      </c>
      <c r="E996">
        <v>404.5</v>
      </c>
      <c r="F996">
        <v>20747.3</v>
      </c>
      <c r="G996" s="1" t="s">
        <v>21</v>
      </c>
      <c r="H996">
        <v>20747.3</v>
      </c>
      <c r="I996">
        <v>0</v>
      </c>
      <c r="J996" s="1" t="s">
        <v>3890</v>
      </c>
      <c r="K996" s="1" t="s">
        <v>3894</v>
      </c>
    </row>
    <row r="997" spans="1:11" x14ac:dyDescent="0.25">
      <c r="A997" s="1" t="s">
        <v>19</v>
      </c>
      <c r="B997" s="1" t="s">
        <v>1037</v>
      </c>
      <c r="C997">
        <v>96576</v>
      </c>
      <c r="D997" s="1" t="s">
        <v>3725</v>
      </c>
      <c r="E997">
        <v>736.2</v>
      </c>
      <c r="F997">
        <v>21613.599999999999</v>
      </c>
      <c r="G997" s="1" t="s">
        <v>26</v>
      </c>
      <c r="H997">
        <v>21613.599999999999</v>
      </c>
      <c r="I997">
        <v>0</v>
      </c>
      <c r="J997" s="1" t="s">
        <v>3890</v>
      </c>
      <c r="K997" s="1" t="s">
        <v>3894</v>
      </c>
    </row>
    <row r="998" spans="1:11" x14ac:dyDescent="0.25">
      <c r="A998" s="1" t="s">
        <v>19</v>
      </c>
      <c r="B998" s="1" t="s">
        <v>1038</v>
      </c>
      <c r="C998">
        <v>96577</v>
      </c>
      <c r="D998" s="1" t="s">
        <v>3828</v>
      </c>
      <c r="E998">
        <v>3008.8</v>
      </c>
      <c r="F998">
        <v>63184.800000000003</v>
      </c>
      <c r="G998" s="1" t="s">
        <v>21</v>
      </c>
      <c r="H998">
        <v>63184.800000000003</v>
      </c>
      <c r="I998">
        <v>0</v>
      </c>
      <c r="J998" s="1" t="s">
        <v>3890</v>
      </c>
      <c r="K998" s="1" t="s">
        <v>3900</v>
      </c>
    </row>
    <row r="999" spans="1:11" x14ac:dyDescent="0.25">
      <c r="A999" s="1" t="s">
        <v>19</v>
      </c>
      <c r="B999" s="1" t="s">
        <v>1039</v>
      </c>
      <c r="C999">
        <v>96578</v>
      </c>
      <c r="D999" s="1" t="s">
        <v>3720</v>
      </c>
      <c r="E999">
        <v>498</v>
      </c>
      <c r="F999">
        <v>15936</v>
      </c>
      <c r="G999" s="1" t="s">
        <v>19</v>
      </c>
      <c r="H999">
        <v>15936</v>
      </c>
      <c r="I999">
        <v>0</v>
      </c>
      <c r="J999" s="1" t="s">
        <v>3890</v>
      </c>
      <c r="K999" s="1" t="s">
        <v>3894</v>
      </c>
    </row>
    <row r="1000" spans="1:11" x14ac:dyDescent="0.25">
      <c r="A1000" s="1" t="s">
        <v>19</v>
      </c>
      <c r="B1000" s="1" t="s">
        <v>1040</v>
      </c>
      <c r="C1000">
        <v>96579</v>
      </c>
      <c r="D1000" s="1" t="s">
        <v>3614</v>
      </c>
      <c r="E1000">
        <v>16.2</v>
      </c>
      <c r="F1000">
        <v>1425.6</v>
      </c>
      <c r="G1000" s="1" t="s">
        <v>19</v>
      </c>
      <c r="H1000">
        <v>1425.6</v>
      </c>
      <c r="I1000">
        <v>0</v>
      </c>
      <c r="J1000" s="1" t="s">
        <v>3890</v>
      </c>
      <c r="K1000" s="1" t="s">
        <v>3894</v>
      </c>
    </row>
    <row r="1001" spans="1:11" x14ac:dyDescent="0.25">
      <c r="A1001" s="1" t="s">
        <v>19</v>
      </c>
      <c r="B1001" s="1" t="s">
        <v>1041</v>
      </c>
      <c r="C1001">
        <v>96580</v>
      </c>
      <c r="D1001" s="1" t="s">
        <v>3816</v>
      </c>
      <c r="E1001">
        <v>1618</v>
      </c>
      <c r="F1001">
        <v>34769.279999999999</v>
      </c>
      <c r="G1001" s="1" t="s">
        <v>19</v>
      </c>
      <c r="H1001">
        <v>34769.279999999999</v>
      </c>
      <c r="I1001">
        <v>0</v>
      </c>
      <c r="J1001" s="1" t="s">
        <v>3890</v>
      </c>
      <c r="K1001" s="1" t="s">
        <v>3894</v>
      </c>
    </row>
    <row r="1002" spans="1:11" x14ac:dyDescent="0.25">
      <c r="A1002" s="1" t="s">
        <v>20</v>
      </c>
      <c r="B1002" s="1" t="s">
        <v>1042</v>
      </c>
      <c r="C1002">
        <v>96581</v>
      </c>
      <c r="D1002" s="1" t="s">
        <v>3609</v>
      </c>
      <c r="E1002">
        <v>8.3000000000000007</v>
      </c>
      <c r="F1002">
        <v>572.70000000000005</v>
      </c>
      <c r="G1002" s="1" t="s">
        <v>20</v>
      </c>
      <c r="H1002">
        <v>572.70000000000005</v>
      </c>
      <c r="I1002">
        <v>0</v>
      </c>
      <c r="J1002" s="1" t="s">
        <v>3890</v>
      </c>
      <c r="K1002" s="1" t="s">
        <v>3894</v>
      </c>
    </row>
    <row r="1003" spans="1:11" x14ac:dyDescent="0.25">
      <c r="A1003" s="1" t="s">
        <v>20</v>
      </c>
      <c r="B1003" s="1" t="s">
        <v>1043</v>
      </c>
      <c r="C1003">
        <v>96582</v>
      </c>
      <c r="D1003" s="1" t="s">
        <v>3597</v>
      </c>
      <c r="E1003">
        <v>697.3</v>
      </c>
      <c r="F1003">
        <v>33222.5</v>
      </c>
      <c r="G1003" s="1" t="s">
        <v>20</v>
      </c>
      <c r="H1003">
        <v>33222.5</v>
      </c>
      <c r="I1003">
        <v>0</v>
      </c>
      <c r="J1003" s="1" t="s">
        <v>3890</v>
      </c>
      <c r="K1003" s="1" t="s">
        <v>3895</v>
      </c>
    </row>
    <row r="1004" spans="1:11" x14ac:dyDescent="0.25">
      <c r="A1004" s="1" t="s">
        <v>20</v>
      </c>
      <c r="B1004" s="1" t="s">
        <v>1044</v>
      </c>
      <c r="C1004">
        <v>96583</v>
      </c>
      <c r="D1004" s="1" t="s">
        <v>3644</v>
      </c>
      <c r="E1004">
        <v>72.7</v>
      </c>
      <c r="F1004">
        <v>3853.1</v>
      </c>
      <c r="G1004" s="1" t="s">
        <v>20</v>
      </c>
      <c r="H1004">
        <v>3853.1</v>
      </c>
      <c r="I1004">
        <v>0</v>
      </c>
      <c r="J1004" s="1" t="s">
        <v>3890</v>
      </c>
      <c r="K1004" s="1" t="s">
        <v>3899</v>
      </c>
    </row>
    <row r="1005" spans="1:11" x14ac:dyDescent="0.25">
      <c r="A1005" s="1" t="s">
        <v>20</v>
      </c>
      <c r="B1005" s="1" t="s">
        <v>1045</v>
      </c>
      <c r="C1005">
        <v>96584</v>
      </c>
      <c r="D1005" s="1" t="s">
        <v>3648</v>
      </c>
      <c r="E1005">
        <v>86.7</v>
      </c>
      <c r="F1005">
        <v>4421.7</v>
      </c>
      <c r="G1005" s="1" t="s">
        <v>21</v>
      </c>
      <c r="H1005">
        <v>4421.7</v>
      </c>
      <c r="I1005">
        <v>0</v>
      </c>
      <c r="J1005" s="1" t="s">
        <v>3890</v>
      </c>
      <c r="K1005" s="1" t="s">
        <v>3899</v>
      </c>
    </row>
    <row r="1006" spans="1:11" x14ac:dyDescent="0.25">
      <c r="A1006" s="1" t="s">
        <v>20</v>
      </c>
      <c r="B1006" s="1" t="s">
        <v>1046</v>
      </c>
      <c r="C1006">
        <v>96585</v>
      </c>
      <c r="D1006" s="1" t="s">
        <v>3650</v>
      </c>
      <c r="E1006">
        <v>81.8</v>
      </c>
      <c r="F1006">
        <v>4335.3999999999996</v>
      </c>
      <c r="G1006" s="1" t="s">
        <v>22</v>
      </c>
      <c r="H1006">
        <v>4335.3999999999996</v>
      </c>
      <c r="I1006">
        <v>0</v>
      </c>
      <c r="J1006" s="1" t="s">
        <v>3890</v>
      </c>
      <c r="K1006" s="1" t="s">
        <v>3899</v>
      </c>
    </row>
    <row r="1007" spans="1:11" x14ac:dyDescent="0.25">
      <c r="A1007" s="1" t="s">
        <v>20</v>
      </c>
      <c r="B1007" s="1" t="s">
        <v>1047</v>
      </c>
      <c r="C1007">
        <v>96586</v>
      </c>
      <c r="D1007" s="1" t="s">
        <v>3667</v>
      </c>
      <c r="E1007">
        <v>83.6</v>
      </c>
      <c r="F1007">
        <v>4263.6000000000004</v>
      </c>
      <c r="G1007" s="1" t="s">
        <v>21</v>
      </c>
      <c r="H1007">
        <v>4263.6000000000004</v>
      </c>
      <c r="I1007">
        <v>0</v>
      </c>
      <c r="J1007" s="1" t="s">
        <v>3890</v>
      </c>
      <c r="K1007" s="1" t="s">
        <v>3899</v>
      </c>
    </row>
    <row r="1008" spans="1:11" x14ac:dyDescent="0.25">
      <c r="A1008" s="1" t="s">
        <v>20</v>
      </c>
      <c r="B1008" s="1" t="s">
        <v>1048</v>
      </c>
      <c r="C1008">
        <v>96587</v>
      </c>
      <c r="D1008" s="1" t="s">
        <v>3645</v>
      </c>
      <c r="E1008">
        <v>77.400000000000006</v>
      </c>
      <c r="F1008">
        <v>3947.4</v>
      </c>
      <c r="G1008" s="1" t="s">
        <v>21</v>
      </c>
      <c r="H1008">
        <v>3947.4</v>
      </c>
      <c r="I1008">
        <v>0</v>
      </c>
      <c r="J1008" s="1" t="s">
        <v>3890</v>
      </c>
      <c r="K1008" s="1" t="s">
        <v>3899</v>
      </c>
    </row>
    <row r="1009" spans="1:11" x14ac:dyDescent="0.25">
      <c r="A1009" s="1" t="s">
        <v>20</v>
      </c>
      <c r="B1009" s="1" t="s">
        <v>1049</v>
      </c>
      <c r="C1009">
        <v>96588</v>
      </c>
      <c r="D1009" s="1" t="s">
        <v>3735</v>
      </c>
      <c r="E1009">
        <v>118.8</v>
      </c>
      <c r="F1009">
        <v>5220.6000000000004</v>
      </c>
      <c r="G1009" s="1" t="s">
        <v>22</v>
      </c>
      <c r="H1009">
        <v>5220.6000000000004</v>
      </c>
      <c r="I1009">
        <v>0</v>
      </c>
      <c r="J1009" s="1" t="s">
        <v>3890</v>
      </c>
      <c r="K1009" s="1" t="s">
        <v>3899</v>
      </c>
    </row>
    <row r="1010" spans="1:11" x14ac:dyDescent="0.25">
      <c r="A1010" s="1" t="s">
        <v>20</v>
      </c>
      <c r="B1010" s="1" t="s">
        <v>1050</v>
      </c>
      <c r="C1010">
        <v>96589</v>
      </c>
      <c r="D1010" s="1" t="s">
        <v>3643</v>
      </c>
      <c r="E1010">
        <v>0</v>
      </c>
      <c r="F1010">
        <v>0</v>
      </c>
      <c r="G1010" s="1" t="s">
        <v>3879</v>
      </c>
      <c r="H1010">
        <v>0</v>
      </c>
      <c r="I1010">
        <v>0</v>
      </c>
      <c r="J1010" s="1" t="s">
        <v>3891</v>
      </c>
      <c r="K1010" s="1" t="s">
        <v>3899</v>
      </c>
    </row>
    <row r="1011" spans="1:11" x14ac:dyDescent="0.25">
      <c r="A1011" s="1" t="s">
        <v>20</v>
      </c>
      <c r="B1011" s="1" t="s">
        <v>1051</v>
      </c>
      <c r="C1011">
        <v>96590</v>
      </c>
      <c r="D1011" s="1" t="s">
        <v>3647</v>
      </c>
      <c r="E1011">
        <v>87.2</v>
      </c>
      <c r="F1011">
        <v>4447.2</v>
      </c>
      <c r="G1011" s="1" t="s">
        <v>22</v>
      </c>
      <c r="H1011">
        <v>4447.2</v>
      </c>
      <c r="I1011">
        <v>0</v>
      </c>
      <c r="J1011" s="1" t="s">
        <v>3890</v>
      </c>
      <c r="K1011" s="1" t="s">
        <v>3899</v>
      </c>
    </row>
    <row r="1012" spans="1:11" x14ac:dyDescent="0.25">
      <c r="A1012" s="1" t="s">
        <v>20</v>
      </c>
      <c r="B1012" s="1" t="s">
        <v>1052</v>
      </c>
      <c r="C1012">
        <v>96591</v>
      </c>
      <c r="D1012" s="1" t="s">
        <v>3737</v>
      </c>
      <c r="E1012">
        <v>193.2</v>
      </c>
      <c r="F1012">
        <v>9177.7999999999993</v>
      </c>
      <c r="G1012" s="1" t="s">
        <v>22</v>
      </c>
      <c r="H1012">
        <v>9177.7999999999993</v>
      </c>
      <c r="I1012">
        <v>0</v>
      </c>
      <c r="J1012" s="1" t="s">
        <v>3890</v>
      </c>
      <c r="K1012" s="1" t="s">
        <v>3899</v>
      </c>
    </row>
    <row r="1013" spans="1:11" x14ac:dyDescent="0.25">
      <c r="A1013" s="1" t="s">
        <v>20</v>
      </c>
      <c r="B1013" s="1" t="s">
        <v>1053</v>
      </c>
      <c r="C1013">
        <v>96592</v>
      </c>
      <c r="D1013" s="1" t="s">
        <v>3649</v>
      </c>
      <c r="E1013">
        <v>156.80000000000001</v>
      </c>
      <c r="F1013">
        <v>7998.4</v>
      </c>
      <c r="G1013" s="1" t="s">
        <v>21</v>
      </c>
      <c r="H1013">
        <v>7998.4</v>
      </c>
      <c r="I1013">
        <v>0</v>
      </c>
      <c r="J1013" s="1" t="s">
        <v>3890</v>
      </c>
      <c r="K1013" s="1" t="s">
        <v>3899</v>
      </c>
    </row>
    <row r="1014" spans="1:11" x14ac:dyDescent="0.25">
      <c r="A1014" s="1" t="s">
        <v>20</v>
      </c>
      <c r="B1014" s="1" t="s">
        <v>1054</v>
      </c>
      <c r="C1014">
        <v>96593</v>
      </c>
      <c r="D1014" s="1" t="s">
        <v>3641</v>
      </c>
      <c r="E1014">
        <v>187</v>
      </c>
      <c r="F1014">
        <v>8424.7999999999993</v>
      </c>
      <c r="G1014" s="1" t="s">
        <v>21</v>
      </c>
      <c r="H1014">
        <v>8424.7999999999993</v>
      </c>
      <c r="I1014">
        <v>0</v>
      </c>
      <c r="J1014" s="1" t="s">
        <v>3890</v>
      </c>
      <c r="K1014" s="1" t="s">
        <v>3899</v>
      </c>
    </row>
    <row r="1015" spans="1:11" x14ac:dyDescent="0.25">
      <c r="A1015" s="1" t="s">
        <v>20</v>
      </c>
      <c r="B1015" s="1" t="s">
        <v>1055</v>
      </c>
      <c r="C1015">
        <v>96594</v>
      </c>
      <c r="D1015" s="1" t="s">
        <v>3639</v>
      </c>
      <c r="E1015">
        <v>114.8</v>
      </c>
      <c r="F1015">
        <v>5854.8</v>
      </c>
      <c r="G1015" s="1" t="s">
        <v>21</v>
      </c>
      <c r="H1015">
        <v>5854.8</v>
      </c>
      <c r="I1015">
        <v>0</v>
      </c>
      <c r="J1015" s="1" t="s">
        <v>3890</v>
      </c>
      <c r="K1015" s="1" t="s">
        <v>3899</v>
      </c>
    </row>
    <row r="1016" spans="1:11" x14ac:dyDescent="0.25">
      <c r="A1016" s="1" t="s">
        <v>20</v>
      </c>
      <c r="B1016" s="1" t="s">
        <v>1056</v>
      </c>
      <c r="C1016">
        <v>96595</v>
      </c>
      <c r="D1016" s="1" t="s">
        <v>3655</v>
      </c>
      <c r="E1016">
        <v>95.1</v>
      </c>
      <c r="F1016">
        <v>4581.7</v>
      </c>
      <c r="G1016" s="1" t="s">
        <v>20</v>
      </c>
      <c r="H1016">
        <v>4581.7</v>
      </c>
      <c r="I1016">
        <v>0</v>
      </c>
      <c r="J1016" s="1" t="s">
        <v>3890</v>
      </c>
      <c r="K1016" s="1" t="s">
        <v>3899</v>
      </c>
    </row>
    <row r="1017" spans="1:11" x14ac:dyDescent="0.25">
      <c r="A1017" s="1" t="s">
        <v>20</v>
      </c>
      <c r="B1017" s="1" t="s">
        <v>1057</v>
      </c>
      <c r="C1017">
        <v>96596</v>
      </c>
      <c r="D1017" s="1" t="s">
        <v>3643</v>
      </c>
      <c r="E1017">
        <v>155.1</v>
      </c>
      <c r="F1017">
        <v>8220.2999999999993</v>
      </c>
      <c r="G1017" s="1" t="s">
        <v>22</v>
      </c>
      <c r="H1017">
        <v>8220.2999999999993</v>
      </c>
      <c r="I1017">
        <v>0</v>
      </c>
      <c r="J1017" s="1" t="s">
        <v>3890</v>
      </c>
      <c r="K1017" s="1" t="s">
        <v>3899</v>
      </c>
    </row>
    <row r="1018" spans="1:11" x14ac:dyDescent="0.25">
      <c r="A1018" s="1" t="s">
        <v>20</v>
      </c>
      <c r="B1018" s="1" t="s">
        <v>1058</v>
      </c>
      <c r="C1018">
        <v>96597</v>
      </c>
      <c r="D1018" s="1" t="s">
        <v>3653</v>
      </c>
      <c r="E1018">
        <v>112.1</v>
      </c>
      <c r="F1018">
        <v>5717.1</v>
      </c>
      <c r="G1018" s="1" t="s">
        <v>21</v>
      </c>
      <c r="H1018">
        <v>5717.1</v>
      </c>
      <c r="I1018">
        <v>0</v>
      </c>
      <c r="J1018" s="1" t="s">
        <v>3890</v>
      </c>
      <c r="K1018" s="1" t="s">
        <v>3899</v>
      </c>
    </row>
    <row r="1019" spans="1:11" x14ac:dyDescent="0.25">
      <c r="A1019" s="1" t="s">
        <v>20</v>
      </c>
      <c r="B1019" s="1" t="s">
        <v>1059</v>
      </c>
      <c r="C1019">
        <v>96598</v>
      </c>
      <c r="D1019" s="1" t="s">
        <v>3629</v>
      </c>
      <c r="E1019">
        <v>46.5</v>
      </c>
      <c r="F1019">
        <v>2418</v>
      </c>
      <c r="G1019" s="1" t="s">
        <v>20</v>
      </c>
      <c r="H1019">
        <v>2418</v>
      </c>
      <c r="I1019">
        <v>0</v>
      </c>
      <c r="J1019" s="1" t="s">
        <v>3890</v>
      </c>
      <c r="K1019" s="1" t="s">
        <v>3894</v>
      </c>
    </row>
    <row r="1020" spans="1:11" x14ac:dyDescent="0.25">
      <c r="A1020" s="1" t="s">
        <v>20</v>
      </c>
      <c r="B1020" s="1" t="s">
        <v>1060</v>
      </c>
      <c r="C1020">
        <v>96599</v>
      </c>
      <c r="D1020" s="1" t="s">
        <v>3651</v>
      </c>
      <c r="E1020">
        <v>344.7</v>
      </c>
      <c r="F1020">
        <v>17558.7</v>
      </c>
      <c r="G1020" s="1" t="s">
        <v>25</v>
      </c>
      <c r="H1020">
        <v>17558.7</v>
      </c>
      <c r="I1020">
        <v>0</v>
      </c>
      <c r="J1020" s="1" t="s">
        <v>3890</v>
      </c>
      <c r="K1020" s="1" t="s">
        <v>3899</v>
      </c>
    </row>
    <row r="1021" spans="1:11" x14ac:dyDescent="0.25">
      <c r="A1021" s="1" t="s">
        <v>20</v>
      </c>
      <c r="B1021" s="1" t="s">
        <v>1061</v>
      </c>
      <c r="C1021">
        <v>96600</v>
      </c>
      <c r="D1021" s="1" t="s">
        <v>3608</v>
      </c>
      <c r="E1021">
        <v>100.9</v>
      </c>
      <c r="F1021">
        <v>4857.7</v>
      </c>
      <c r="G1021" s="1" t="s">
        <v>21</v>
      </c>
      <c r="H1021">
        <v>4857.7</v>
      </c>
      <c r="I1021">
        <v>0</v>
      </c>
      <c r="J1021" s="1" t="s">
        <v>3890</v>
      </c>
      <c r="K1021" s="1" t="s">
        <v>3899</v>
      </c>
    </row>
    <row r="1022" spans="1:11" x14ac:dyDescent="0.25">
      <c r="A1022" s="1" t="s">
        <v>20</v>
      </c>
      <c r="B1022" s="1" t="s">
        <v>1062</v>
      </c>
      <c r="C1022">
        <v>96601</v>
      </c>
      <c r="D1022" s="1" t="s">
        <v>3640</v>
      </c>
      <c r="E1022">
        <v>355.6</v>
      </c>
      <c r="F1022">
        <v>18443.099999999999</v>
      </c>
      <c r="G1022" s="1" t="s">
        <v>20</v>
      </c>
      <c r="H1022">
        <v>18443.099999999999</v>
      </c>
      <c r="I1022">
        <v>0</v>
      </c>
      <c r="J1022" s="1" t="s">
        <v>3890</v>
      </c>
      <c r="K1022" s="1" t="s">
        <v>3899</v>
      </c>
    </row>
    <row r="1023" spans="1:11" x14ac:dyDescent="0.25">
      <c r="A1023" s="1" t="s">
        <v>20</v>
      </c>
      <c r="B1023" s="1" t="s">
        <v>1063</v>
      </c>
      <c r="C1023">
        <v>96602</v>
      </c>
      <c r="D1023" s="1" t="s">
        <v>3634</v>
      </c>
      <c r="E1023">
        <v>53.9</v>
      </c>
      <c r="F1023">
        <v>3429.4</v>
      </c>
      <c r="G1023" s="1" t="s">
        <v>20</v>
      </c>
      <c r="H1023">
        <v>3429.4</v>
      </c>
      <c r="I1023">
        <v>0</v>
      </c>
      <c r="J1023" s="1" t="s">
        <v>3890</v>
      </c>
      <c r="K1023" s="1" t="s">
        <v>3902</v>
      </c>
    </row>
    <row r="1024" spans="1:11" x14ac:dyDescent="0.25">
      <c r="A1024" s="1" t="s">
        <v>20</v>
      </c>
      <c r="B1024" s="1" t="s">
        <v>1064</v>
      </c>
      <c r="C1024">
        <v>96603</v>
      </c>
      <c r="D1024" s="1" t="s">
        <v>3599</v>
      </c>
      <c r="E1024">
        <v>986.7</v>
      </c>
      <c r="F1024">
        <v>51587.1</v>
      </c>
      <c r="G1024" s="1" t="s">
        <v>21</v>
      </c>
      <c r="H1024">
        <v>51587.1</v>
      </c>
      <c r="I1024">
        <v>0</v>
      </c>
      <c r="J1024" s="1" t="s">
        <v>3890</v>
      </c>
      <c r="K1024" s="1" t="s">
        <v>3898</v>
      </c>
    </row>
    <row r="1025" spans="1:11" x14ac:dyDescent="0.25">
      <c r="A1025" s="1" t="s">
        <v>20</v>
      </c>
      <c r="B1025" s="1" t="s">
        <v>1065</v>
      </c>
      <c r="C1025">
        <v>96604</v>
      </c>
      <c r="D1025" s="1" t="s">
        <v>3646</v>
      </c>
      <c r="E1025">
        <v>24.5</v>
      </c>
      <c r="F1025">
        <v>1690.5</v>
      </c>
      <c r="G1025" s="1" t="s">
        <v>20</v>
      </c>
      <c r="H1025">
        <v>1690.5</v>
      </c>
      <c r="I1025">
        <v>0</v>
      </c>
      <c r="J1025" s="1" t="s">
        <v>3890</v>
      </c>
      <c r="K1025" s="1" t="s">
        <v>3898</v>
      </c>
    </row>
    <row r="1026" spans="1:11" x14ac:dyDescent="0.25">
      <c r="A1026" s="1" t="s">
        <v>20</v>
      </c>
      <c r="B1026" s="1" t="s">
        <v>1066</v>
      </c>
      <c r="C1026">
        <v>96605</v>
      </c>
      <c r="D1026" s="1" t="s">
        <v>3595</v>
      </c>
      <c r="E1026">
        <v>144.69999999999999</v>
      </c>
      <c r="F1026">
        <v>7946.6</v>
      </c>
      <c r="G1026" s="1" t="s">
        <v>20</v>
      </c>
      <c r="H1026">
        <v>7946.6</v>
      </c>
      <c r="I1026">
        <v>0</v>
      </c>
      <c r="J1026" s="1" t="s">
        <v>3890</v>
      </c>
      <c r="K1026" s="1" t="s">
        <v>3894</v>
      </c>
    </row>
    <row r="1027" spans="1:11" x14ac:dyDescent="0.25">
      <c r="A1027" s="1" t="s">
        <v>20</v>
      </c>
      <c r="B1027" s="1" t="s">
        <v>1067</v>
      </c>
      <c r="C1027">
        <v>96606</v>
      </c>
      <c r="D1027" s="1" t="s">
        <v>3597</v>
      </c>
      <c r="E1027">
        <v>308.10000000000002</v>
      </c>
      <c r="F1027">
        <v>17891.599999999999</v>
      </c>
      <c r="G1027" s="1" t="s">
        <v>20</v>
      </c>
      <c r="H1027">
        <v>17891.599999999999</v>
      </c>
      <c r="I1027">
        <v>0</v>
      </c>
      <c r="J1027" s="1" t="s">
        <v>3890</v>
      </c>
      <c r="K1027" s="1" t="s">
        <v>3900</v>
      </c>
    </row>
    <row r="1028" spans="1:11" x14ac:dyDescent="0.25">
      <c r="A1028" s="1" t="s">
        <v>20</v>
      </c>
      <c r="B1028" s="1" t="s">
        <v>1068</v>
      </c>
      <c r="C1028">
        <v>96607</v>
      </c>
      <c r="D1028" s="1" t="s">
        <v>3732</v>
      </c>
      <c r="E1028">
        <v>348.9</v>
      </c>
      <c r="F1028">
        <v>20934</v>
      </c>
      <c r="G1028" s="1" t="s">
        <v>20</v>
      </c>
      <c r="H1028">
        <v>20934</v>
      </c>
      <c r="I1028">
        <v>0</v>
      </c>
      <c r="J1028" s="1" t="s">
        <v>3890</v>
      </c>
      <c r="K1028" s="1" t="s">
        <v>3894</v>
      </c>
    </row>
    <row r="1029" spans="1:11" x14ac:dyDescent="0.25">
      <c r="A1029" s="1" t="s">
        <v>20</v>
      </c>
      <c r="B1029" s="1" t="s">
        <v>1069</v>
      </c>
      <c r="C1029">
        <v>96608</v>
      </c>
      <c r="D1029" s="1" t="s">
        <v>3604</v>
      </c>
      <c r="E1029">
        <v>63.5</v>
      </c>
      <c r="F1029">
        <v>4277.2</v>
      </c>
      <c r="G1029" s="1" t="s">
        <v>20</v>
      </c>
      <c r="H1029">
        <v>4277.2</v>
      </c>
      <c r="I1029">
        <v>0</v>
      </c>
      <c r="J1029" s="1" t="s">
        <v>3890</v>
      </c>
      <c r="K1029" s="1" t="s">
        <v>3894</v>
      </c>
    </row>
    <row r="1030" spans="1:11" x14ac:dyDescent="0.25">
      <c r="A1030" s="1" t="s">
        <v>20</v>
      </c>
      <c r="B1030" s="1" t="s">
        <v>1070</v>
      </c>
      <c r="C1030">
        <v>96609</v>
      </c>
      <c r="D1030" s="1" t="s">
        <v>3679</v>
      </c>
      <c r="E1030">
        <v>45.3</v>
      </c>
      <c r="F1030">
        <v>3080.4</v>
      </c>
      <c r="G1030" s="1" t="s">
        <v>20</v>
      </c>
      <c r="H1030">
        <v>3080.4</v>
      </c>
      <c r="I1030">
        <v>0</v>
      </c>
      <c r="J1030" s="1" t="s">
        <v>3890</v>
      </c>
      <c r="K1030" s="1" t="s">
        <v>3897</v>
      </c>
    </row>
    <row r="1031" spans="1:11" x14ac:dyDescent="0.25">
      <c r="A1031" s="1" t="s">
        <v>20</v>
      </c>
      <c r="B1031" s="1" t="s">
        <v>1071</v>
      </c>
      <c r="C1031">
        <v>96610</v>
      </c>
      <c r="D1031" s="1" t="s">
        <v>3829</v>
      </c>
      <c r="E1031">
        <v>36.700000000000003</v>
      </c>
      <c r="F1031">
        <v>1981.8</v>
      </c>
      <c r="G1031" s="1" t="s">
        <v>20</v>
      </c>
      <c r="H1031">
        <v>1981.8</v>
      </c>
      <c r="I1031">
        <v>0</v>
      </c>
      <c r="J1031" s="1" t="s">
        <v>3890</v>
      </c>
      <c r="K1031" s="1" t="s">
        <v>3894</v>
      </c>
    </row>
    <row r="1032" spans="1:11" x14ac:dyDescent="0.25">
      <c r="A1032" s="1" t="s">
        <v>20</v>
      </c>
      <c r="B1032" s="1" t="s">
        <v>1072</v>
      </c>
      <c r="C1032">
        <v>96611</v>
      </c>
      <c r="D1032" s="1" t="s">
        <v>3638</v>
      </c>
      <c r="E1032">
        <v>48.2</v>
      </c>
      <c r="F1032">
        <v>3029.4</v>
      </c>
      <c r="G1032" s="1" t="s">
        <v>20</v>
      </c>
      <c r="H1032">
        <v>3029.4</v>
      </c>
      <c r="I1032">
        <v>0</v>
      </c>
      <c r="J1032" s="1" t="s">
        <v>3890</v>
      </c>
      <c r="K1032" s="1" t="s">
        <v>3897</v>
      </c>
    </row>
    <row r="1033" spans="1:11" x14ac:dyDescent="0.25">
      <c r="A1033" s="1" t="s">
        <v>20</v>
      </c>
      <c r="B1033" s="1" t="s">
        <v>1073</v>
      </c>
      <c r="C1033">
        <v>96612</v>
      </c>
      <c r="D1033" s="1" t="s">
        <v>3636</v>
      </c>
      <c r="E1033">
        <v>30.8</v>
      </c>
      <c r="F1033">
        <v>2032.8</v>
      </c>
      <c r="G1033" s="1" t="s">
        <v>20</v>
      </c>
      <c r="H1033">
        <v>2032.8</v>
      </c>
      <c r="I1033">
        <v>0</v>
      </c>
      <c r="J1033" s="1" t="s">
        <v>3890</v>
      </c>
      <c r="K1033" s="1" t="s">
        <v>3897</v>
      </c>
    </row>
    <row r="1034" spans="1:11" x14ac:dyDescent="0.25">
      <c r="A1034" s="1" t="s">
        <v>20</v>
      </c>
      <c r="B1034" s="1" t="s">
        <v>1074</v>
      </c>
      <c r="C1034">
        <v>96613</v>
      </c>
      <c r="D1034" s="1" t="s">
        <v>3733</v>
      </c>
      <c r="E1034">
        <v>0</v>
      </c>
      <c r="F1034">
        <v>0</v>
      </c>
      <c r="G1034" s="1" t="s">
        <v>3879</v>
      </c>
      <c r="H1034">
        <v>0</v>
      </c>
      <c r="I1034">
        <v>0</v>
      </c>
      <c r="J1034" s="1" t="s">
        <v>3891</v>
      </c>
      <c r="K1034" s="1" t="s">
        <v>3897</v>
      </c>
    </row>
    <row r="1035" spans="1:11" x14ac:dyDescent="0.25">
      <c r="A1035" s="1" t="s">
        <v>20</v>
      </c>
      <c r="B1035" s="1" t="s">
        <v>1075</v>
      </c>
      <c r="C1035">
        <v>96614</v>
      </c>
      <c r="D1035" s="1" t="s">
        <v>3661</v>
      </c>
      <c r="E1035">
        <v>248.4</v>
      </c>
      <c r="F1035">
        <v>12668.4</v>
      </c>
      <c r="G1035" s="1" t="s">
        <v>20</v>
      </c>
      <c r="H1035">
        <v>12668.4</v>
      </c>
      <c r="I1035">
        <v>0</v>
      </c>
      <c r="J1035" s="1" t="s">
        <v>3890</v>
      </c>
      <c r="K1035" s="1" t="s">
        <v>3901</v>
      </c>
    </row>
    <row r="1036" spans="1:11" x14ac:dyDescent="0.25">
      <c r="A1036" s="1" t="s">
        <v>20</v>
      </c>
      <c r="B1036" s="1" t="s">
        <v>1076</v>
      </c>
      <c r="C1036">
        <v>96615</v>
      </c>
      <c r="D1036" s="1" t="s">
        <v>3630</v>
      </c>
      <c r="E1036">
        <v>134.4</v>
      </c>
      <c r="F1036">
        <v>8870.4</v>
      </c>
      <c r="G1036" s="1" t="s">
        <v>20</v>
      </c>
      <c r="H1036">
        <v>8870.4</v>
      </c>
      <c r="I1036">
        <v>0</v>
      </c>
      <c r="J1036" s="1" t="s">
        <v>3890</v>
      </c>
      <c r="K1036" s="1" t="s">
        <v>3901</v>
      </c>
    </row>
    <row r="1037" spans="1:11" x14ac:dyDescent="0.25">
      <c r="A1037" s="1" t="s">
        <v>20</v>
      </c>
      <c r="B1037" s="1" t="s">
        <v>1077</v>
      </c>
      <c r="C1037">
        <v>96616</v>
      </c>
      <c r="D1037" s="1" t="s">
        <v>3664</v>
      </c>
      <c r="E1037">
        <v>12.9</v>
      </c>
      <c r="F1037">
        <v>670.8</v>
      </c>
      <c r="G1037" s="1" t="s">
        <v>20</v>
      </c>
      <c r="H1037">
        <v>670.8</v>
      </c>
      <c r="I1037">
        <v>0</v>
      </c>
      <c r="J1037" s="1" t="s">
        <v>3890</v>
      </c>
      <c r="K1037" s="1" t="s">
        <v>3894</v>
      </c>
    </row>
    <row r="1038" spans="1:11" x14ac:dyDescent="0.25">
      <c r="A1038" s="1" t="s">
        <v>20</v>
      </c>
      <c r="B1038" s="1" t="s">
        <v>1078</v>
      </c>
      <c r="C1038">
        <v>96617</v>
      </c>
      <c r="D1038" s="1" t="s">
        <v>3758</v>
      </c>
      <c r="E1038">
        <v>157.1</v>
      </c>
      <c r="F1038">
        <v>9236.2999999999993</v>
      </c>
      <c r="G1038" s="1" t="s">
        <v>20</v>
      </c>
      <c r="H1038">
        <v>9236.2999999999993</v>
      </c>
      <c r="I1038">
        <v>0</v>
      </c>
      <c r="J1038" s="1" t="s">
        <v>3890</v>
      </c>
      <c r="K1038" s="1" t="s">
        <v>3894</v>
      </c>
    </row>
    <row r="1039" spans="1:11" x14ac:dyDescent="0.25">
      <c r="A1039" s="1" t="s">
        <v>20</v>
      </c>
      <c r="B1039" s="1" t="s">
        <v>1079</v>
      </c>
      <c r="C1039">
        <v>96618</v>
      </c>
      <c r="D1039" s="1" t="s">
        <v>3606</v>
      </c>
      <c r="E1039">
        <v>92.7</v>
      </c>
      <c r="F1039">
        <v>5369.6</v>
      </c>
      <c r="G1039" s="1" t="s">
        <v>20</v>
      </c>
      <c r="H1039">
        <v>5369.6</v>
      </c>
      <c r="I1039">
        <v>0</v>
      </c>
      <c r="J1039" s="1" t="s">
        <v>3890</v>
      </c>
      <c r="K1039" s="1" t="s">
        <v>3894</v>
      </c>
    </row>
    <row r="1040" spans="1:11" x14ac:dyDescent="0.25">
      <c r="A1040" s="1" t="s">
        <v>20</v>
      </c>
      <c r="B1040" s="1" t="s">
        <v>1080</v>
      </c>
      <c r="C1040">
        <v>96619</v>
      </c>
      <c r="D1040" s="1" t="s">
        <v>3738</v>
      </c>
      <c r="E1040">
        <v>451.6</v>
      </c>
      <c r="F1040">
        <v>29805.599999999999</v>
      </c>
      <c r="G1040" s="1" t="s">
        <v>20</v>
      </c>
      <c r="H1040">
        <v>29805.599999999999</v>
      </c>
      <c r="I1040">
        <v>0</v>
      </c>
      <c r="J1040" s="1" t="s">
        <v>3890</v>
      </c>
      <c r="K1040" s="1" t="s">
        <v>3903</v>
      </c>
    </row>
    <row r="1041" spans="1:11" x14ac:dyDescent="0.25">
      <c r="A1041" s="1" t="s">
        <v>20</v>
      </c>
      <c r="B1041" s="1" t="s">
        <v>1081</v>
      </c>
      <c r="C1041">
        <v>96620</v>
      </c>
      <c r="D1041" s="1" t="s">
        <v>3685</v>
      </c>
      <c r="E1041">
        <v>110</v>
      </c>
      <c r="F1041">
        <v>7590</v>
      </c>
      <c r="G1041" s="1" t="s">
        <v>20</v>
      </c>
      <c r="H1041">
        <v>7590</v>
      </c>
      <c r="I1041">
        <v>0</v>
      </c>
      <c r="J1041" s="1" t="s">
        <v>3890</v>
      </c>
      <c r="K1041" s="1" t="s">
        <v>3901</v>
      </c>
    </row>
    <row r="1042" spans="1:11" x14ac:dyDescent="0.25">
      <c r="A1042" s="1" t="s">
        <v>20</v>
      </c>
      <c r="B1042" s="1" t="s">
        <v>1082</v>
      </c>
      <c r="C1042">
        <v>96621</v>
      </c>
      <c r="D1042" s="1" t="s">
        <v>3655</v>
      </c>
      <c r="E1042">
        <v>100.5</v>
      </c>
      <c r="F1042">
        <v>4997</v>
      </c>
      <c r="G1042" s="1" t="s">
        <v>20</v>
      </c>
      <c r="H1042">
        <v>4997</v>
      </c>
      <c r="I1042">
        <v>0</v>
      </c>
      <c r="J1042" s="1" t="s">
        <v>3890</v>
      </c>
      <c r="K1042" s="1" t="s">
        <v>3894</v>
      </c>
    </row>
    <row r="1043" spans="1:11" x14ac:dyDescent="0.25">
      <c r="A1043" s="1" t="s">
        <v>20</v>
      </c>
      <c r="B1043" s="1" t="s">
        <v>1083</v>
      </c>
      <c r="C1043">
        <v>96622</v>
      </c>
      <c r="D1043" s="1" t="s">
        <v>3669</v>
      </c>
      <c r="E1043">
        <v>16.3</v>
      </c>
      <c r="F1043">
        <v>1124.7</v>
      </c>
      <c r="G1043" s="1" t="s">
        <v>20</v>
      </c>
      <c r="H1043">
        <v>1124.7</v>
      </c>
      <c r="I1043">
        <v>0</v>
      </c>
      <c r="J1043" s="1" t="s">
        <v>3890</v>
      </c>
      <c r="K1043" s="1" t="s">
        <v>3897</v>
      </c>
    </row>
    <row r="1044" spans="1:11" x14ac:dyDescent="0.25">
      <c r="A1044" s="1" t="s">
        <v>20</v>
      </c>
      <c r="B1044" s="1" t="s">
        <v>1084</v>
      </c>
      <c r="C1044">
        <v>96623</v>
      </c>
      <c r="D1044" s="1" t="s">
        <v>3671</v>
      </c>
      <c r="E1044">
        <v>67.599999999999994</v>
      </c>
      <c r="F1044">
        <v>4249.3</v>
      </c>
      <c r="G1044" s="1" t="s">
        <v>20</v>
      </c>
      <c r="H1044">
        <v>4249.3</v>
      </c>
      <c r="I1044">
        <v>0</v>
      </c>
      <c r="J1044" s="1" t="s">
        <v>3890</v>
      </c>
      <c r="K1044" s="1" t="s">
        <v>3897</v>
      </c>
    </row>
    <row r="1045" spans="1:11" x14ac:dyDescent="0.25">
      <c r="A1045" s="1" t="s">
        <v>20</v>
      </c>
      <c r="B1045" s="1" t="s">
        <v>1085</v>
      </c>
      <c r="C1045">
        <v>96624</v>
      </c>
      <c r="D1045" s="1" t="s">
        <v>3744</v>
      </c>
      <c r="E1045">
        <v>251.1</v>
      </c>
      <c r="F1045">
        <v>13268.6</v>
      </c>
      <c r="G1045" s="1" t="s">
        <v>20</v>
      </c>
      <c r="H1045">
        <v>13268.6</v>
      </c>
      <c r="I1045">
        <v>0</v>
      </c>
      <c r="J1045" s="1" t="s">
        <v>3890</v>
      </c>
      <c r="K1045" s="1" t="s">
        <v>3903</v>
      </c>
    </row>
    <row r="1046" spans="1:11" x14ac:dyDescent="0.25">
      <c r="A1046" s="1" t="s">
        <v>20</v>
      </c>
      <c r="B1046" s="1" t="s">
        <v>1086</v>
      </c>
      <c r="C1046">
        <v>96625</v>
      </c>
      <c r="D1046" s="1" t="s">
        <v>3670</v>
      </c>
      <c r="E1046">
        <v>84.2</v>
      </c>
      <c r="F1046">
        <v>5426.9</v>
      </c>
      <c r="G1046" s="1" t="s">
        <v>20</v>
      </c>
      <c r="H1046">
        <v>5426.9</v>
      </c>
      <c r="I1046">
        <v>0</v>
      </c>
      <c r="J1046" s="1" t="s">
        <v>3890</v>
      </c>
      <c r="K1046" s="1" t="s">
        <v>3903</v>
      </c>
    </row>
    <row r="1047" spans="1:11" x14ac:dyDescent="0.25">
      <c r="A1047" s="1" t="s">
        <v>20</v>
      </c>
      <c r="B1047" s="1" t="s">
        <v>1087</v>
      </c>
      <c r="C1047">
        <v>96626</v>
      </c>
      <c r="D1047" s="1" t="s">
        <v>3736</v>
      </c>
      <c r="E1047">
        <v>53.5</v>
      </c>
      <c r="F1047">
        <v>3317</v>
      </c>
      <c r="G1047" s="1" t="s">
        <v>20</v>
      </c>
      <c r="H1047">
        <v>3317</v>
      </c>
      <c r="I1047">
        <v>0</v>
      </c>
      <c r="J1047" s="1" t="s">
        <v>3890</v>
      </c>
      <c r="K1047" s="1" t="s">
        <v>3897</v>
      </c>
    </row>
    <row r="1048" spans="1:11" x14ac:dyDescent="0.25">
      <c r="A1048" s="1" t="s">
        <v>20</v>
      </c>
      <c r="B1048" s="1" t="s">
        <v>1088</v>
      </c>
      <c r="C1048">
        <v>96627</v>
      </c>
      <c r="D1048" s="1" t="s">
        <v>3774</v>
      </c>
      <c r="E1048">
        <v>616.79999999999995</v>
      </c>
      <c r="F1048">
        <v>13569.6</v>
      </c>
      <c r="G1048" s="1" t="s">
        <v>20</v>
      </c>
      <c r="H1048">
        <v>13569.6</v>
      </c>
      <c r="I1048">
        <v>0</v>
      </c>
      <c r="J1048" s="1" t="s">
        <v>3890</v>
      </c>
      <c r="K1048" s="1" t="s">
        <v>3894</v>
      </c>
    </row>
    <row r="1049" spans="1:11" x14ac:dyDescent="0.25">
      <c r="A1049" s="1" t="s">
        <v>20</v>
      </c>
      <c r="B1049" s="1" t="s">
        <v>1089</v>
      </c>
      <c r="C1049">
        <v>96628</v>
      </c>
      <c r="D1049" s="1" t="s">
        <v>3633</v>
      </c>
      <c r="E1049">
        <v>151.71</v>
      </c>
      <c r="F1049">
        <v>8802.24</v>
      </c>
      <c r="G1049" s="1" t="s">
        <v>20</v>
      </c>
      <c r="H1049">
        <v>8802.24</v>
      </c>
      <c r="I1049">
        <v>0</v>
      </c>
      <c r="J1049" s="1" t="s">
        <v>3890</v>
      </c>
      <c r="K1049" s="1" t="s">
        <v>3897</v>
      </c>
    </row>
    <row r="1050" spans="1:11" x14ac:dyDescent="0.25">
      <c r="A1050" s="1" t="s">
        <v>20</v>
      </c>
      <c r="B1050" s="1" t="s">
        <v>1090</v>
      </c>
      <c r="C1050">
        <v>96629</v>
      </c>
      <c r="D1050" s="1" t="s">
        <v>3607</v>
      </c>
      <c r="E1050">
        <v>1410.3</v>
      </c>
      <c r="F1050">
        <v>79689.100000000006</v>
      </c>
      <c r="G1050" s="1" t="s">
        <v>20</v>
      </c>
      <c r="H1050">
        <v>79689.100000000006</v>
      </c>
      <c r="I1050">
        <v>0</v>
      </c>
      <c r="J1050" s="1" t="s">
        <v>3890</v>
      </c>
      <c r="K1050" s="1" t="s">
        <v>3894</v>
      </c>
    </row>
    <row r="1051" spans="1:11" x14ac:dyDescent="0.25">
      <c r="A1051" s="1" t="s">
        <v>20</v>
      </c>
      <c r="B1051" s="1" t="s">
        <v>1091</v>
      </c>
      <c r="C1051">
        <v>96630</v>
      </c>
      <c r="D1051" s="1" t="s">
        <v>3626</v>
      </c>
      <c r="E1051">
        <v>303.89999999999998</v>
      </c>
      <c r="F1051">
        <v>16225.8</v>
      </c>
      <c r="G1051" s="1" t="s">
        <v>20</v>
      </c>
      <c r="H1051">
        <v>16225.8</v>
      </c>
      <c r="I1051">
        <v>0</v>
      </c>
      <c r="J1051" s="1" t="s">
        <v>3890</v>
      </c>
      <c r="K1051" s="1" t="s">
        <v>3894</v>
      </c>
    </row>
    <row r="1052" spans="1:11" x14ac:dyDescent="0.25">
      <c r="A1052" s="1" t="s">
        <v>20</v>
      </c>
      <c r="B1052" s="1" t="s">
        <v>1092</v>
      </c>
      <c r="C1052">
        <v>96631</v>
      </c>
      <c r="D1052" s="1" t="s">
        <v>3626</v>
      </c>
      <c r="E1052">
        <v>1</v>
      </c>
      <c r="F1052">
        <v>375</v>
      </c>
      <c r="G1052" s="1" t="s">
        <v>20</v>
      </c>
      <c r="H1052">
        <v>375</v>
      </c>
      <c r="I1052">
        <v>0</v>
      </c>
      <c r="J1052" s="1" t="s">
        <v>3890</v>
      </c>
      <c r="K1052" s="1" t="s">
        <v>3894</v>
      </c>
    </row>
    <row r="1053" spans="1:11" x14ac:dyDescent="0.25">
      <c r="A1053" s="1" t="s">
        <v>20</v>
      </c>
      <c r="B1053" s="1" t="s">
        <v>1093</v>
      </c>
      <c r="C1053">
        <v>96632</v>
      </c>
      <c r="D1053" s="1" t="s">
        <v>3792</v>
      </c>
      <c r="E1053">
        <v>14.2</v>
      </c>
      <c r="F1053">
        <v>1249.5999999999999</v>
      </c>
      <c r="G1053" s="1" t="s">
        <v>20</v>
      </c>
      <c r="H1053">
        <v>1249.5999999999999</v>
      </c>
      <c r="I1053">
        <v>0</v>
      </c>
      <c r="J1053" s="1" t="s">
        <v>3890</v>
      </c>
      <c r="K1053" s="1" t="s">
        <v>3894</v>
      </c>
    </row>
    <row r="1054" spans="1:11" x14ac:dyDescent="0.25">
      <c r="A1054" s="1" t="s">
        <v>20</v>
      </c>
      <c r="B1054" s="1" t="s">
        <v>1094</v>
      </c>
      <c r="C1054">
        <v>96633</v>
      </c>
      <c r="D1054" s="1" t="s">
        <v>3637</v>
      </c>
      <c r="E1054">
        <v>318.3</v>
      </c>
      <c r="F1054">
        <v>15984.4</v>
      </c>
      <c r="G1054" s="1" t="s">
        <v>20</v>
      </c>
      <c r="H1054">
        <v>15984.4</v>
      </c>
      <c r="I1054">
        <v>0</v>
      </c>
      <c r="J1054" s="1" t="s">
        <v>3890</v>
      </c>
      <c r="K1054" s="1" t="s">
        <v>3894</v>
      </c>
    </row>
    <row r="1055" spans="1:11" x14ac:dyDescent="0.25">
      <c r="A1055" s="1" t="s">
        <v>20</v>
      </c>
      <c r="B1055" s="1" t="s">
        <v>1095</v>
      </c>
      <c r="C1055">
        <v>96634</v>
      </c>
      <c r="D1055" s="1" t="s">
        <v>3637</v>
      </c>
      <c r="E1055">
        <v>15.8</v>
      </c>
      <c r="F1055">
        <v>805.8</v>
      </c>
      <c r="G1055" s="1" t="s">
        <v>20</v>
      </c>
      <c r="H1055">
        <v>805.8</v>
      </c>
      <c r="I1055">
        <v>0</v>
      </c>
      <c r="J1055" s="1" t="s">
        <v>3890</v>
      </c>
      <c r="K1055" s="1" t="s">
        <v>3894</v>
      </c>
    </row>
    <row r="1056" spans="1:11" x14ac:dyDescent="0.25">
      <c r="A1056" s="1" t="s">
        <v>20</v>
      </c>
      <c r="B1056" s="1" t="s">
        <v>1096</v>
      </c>
      <c r="C1056">
        <v>96635</v>
      </c>
      <c r="D1056" s="1" t="s">
        <v>3616</v>
      </c>
      <c r="E1056">
        <v>197.7</v>
      </c>
      <c r="F1056">
        <v>11142.3</v>
      </c>
      <c r="G1056" s="1" t="s">
        <v>20</v>
      </c>
      <c r="H1056">
        <v>11142.3</v>
      </c>
      <c r="I1056">
        <v>0</v>
      </c>
      <c r="J1056" s="1" t="s">
        <v>3890</v>
      </c>
      <c r="K1056" s="1" t="s">
        <v>3894</v>
      </c>
    </row>
    <row r="1057" spans="1:11" x14ac:dyDescent="0.25">
      <c r="A1057" s="1" t="s">
        <v>20</v>
      </c>
      <c r="B1057" s="1" t="s">
        <v>1097</v>
      </c>
      <c r="C1057">
        <v>96636</v>
      </c>
      <c r="D1057" s="1" t="s">
        <v>3614</v>
      </c>
      <c r="E1057">
        <v>36</v>
      </c>
      <c r="F1057">
        <v>2376</v>
      </c>
      <c r="G1057" s="1" t="s">
        <v>20</v>
      </c>
      <c r="H1057">
        <v>2376</v>
      </c>
      <c r="I1057">
        <v>0</v>
      </c>
      <c r="J1057" s="1" t="s">
        <v>3890</v>
      </c>
      <c r="K1057" s="1" t="s">
        <v>3894</v>
      </c>
    </row>
    <row r="1058" spans="1:11" x14ac:dyDescent="0.25">
      <c r="A1058" s="1" t="s">
        <v>20</v>
      </c>
      <c r="B1058" s="1" t="s">
        <v>1098</v>
      </c>
      <c r="C1058">
        <v>96637</v>
      </c>
      <c r="D1058" s="1" t="s">
        <v>3763</v>
      </c>
      <c r="E1058">
        <v>95.6</v>
      </c>
      <c r="F1058">
        <v>6500.8</v>
      </c>
      <c r="G1058" s="1" t="s">
        <v>20</v>
      </c>
      <c r="H1058">
        <v>6500.8</v>
      </c>
      <c r="I1058">
        <v>0</v>
      </c>
      <c r="J1058" s="1" t="s">
        <v>3890</v>
      </c>
      <c r="K1058" s="1" t="s">
        <v>3894</v>
      </c>
    </row>
    <row r="1059" spans="1:11" x14ac:dyDescent="0.25">
      <c r="A1059" s="1" t="s">
        <v>20</v>
      </c>
      <c r="B1059" s="1" t="s">
        <v>1099</v>
      </c>
      <c r="C1059">
        <v>96638</v>
      </c>
      <c r="D1059" s="1" t="s">
        <v>3817</v>
      </c>
      <c r="E1059">
        <v>60.4</v>
      </c>
      <c r="F1059">
        <v>3857.3</v>
      </c>
      <c r="G1059" s="1" t="s">
        <v>20</v>
      </c>
      <c r="H1059">
        <v>3857.3</v>
      </c>
      <c r="I1059">
        <v>0</v>
      </c>
      <c r="J1059" s="1" t="s">
        <v>3890</v>
      </c>
      <c r="K1059" s="1" t="s">
        <v>3895</v>
      </c>
    </row>
    <row r="1060" spans="1:11" x14ac:dyDescent="0.25">
      <c r="A1060" s="1" t="s">
        <v>20</v>
      </c>
      <c r="B1060" s="1" t="s">
        <v>1100</v>
      </c>
      <c r="C1060">
        <v>96639</v>
      </c>
      <c r="D1060" s="1" t="s">
        <v>3830</v>
      </c>
      <c r="E1060">
        <v>32.22</v>
      </c>
      <c r="F1060">
        <v>3508.2</v>
      </c>
      <c r="G1060" s="1" t="s">
        <v>20</v>
      </c>
      <c r="H1060">
        <v>3508.2</v>
      </c>
      <c r="I1060">
        <v>0</v>
      </c>
      <c r="J1060" s="1" t="s">
        <v>3890</v>
      </c>
      <c r="K1060" s="1" t="s">
        <v>3895</v>
      </c>
    </row>
    <row r="1061" spans="1:11" x14ac:dyDescent="0.25">
      <c r="A1061" s="1" t="s">
        <v>20</v>
      </c>
      <c r="B1061" s="1" t="s">
        <v>1101</v>
      </c>
      <c r="C1061">
        <v>96640</v>
      </c>
      <c r="D1061" s="1" t="s">
        <v>3743</v>
      </c>
      <c r="E1061">
        <v>22.8</v>
      </c>
      <c r="F1061">
        <v>2006.4</v>
      </c>
      <c r="G1061" s="1" t="s">
        <v>20</v>
      </c>
      <c r="H1061">
        <v>2006.4</v>
      </c>
      <c r="I1061">
        <v>0</v>
      </c>
      <c r="J1061" s="1" t="s">
        <v>3890</v>
      </c>
      <c r="K1061" s="1" t="s">
        <v>3895</v>
      </c>
    </row>
    <row r="1062" spans="1:11" x14ac:dyDescent="0.25">
      <c r="A1062" s="1" t="s">
        <v>20</v>
      </c>
      <c r="B1062" s="1" t="s">
        <v>1102</v>
      </c>
      <c r="C1062">
        <v>96641</v>
      </c>
      <c r="D1062" s="1" t="s">
        <v>3740</v>
      </c>
      <c r="E1062">
        <v>33.799999999999997</v>
      </c>
      <c r="F1062">
        <v>2298.4</v>
      </c>
      <c r="G1062" s="1" t="s">
        <v>20</v>
      </c>
      <c r="H1062">
        <v>2298.4</v>
      </c>
      <c r="I1062">
        <v>0</v>
      </c>
      <c r="J1062" s="1" t="s">
        <v>3890</v>
      </c>
      <c r="K1062" s="1" t="s">
        <v>3895</v>
      </c>
    </row>
    <row r="1063" spans="1:11" x14ac:dyDescent="0.25">
      <c r="A1063" s="1" t="s">
        <v>20</v>
      </c>
      <c r="B1063" s="1" t="s">
        <v>1103</v>
      </c>
      <c r="C1063">
        <v>96642</v>
      </c>
      <c r="D1063" s="1" t="s">
        <v>3740</v>
      </c>
      <c r="E1063">
        <v>16.600000000000001</v>
      </c>
      <c r="F1063">
        <v>1128.8</v>
      </c>
      <c r="G1063" s="1" t="s">
        <v>20</v>
      </c>
      <c r="H1063">
        <v>1128.8</v>
      </c>
      <c r="I1063">
        <v>0</v>
      </c>
      <c r="J1063" s="1" t="s">
        <v>3890</v>
      </c>
      <c r="K1063" s="1" t="s">
        <v>3895</v>
      </c>
    </row>
    <row r="1064" spans="1:11" x14ac:dyDescent="0.25">
      <c r="A1064" s="1" t="s">
        <v>20</v>
      </c>
      <c r="B1064" s="1" t="s">
        <v>1104</v>
      </c>
      <c r="C1064">
        <v>96643</v>
      </c>
      <c r="D1064" s="1" t="s">
        <v>3742</v>
      </c>
      <c r="E1064">
        <v>77.599999999999994</v>
      </c>
      <c r="F1064">
        <v>4501</v>
      </c>
      <c r="G1064" s="1" t="s">
        <v>20</v>
      </c>
      <c r="H1064">
        <v>4501</v>
      </c>
      <c r="I1064">
        <v>0</v>
      </c>
      <c r="J1064" s="1" t="s">
        <v>3890</v>
      </c>
      <c r="K1064" s="1" t="s">
        <v>3895</v>
      </c>
    </row>
    <row r="1065" spans="1:11" x14ac:dyDescent="0.25">
      <c r="A1065" s="1" t="s">
        <v>20</v>
      </c>
      <c r="B1065" s="1" t="s">
        <v>1105</v>
      </c>
      <c r="C1065">
        <v>96644</v>
      </c>
      <c r="D1065" s="1" t="s">
        <v>3825</v>
      </c>
      <c r="E1065">
        <v>38.799999999999997</v>
      </c>
      <c r="F1065">
        <v>1784.8</v>
      </c>
      <c r="G1065" s="1" t="s">
        <v>20</v>
      </c>
      <c r="H1065">
        <v>1784.8</v>
      </c>
      <c r="I1065">
        <v>0</v>
      </c>
      <c r="J1065" s="1" t="s">
        <v>3890</v>
      </c>
      <c r="K1065" s="1" t="s">
        <v>3894</v>
      </c>
    </row>
    <row r="1066" spans="1:11" x14ac:dyDescent="0.25">
      <c r="A1066" s="1" t="s">
        <v>20</v>
      </c>
      <c r="B1066" s="1" t="s">
        <v>1106</v>
      </c>
      <c r="C1066">
        <v>96645</v>
      </c>
      <c r="D1066" s="1" t="s">
        <v>3785</v>
      </c>
      <c r="E1066">
        <v>870.9</v>
      </c>
      <c r="F1066">
        <v>43545</v>
      </c>
      <c r="G1066" s="1" t="s">
        <v>20</v>
      </c>
      <c r="H1066">
        <v>43545</v>
      </c>
      <c r="I1066">
        <v>0</v>
      </c>
      <c r="J1066" s="1" t="s">
        <v>3890</v>
      </c>
      <c r="K1066" s="1" t="s">
        <v>3895</v>
      </c>
    </row>
    <row r="1067" spans="1:11" x14ac:dyDescent="0.25">
      <c r="A1067" s="1" t="s">
        <v>20</v>
      </c>
      <c r="B1067" s="1" t="s">
        <v>1107</v>
      </c>
      <c r="C1067">
        <v>96646</v>
      </c>
      <c r="D1067" s="1" t="s">
        <v>3620</v>
      </c>
      <c r="E1067">
        <v>26.6</v>
      </c>
      <c r="F1067">
        <v>1808.8</v>
      </c>
      <c r="G1067" s="1" t="s">
        <v>20</v>
      </c>
      <c r="H1067">
        <v>1808.8</v>
      </c>
      <c r="I1067">
        <v>0</v>
      </c>
      <c r="J1067" s="1" t="s">
        <v>3890</v>
      </c>
      <c r="K1067" s="1" t="s">
        <v>3894</v>
      </c>
    </row>
    <row r="1068" spans="1:11" x14ac:dyDescent="0.25">
      <c r="A1068" s="1" t="s">
        <v>20</v>
      </c>
      <c r="B1068" s="1" t="s">
        <v>1108</v>
      </c>
      <c r="C1068">
        <v>96647</v>
      </c>
      <c r="D1068" s="1" t="s">
        <v>3605</v>
      </c>
      <c r="E1068">
        <v>24.5</v>
      </c>
      <c r="F1068">
        <v>1617</v>
      </c>
      <c r="G1068" s="1" t="s">
        <v>20</v>
      </c>
      <c r="H1068">
        <v>1617</v>
      </c>
      <c r="I1068">
        <v>0</v>
      </c>
      <c r="J1068" s="1" t="s">
        <v>3890</v>
      </c>
      <c r="K1068" s="1" t="s">
        <v>3894</v>
      </c>
    </row>
    <row r="1069" spans="1:11" x14ac:dyDescent="0.25">
      <c r="A1069" s="1" t="s">
        <v>20</v>
      </c>
      <c r="B1069" s="1" t="s">
        <v>1109</v>
      </c>
      <c r="C1069">
        <v>96648</v>
      </c>
      <c r="D1069" s="1" t="s">
        <v>3686</v>
      </c>
      <c r="E1069">
        <v>955.12</v>
      </c>
      <c r="F1069">
        <v>48025.599999999999</v>
      </c>
      <c r="G1069" s="1" t="s">
        <v>3880</v>
      </c>
      <c r="H1069">
        <v>48025.599999999999</v>
      </c>
      <c r="I1069">
        <v>0</v>
      </c>
      <c r="J1069" s="1" t="s">
        <v>3890</v>
      </c>
      <c r="K1069" s="1" t="s">
        <v>3900</v>
      </c>
    </row>
    <row r="1070" spans="1:11" x14ac:dyDescent="0.25">
      <c r="A1070" s="1" t="s">
        <v>20</v>
      </c>
      <c r="B1070" s="1" t="s">
        <v>1110</v>
      </c>
      <c r="C1070">
        <v>96649</v>
      </c>
      <c r="D1070" s="1" t="s">
        <v>3741</v>
      </c>
      <c r="E1070">
        <v>260.39999999999998</v>
      </c>
      <c r="F1070">
        <v>13872.4</v>
      </c>
      <c r="G1070" s="1" t="s">
        <v>20</v>
      </c>
      <c r="H1070">
        <v>13872.4</v>
      </c>
      <c r="I1070">
        <v>0</v>
      </c>
      <c r="J1070" s="1" t="s">
        <v>3890</v>
      </c>
      <c r="K1070" s="1" t="s">
        <v>3895</v>
      </c>
    </row>
    <row r="1071" spans="1:11" x14ac:dyDescent="0.25">
      <c r="A1071" s="1" t="s">
        <v>20</v>
      </c>
      <c r="B1071" s="1" t="s">
        <v>1111</v>
      </c>
      <c r="C1071">
        <v>96650</v>
      </c>
      <c r="D1071" s="1" t="s">
        <v>3779</v>
      </c>
      <c r="E1071">
        <v>94.28</v>
      </c>
      <c r="F1071">
        <v>6757.3</v>
      </c>
      <c r="G1071" s="1" t="s">
        <v>30</v>
      </c>
      <c r="H1071">
        <v>6757.3</v>
      </c>
      <c r="I1071">
        <v>0</v>
      </c>
      <c r="J1071" s="1" t="s">
        <v>3890</v>
      </c>
      <c r="K1071" s="1" t="s">
        <v>3895</v>
      </c>
    </row>
    <row r="1072" spans="1:11" x14ac:dyDescent="0.25">
      <c r="A1072" s="1" t="s">
        <v>20</v>
      </c>
      <c r="B1072" s="1" t="s">
        <v>1112</v>
      </c>
      <c r="C1072">
        <v>96651</v>
      </c>
      <c r="D1072" s="1" t="s">
        <v>3685</v>
      </c>
      <c r="E1072">
        <v>63.1</v>
      </c>
      <c r="F1072">
        <v>3912.2</v>
      </c>
      <c r="G1072" s="1" t="s">
        <v>20</v>
      </c>
      <c r="H1072">
        <v>3912.2</v>
      </c>
      <c r="I1072">
        <v>0</v>
      </c>
      <c r="J1072" s="1" t="s">
        <v>3890</v>
      </c>
      <c r="K1072" s="1" t="s">
        <v>3901</v>
      </c>
    </row>
    <row r="1073" spans="1:11" x14ac:dyDescent="0.25">
      <c r="A1073" s="1" t="s">
        <v>20</v>
      </c>
      <c r="B1073" s="1" t="s">
        <v>1113</v>
      </c>
      <c r="C1073">
        <v>96652</v>
      </c>
      <c r="D1073" s="1" t="s">
        <v>3741</v>
      </c>
      <c r="E1073">
        <v>11.7</v>
      </c>
      <c r="F1073">
        <v>1029.5999999999999</v>
      </c>
      <c r="G1073" s="1" t="s">
        <v>20</v>
      </c>
      <c r="H1073">
        <v>1029.5999999999999</v>
      </c>
      <c r="I1073">
        <v>0</v>
      </c>
      <c r="J1073" s="1" t="s">
        <v>3890</v>
      </c>
      <c r="K1073" s="1" t="s">
        <v>3895</v>
      </c>
    </row>
    <row r="1074" spans="1:11" x14ac:dyDescent="0.25">
      <c r="A1074" s="1" t="s">
        <v>20</v>
      </c>
      <c r="B1074" s="1" t="s">
        <v>1114</v>
      </c>
      <c r="C1074">
        <v>96653</v>
      </c>
      <c r="D1074" s="1" t="s">
        <v>3765</v>
      </c>
      <c r="E1074">
        <v>9.9</v>
      </c>
      <c r="F1074">
        <v>653.4</v>
      </c>
      <c r="G1074" s="1" t="s">
        <v>20</v>
      </c>
      <c r="H1074">
        <v>653.4</v>
      </c>
      <c r="I1074">
        <v>0</v>
      </c>
      <c r="J1074" s="1" t="s">
        <v>3890</v>
      </c>
      <c r="K1074" s="1" t="s">
        <v>3894</v>
      </c>
    </row>
    <row r="1075" spans="1:11" x14ac:dyDescent="0.25">
      <c r="A1075" s="1" t="s">
        <v>20</v>
      </c>
      <c r="B1075" s="1" t="s">
        <v>1115</v>
      </c>
      <c r="C1075">
        <v>96654</v>
      </c>
      <c r="D1075" s="1" t="s">
        <v>3642</v>
      </c>
      <c r="E1075">
        <v>11.6</v>
      </c>
      <c r="F1075">
        <v>394.4</v>
      </c>
      <c r="G1075" s="1" t="s">
        <v>20</v>
      </c>
      <c r="H1075">
        <v>394.4</v>
      </c>
      <c r="I1075">
        <v>0</v>
      </c>
      <c r="J1075" s="1" t="s">
        <v>3890</v>
      </c>
      <c r="K1075" s="1" t="s">
        <v>3894</v>
      </c>
    </row>
    <row r="1076" spans="1:11" x14ac:dyDescent="0.25">
      <c r="A1076" s="1" t="s">
        <v>20</v>
      </c>
      <c r="B1076" s="1" t="s">
        <v>1116</v>
      </c>
      <c r="C1076">
        <v>96655</v>
      </c>
      <c r="D1076" s="1" t="s">
        <v>3618</v>
      </c>
      <c r="E1076">
        <v>28.2</v>
      </c>
      <c r="F1076">
        <v>1861.2</v>
      </c>
      <c r="G1076" s="1" t="s">
        <v>20</v>
      </c>
      <c r="H1076">
        <v>1861.2</v>
      </c>
      <c r="I1076">
        <v>0</v>
      </c>
      <c r="J1076" s="1" t="s">
        <v>3890</v>
      </c>
      <c r="K1076" s="1" t="s">
        <v>3894</v>
      </c>
    </row>
    <row r="1077" spans="1:11" x14ac:dyDescent="0.25">
      <c r="A1077" s="1" t="s">
        <v>20</v>
      </c>
      <c r="B1077" s="1" t="s">
        <v>1117</v>
      </c>
      <c r="C1077">
        <v>96656</v>
      </c>
      <c r="D1077" s="1" t="s">
        <v>3694</v>
      </c>
      <c r="E1077">
        <v>122.6</v>
      </c>
      <c r="F1077">
        <v>7756.8</v>
      </c>
      <c r="G1077" s="1" t="s">
        <v>20</v>
      </c>
      <c r="H1077">
        <v>7756.8</v>
      </c>
      <c r="I1077">
        <v>0</v>
      </c>
      <c r="J1077" s="1" t="s">
        <v>3890</v>
      </c>
      <c r="K1077" s="1" t="s">
        <v>3894</v>
      </c>
    </row>
    <row r="1078" spans="1:11" x14ac:dyDescent="0.25">
      <c r="A1078" s="1" t="s">
        <v>20</v>
      </c>
      <c r="B1078" s="1" t="s">
        <v>1118</v>
      </c>
      <c r="C1078">
        <v>96657</v>
      </c>
      <c r="D1078" s="1" t="s">
        <v>3746</v>
      </c>
      <c r="E1078">
        <v>72.099999999999994</v>
      </c>
      <c r="F1078">
        <v>4974.8999999999996</v>
      </c>
      <c r="G1078" s="1" t="s">
        <v>20</v>
      </c>
      <c r="H1078">
        <v>4974.8999999999996</v>
      </c>
      <c r="I1078">
        <v>0</v>
      </c>
      <c r="J1078" s="1" t="s">
        <v>3890</v>
      </c>
      <c r="K1078" s="1" t="s">
        <v>3898</v>
      </c>
    </row>
    <row r="1079" spans="1:11" x14ac:dyDescent="0.25">
      <c r="A1079" s="1" t="s">
        <v>20</v>
      </c>
      <c r="B1079" s="1" t="s">
        <v>1119</v>
      </c>
      <c r="C1079">
        <v>96658</v>
      </c>
      <c r="D1079" s="1" t="s">
        <v>3681</v>
      </c>
      <c r="E1079">
        <v>268.3</v>
      </c>
      <c r="F1079">
        <v>13653.9</v>
      </c>
      <c r="G1079" s="1" t="s">
        <v>20</v>
      </c>
      <c r="H1079">
        <v>13653.9</v>
      </c>
      <c r="I1079">
        <v>0</v>
      </c>
      <c r="J1079" s="1" t="s">
        <v>3890</v>
      </c>
      <c r="K1079" s="1" t="s">
        <v>3898</v>
      </c>
    </row>
    <row r="1080" spans="1:11" x14ac:dyDescent="0.25">
      <c r="A1080" s="1" t="s">
        <v>20</v>
      </c>
      <c r="B1080" s="1" t="s">
        <v>1120</v>
      </c>
      <c r="C1080">
        <v>96659</v>
      </c>
      <c r="D1080" s="1" t="s">
        <v>3700</v>
      </c>
      <c r="E1080">
        <v>1970.82</v>
      </c>
      <c r="F1080">
        <v>99177.26</v>
      </c>
      <c r="G1080" s="1" t="s">
        <v>37</v>
      </c>
      <c r="H1080">
        <v>99177.26</v>
      </c>
      <c r="I1080">
        <v>0</v>
      </c>
      <c r="J1080" s="1" t="s">
        <v>3890</v>
      </c>
      <c r="K1080" s="1" t="s">
        <v>3898</v>
      </c>
    </row>
    <row r="1081" spans="1:11" x14ac:dyDescent="0.25">
      <c r="A1081" s="1" t="s">
        <v>20</v>
      </c>
      <c r="B1081" s="1" t="s">
        <v>1121</v>
      </c>
      <c r="C1081">
        <v>96660</v>
      </c>
      <c r="D1081" s="1" t="s">
        <v>3698</v>
      </c>
      <c r="E1081">
        <v>83.4</v>
      </c>
      <c r="F1081">
        <v>5754.6</v>
      </c>
      <c r="G1081" s="1" t="s">
        <v>20</v>
      </c>
      <c r="H1081">
        <v>5754.6</v>
      </c>
      <c r="I1081">
        <v>0</v>
      </c>
      <c r="J1081" s="1" t="s">
        <v>3890</v>
      </c>
      <c r="K1081" s="1" t="s">
        <v>3894</v>
      </c>
    </row>
    <row r="1082" spans="1:11" x14ac:dyDescent="0.25">
      <c r="A1082" s="1" t="s">
        <v>20</v>
      </c>
      <c r="B1082" s="1" t="s">
        <v>1122</v>
      </c>
      <c r="C1082">
        <v>96661</v>
      </c>
      <c r="D1082" s="1" t="s">
        <v>3627</v>
      </c>
      <c r="E1082">
        <v>82.8</v>
      </c>
      <c r="F1082">
        <v>4568.1000000000004</v>
      </c>
      <c r="G1082" s="1" t="s">
        <v>20</v>
      </c>
      <c r="H1082">
        <v>4568.1000000000004</v>
      </c>
      <c r="I1082">
        <v>0</v>
      </c>
      <c r="J1082" s="1" t="s">
        <v>3890</v>
      </c>
      <c r="K1082" s="1" t="s">
        <v>3894</v>
      </c>
    </row>
    <row r="1083" spans="1:11" x14ac:dyDescent="0.25">
      <c r="A1083" s="1" t="s">
        <v>20</v>
      </c>
      <c r="B1083" s="1" t="s">
        <v>1123</v>
      </c>
      <c r="C1083">
        <v>96662</v>
      </c>
      <c r="D1083" s="1" t="s">
        <v>3603</v>
      </c>
      <c r="E1083">
        <v>19.100000000000001</v>
      </c>
      <c r="F1083">
        <v>1260.5999999999999</v>
      </c>
      <c r="G1083" s="1" t="s">
        <v>20</v>
      </c>
      <c r="H1083">
        <v>1260.5999999999999</v>
      </c>
      <c r="I1083">
        <v>0</v>
      </c>
      <c r="J1083" s="1" t="s">
        <v>3890</v>
      </c>
      <c r="K1083" s="1" t="s">
        <v>3894</v>
      </c>
    </row>
    <row r="1084" spans="1:11" x14ac:dyDescent="0.25">
      <c r="A1084" s="1" t="s">
        <v>20</v>
      </c>
      <c r="B1084" s="1" t="s">
        <v>1124</v>
      </c>
      <c r="C1084">
        <v>96663</v>
      </c>
      <c r="D1084" s="1" t="s">
        <v>3667</v>
      </c>
      <c r="E1084">
        <v>49.1</v>
      </c>
      <c r="F1084">
        <v>2646.9</v>
      </c>
      <c r="G1084" s="1" t="s">
        <v>20</v>
      </c>
      <c r="H1084">
        <v>2646.9</v>
      </c>
      <c r="I1084">
        <v>0</v>
      </c>
      <c r="J1084" s="1" t="s">
        <v>3890</v>
      </c>
      <c r="K1084" s="1" t="s">
        <v>3894</v>
      </c>
    </row>
    <row r="1085" spans="1:11" x14ac:dyDescent="0.25">
      <c r="A1085" s="1" t="s">
        <v>20</v>
      </c>
      <c r="B1085" s="1" t="s">
        <v>1125</v>
      </c>
      <c r="C1085">
        <v>96664</v>
      </c>
      <c r="D1085" s="1" t="s">
        <v>3614</v>
      </c>
      <c r="E1085">
        <v>17.399999999999999</v>
      </c>
      <c r="F1085">
        <v>1200.5999999999999</v>
      </c>
      <c r="G1085" s="1" t="s">
        <v>20</v>
      </c>
      <c r="H1085">
        <v>1200.5999999999999</v>
      </c>
      <c r="I1085">
        <v>0</v>
      </c>
      <c r="J1085" s="1" t="s">
        <v>3890</v>
      </c>
      <c r="K1085" s="1" t="s">
        <v>3894</v>
      </c>
    </row>
    <row r="1086" spans="1:11" x14ac:dyDescent="0.25">
      <c r="A1086" s="1" t="s">
        <v>20</v>
      </c>
      <c r="B1086" s="1" t="s">
        <v>1126</v>
      </c>
      <c r="C1086">
        <v>96665</v>
      </c>
      <c r="D1086" s="1" t="s">
        <v>3733</v>
      </c>
      <c r="E1086">
        <v>100</v>
      </c>
      <c r="F1086">
        <v>7200</v>
      </c>
      <c r="G1086" s="1" t="s">
        <v>20</v>
      </c>
      <c r="H1086">
        <v>7200</v>
      </c>
      <c r="I1086">
        <v>0</v>
      </c>
      <c r="J1086" s="1" t="s">
        <v>3890</v>
      </c>
      <c r="K1086" s="1" t="s">
        <v>3894</v>
      </c>
    </row>
    <row r="1087" spans="1:11" x14ac:dyDescent="0.25">
      <c r="A1087" s="1" t="s">
        <v>20</v>
      </c>
      <c r="B1087" s="1" t="s">
        <v>1127</v>
      </c>
      <c r="C1087">
        <v>96666</v>
      </c>
      <c r="D1087" s="1" t="s">
        <v>3749</v>
      </c>
      <c r="E1087">
        <v>500</v>
      </c>
      <c r="F1087">
        <v>33000</v>
      </c>
      <c r="G1087" s="1" t="s">
        <v>20</v>
      </c>
      <c r="H1087">
        <v>33000</v>
      </c>
      <c r="I1087">
        <v>0</v>
      </c>
      <c r="J1087" s="1" t="s">
        <v>3890</v>
      </c>
      <c r="K1087" s="1" t="s">
        <v>3894</v>
      </c>
    </row>
    <row r="1088" spans="1:11" x14ac:dyDescent="0.25">
      <c r="A1088" s="1" t="s">
        <v>20</v>
      </c>
      <c r="B1088" s="1" t="s">
        <v>1128</v>
      </c>
      <c r="C1088">
        <v>96667</v>
      </c>
      <c r="D1088" s="1" t="s">
        <v>3709</v>
      </c>
      <c r="E1088">
        <v>102.4</v>
      </c>
      <c r="F1088">
        <v>6758.4</v>
      </c>
      <c r="G1088" s="1" t="s">
        <v>21</v>
      </c>
      <c r="H1088">
        <v>6758.4</v>
      </c>
      <c r="I1088">
        <v>0</v>
      </c>
      <c r="J1088" s="1" t="s">
        <v>3890</v>
      </c>
      <c r="K1088" s="1" t="s">
        <v>3897</v>
      </c>
    </row>
    <row r="1089" spans="1:11" x14ac:dyDescent="0.25">
      <c r="A1089" s="1" t="s">
        <v>20</v>
      </c>
      <c r="B1089" s="1" t="s">
        <v>1129</v>
      </c>
      <c r="C1089">
        <v>96668</v>
      </c>
      <c r="D1089" s="1" t="s">
        <v>3711</v>
      </c>
      <c r="E1089">
        <v>63.1</v>
      </c>
      <c r="F1089">
        <v>4164.6000000000004</v>
      </c>
      <c r="G1089" s="1" t="s">
        <v>21</v>
      </c>
      <c r="H1089">
        <v>4164.6000000000004</v>
      </c>
      <c r="I1089">
        <v>0</v>
      </c>
      <c r="J1089" s="1" t="s">
        <v>3890</v>
      </c>
      <c r="K1089" s="1" t="s">
        <v>3897</v>
      </c>
    </row>
    <row r="1090" spans="1:11" x14ac:dyDescent="0.25">
      <c r="A1090" s="1" t="s">
        <v>20</v>
      </c>
      <c r="B1090" s="1" t="s">
        <v>1130</v>
      </c>
      <c r="C1090">
        <v>96669</v>
      </c>
      <c r="D1090" s="1" t="s">
        <v>3710</v>
      </c>
      <c r="E1090">
        <v>37.6</v>
      </c>
      <c r="F1090">
        <v>2481.6</v>
      </c>
      <c r="G1090" s="1" t="s">
        <v>21</v>
      </c>
      <c r="H1090">
        <v>2481.6</v>
      </c>
      <c r="I1090">
        <v>0</v>
      </c>
      <c r="J1090" s="1" t="s">
        <v>3890</v>
      </c>
      <c r="K1090" s="1" t="s">
        <v>3897</v>
      </c>
    </row>
    <row r="1091" spans="1:11" x14ac:dyDescent="0.25">
      <c r="A1091" s="1" t="s">
        <v>20</v>
      </c>
      <c r="B1091" s="1" t="s">
        <v>1131</v>
      </c>
      <c r="C1091">
        <v>96670</v>
      </c>
      <c r="D1091" s="1" t="s">
        <v>3713</v>
      </c>
      <c r="E1091">
        <v>15.9</v>
      </c>
      <c r="F1091">
        <v>1049.4000000000001</v>
      </c>
      <c r="G1091" s="1" t="s">
        <v>21</v>
      </c>
      <c r="H1091">
        <v>1049.4000000000001</v>
      </c>
      <c r="I1091">
        <v>0</v>
      </c>
      <c r="J1091" s="1" t="s">
        <v>3890</v>
      </c>
      <c r="K1091" s="1" t="s">
        <v>3897</v>
      </c>
    </row>
    <row r="1092" spans="1:11" x14ac:dyDescent="0.25">
      <c r="A1092" s="1" t="s">
        <v>20</v>
      </c>
      <c r="B1092" s="1" t="s">
        <v>1132</v>
      </c>
      <c r="C1092">
        <v>96671</v>
      </c>
      <c r="D1092" s="1" t="s">
        <v>3831</v>
      </c>
      <c r="E1092">
        <v>201</v>
      </c>
      <c r="F1092">
        <v>14000</v>
      </c>
      <c r="G1092" s="1" t="s">
        <v>21</v>
      </c>
      <c r="H1092">
        <v>14000</v>
      </c>
      <c r="I1092">
        <v>0</v>
      </c>
      <c r="J1092" s="1" t="s">
        <v>3890</v>
      </c>
      <c r="K1092" s="1" t="s">
        <v>3901</v>
      </c>
    </row>
    <row r="1093" spans="1:11" x14ac:dyDescent="0.25">
      <c r="A1093" s="1" t="s">
        <v>20</v>
      </c>
      <c r="B1093" s="1" t="s">
        <v>1133</v>
      </c>
      <c r="C1093">
        <v>96672</v>
      </c>
      <c r="D1093" s="1" t="s">
        <v>3745</v>
      </c>
      <c r="E1093">
        <v>19</v>
      </c>
      <c r="F1093">
        <v>1658</v>
      </c>
      <c r="G1093" s="1" t="s">
        <v>21</v>
      </c>
      <c r="H1093">
        <v>1658</v>
      </c>
      <c r="I1093">
        <v>0</v>
      </c>
      <c r="J1093" s="1" t="s">
        <v>3890</v>
      </c>
      <c r="K1093" s="1" t="s">
        <v>3897</v>
      </c>
    </row>
    <row r="1094" spans="1:11" x14ac:dyDescent="0.25">
      <c r="A1094" s="1" t="s">
        <v>20</v>
      </c>
      <c r="B1094" s="1" t="s">
        <v>1134</v>
      </c>
      <c r="C1094">
        <v>96673</v>
      </c>
      <c r="D1094" s="1" t="s">
        <v>3714</v>
      </c>
      <c r="E1094">
        <v>21.5</v>
      </c>
      <c r="F1094">
        <v>1419</v>
      </c>
      <c r="G1094" s="1" t="s">
        <v>21</v>
      </c>
      <c r="H1094">
        <v>1419</v>
      </c>
      <c r="I1094">
        <v>0</v>
      </c>
      <c r="J1094" s="1" t="s">
        <v>3890</v>
      </c>
      <c r="K1094" s="1" t="s">
        <v>3897</v>
      </c>
    </row>
    <row r="1095" spans="1:11" x14ac:dyDescent="0.25">
      <c r="A1095" s="1" t="s">
        <v>20</v>
      </c>
      <c r="B1095" s="1" t="s">
        <v>1135</v>
      </c>
      <c r="C1095">
        <v>96674</v>
      </c>
      <c r="D1095" s="1" t="s">
        <v>3797</v>
      </c>
      <c r="E1095">
        <v>583.79999999999995</v>
      </c>
      <c r="F1095">
        <v>5.83</v>
      </c>
      <c r="G1095" s="1" t="s">
        <v>26</v>
      </c>
      <c r="H1095">
        <v>5.83</v>
      </c>
      <c r="I1095">
        <v>0</v>
      </c>
      <c r="J1095" s="1" t="s">
        <v>3890</v>
      </c>
      <c r="K1095" s="1" t="s">
        <v>3899</v>
      </c>
    </row>
    <row r="1096" spans="1:11" x14ac:dyDescent="0.25">
      <c r="A1096" s="1" t="s">
        <v>20</v>
      </c>
      <c r="B1096" s="1" t="s">
        <v>1136</v>
      </c>
      <c r="C1096">
        <v>96675</v>
      </c>
      <c r="D1096" s="1" t="s">
        <v>3764</v>
      </c>
      <c r="E1096">
        <v>504.4</v>
      </c>
      <c r="F1096">
        <v>27237.599999999999</v>
      </c>
      <c r="G1096" s="1" t="s">
        <v>33</v>
      </c>
      <c r="H1096">
        <v>27237.599999999999</v>
      </c>
      <c r="I1096">
        <v>0</v>
      </c>
      <c r="J1096" s="1" t="s">
        <v>3890</v>
      </c>
      <c r="K1096" s="1" t="s">
        <v>3900</v>
      </c>
    </row>
    <row r="1097" spans="1:11" x14ac:dyDescent="0.25">
      <c r="A1097" s="1" t="s">
        <v>20</v>
      </c>
      <c r="B1097" s="1" t="s">
        <v>1137</v>
      </c>
      <c r="C1097">
        <v>96676</v>
      </c>
      <c r="D1097" s="1" t="s">
        <v>3811</v>
      </c>
      <c r="E1097">
        <v>38.799999999999997</v>
      </c>
      <c r="F1097">
        <v>2560.8000000000002</v>
      </c>
      <c r="G1097" s="1" t="s">
        <v>20</v>
      </c>
      <c r="H1097">
        <v>2560.8000000000002</v>
      </c>
      <c r="I1097">
        <v>0</v>
      </c>
      <c r="J1097" s="1" t="s">
        <v>3890</v>
      </c>
      <c r="K1097" s="1" t="s">
        <v>3894</v>
      </c>
    </row>
    <row r="1098" spans="1:11" x14ac:dyDescent="0.25">
      <c r="A1098" s="1" t="s">
        <v>20</v>
      </c>
      <c r="B1098" s="1" t="s">
        <v>1138</v>
      </c>
      <c r="C1098">
        <v>96677</v>
      </c>
      <c r="D1098" s="1" t="s">
        <v>3614</v>
      </c>
      <c r="E1098">
        <v>3.9</v>
      </c>
      <c r="F1098">
        <v>351</v>
      </c>
      <c r="G1098" s="1" t="s">
        <v>20</v>
      </c>
      <c r="H1098">
        <v>351</v>
      </c>
      <c r="I1098">
        <v>0</v>
      </c>
      <c r="J1098" s="1" t="s">
        <v>3890</v>
      </c>
      <c r="K1098" s="1" t="s">
        <v>3894</v>
      </c>
    </row>
    <row r="1099" spans="1:11" x14ac:dyDescent="0.25">
      <c r="A1099" s="1" t="s">
        <v>20</v>
      </c>
      <c r="B1099" s="1" t="s">
        <v>1139</v>
      </c>
      <c r="C1099">
        <v>96678</v>
      </c>
      <c r="D1099" s="1" t="s">
        <v>3801</v>
      </c>
      <c r="E1099">
        <v>55.9</v>
      </c>
      <c r="F1099">
        <v>3801.2</v>
      </c>
      <c r="G1099" s="1" t="s">
        <v>20</v>
      </c>
      <c r="H1099">
        <v>3801.2</v>
      </c>
      <c r="I1099">
        <v>0</v>
      </c>
      <c r="J1099" s="1" t="s">
        <v>3890</v>
      </c>
      <c r="K1099" s="1" t="s">
        <v>3894</v>
      </c>
    </row>
    <row r="1100" spans="1:11" x14ac:dyDescent="0.25">
      <c r="A1100" s="1" t="s">
        <v>20</v>
      </c>
      <c r="B1100" s="1" t="s">
        <v>1140</v>
      </c>
      <c r="C1100">
        <v>96679</v>
      </c>
      <c r="D1100" s="1" t="s">
        <v>3694</v>
      </c>
      <c r="E1100">
        <v>77.400000000000006</v>
      </c>
      <c r="F1100">
        <v>5241.8</v>
      </c>
      <c r="G1100" s="1" t="s">
        <v>20</v>
      </c>
      <c r="H1100">
        <v>5241.8</v>
      </c>
      <c r="I1100">
        <v>0</v>
      </c>
      <c r="J1100" s="1" t="s">
        <v>3890</v>
      </c>
      <c r="K1100" s="1" t="s">
        <v>3894</v>
      </c>
    </row>
    <row r="1101" spans="1:11" x14ac:dyDescent="0.25">
      <c r="A1101" s="1" t="s">
        <v>20</v>
      </c>
      <c r="B1101" s="1" t="s">
        <v>1141</v>
      </c>
      <c r="C1101">
        <v>96680</v>
      </c>
      <c r="D1101" s="1" t="s">
        <v>3614</v>
      </c>
      <c r="E1101">
        <v>12.6</v>
      </c>
      <c r="F1101">
        <v>579.6</v>
      </c>
      <c r="G1101" s="1" t="s">
        <v>20</v>
      </c>
      <c r="H1101">
        <v>579.6</v>
      </c>
      <c r="I1101">
        <v>0</v>
      </c>
      <c r="J1101" s="1" t="s">
        <v>3890</v>
      </c>
      <c r="K1101" s="1" t="s">
        <v>3894</v>
      </c>
    </row>
    <row r="1102" spans="1:11" x14ac:dyDescent="0.25">
      <c r="A1102" s="1" t="s">
        <v>20</v>
      </c>
      <c r="B1102" s="1" t="s">
        <v>1142</v>
      </c>
      <c r="C1102">
        <v>96681</v>
      </c>
      <c r="D1102" s="1" t="s">
        <v>3602</v>
      </c>
      <c r="E1102">
        <v>26.8</v>
      </c>
      <c r="F1102">
        <v>1688.4</v>
      </c>
      <c r="G1102" s="1" t="s">
        <v>21</v>
      </c>
      <c r="H1102">
        <v>1688.4</v>
      </c>
      <c r="I1102">
        <v>0</v>
      </c>
      <c r="J1102" s="1" t="s">
        <v>3890</v>
      </c>
      <c r="K1102" s="1" t="s">
        <v>3894</v>
      </c>
    </row>
    <row r="1103" spans="1:11" x14ac:dyDescent="0.25">
      <c r="A1103" s="1" t="s">
        <v>20</v>
      </c>
      <c r="B1103" s="1" t="s">
        <v>1143</v>
      </c>
      <c r="C1103">
        <v>96682</v>
      </c>
      <c r="D1103" s="1" t="s">
        <v>3832</v>
      </c>
      <c r="E1103">
        <v>14.5</v>
      </c>
      <c r="F1103">
        <v>734.1</v>
      </c>
      <c r="G1103" s="1" t="s">
        <v>21</v>
      </c>
      <c r="H1103">
        <v>734.1</v>
      </c>
      <c r="I1103">
        <v>0</v>
      </c>
      <c r="J1103" s="1" t="s">
        <v>3890</v>
      </c>
      <c r="K1103" s="1" t="s">
        <v>3897</v>
      </c>
    </row>
    <row r="1104" spans="1:11" x14ac:dyDescent="0.25">
      <c r="A1104" s="1" t="s">
        <v>21</v>
      </c>
      <c r="B1104" s="1" t="s">
        <v>1144</v>
      </c>
      <c r="C1104">
        <v>96683</v>
      </c>
      <c r="D1104" s="1" t="s">
        <v>3614</v>
      </c>
      <c r="E1104">
        <v>81</v>
      </c>
      <c r="F1104">
        <v>4293</v>
      </c>
      <c r="G1104" s="1" t="s">
        <v>21</v>
      </c>
      <c r="H1104">
        <v>4293</v>
      </c>
      <c r="I1104">
        <v>0</v>
      </c>
      <c r="J1104" s="1" t="s">
        <v>3890</v>
      </c>
      <c r="K1104" s="1" t="s">
        <v>3894</v>
      </c>
    </row>
    <row r="1105" spans="1:11" x14ac:dyDescent="0.25">
      <c r="A1105" s="1" t="s">
        <v>21</v>
      </c>
      <c r="B1105" s="1" t="s">
        <v>1145</v>
      </c>
      <c r="C1105">
        <v>96684</v>
      </c>
      <c r="D1105" s="1" t="s">
        <v>3614</v>
      </c>
      <c r="E1105">
        <v>14.3</v>
      </c>
      <c r="F1105">
        <v>743.6</v>
      </c>
      <c r="G1105" s="1" t="s">
        <v>21</v>
      </c>
      <c r="H1105">
        <v>743.6</v>
      </c>
      <c r="I1105">
        <v>0</v>
      </c>
      <c r="J1105" s="1" t="s">
        <v>3890</v>
      </c>
      <c r="K1105" s="1" t="s">
        <v>3894</v>
      </c>
    </row>
    <row r="1106" spans="1:11" x14ac:dyDescent="0.25">
      <c r="A1106" s="1" t="s">
        <v>21</v>
      </c>
      <c r="B1106" s="1" t="s">
        <v>1146</v>
      </c>
      <c r="C1106">
        <v>96685</v>
      </c>
      <c r="D1106" s="1" t="s">
        <v>3609</v>
      </c>
      <c r="E1106">
        <v>4.7</v>
      </c>
      <c r="F1106">
        <v>263.2</v>
      </c>
      <c r="G1106" s="1" t="s">
        <v>21</v>
      </c>
      <c r="H1106">
        <v>263.2</v>
      </c>
      <c r="I1106">
        <v>0</v>
      </c>
      <c r="J1106" s="1" t="s">
        <v>3890</v>
      </c>
      <c r="K1106" s="1" t="s">
        <v>3894</v>
      </c>
    </row>
    <row r="1107" spans="1:11" x14ac:dyDescent="0.25">
      <c r="A1107" s="1" t="s">
        <v>21</v>
      </c>
      <c r="B1107" s="1" t="s">
        <v>1147</v>
      </c>
      <c r="C1107">
        <v>96686</v>
      </c>
      <c r="D1107" s="1" t="s">
        <v>3667</v>
      </c>
      <c r="E1107">
        <v>148.9</v>
      </c>
      <c r="F1107">
        <v>6157.3</v>
      </c>
      <c r="G1107" s="1" t="s">
        <v>22</v>
      </c>
      <c r="H1107">
        <v>6157.3</v>
      </c>
      <c r="I1107">
        <v>0</v>
      </c>
      <c r="J1107" s="1" t="s">
        <v>3890</v>
      </c>
      <c r="K1107" s="1" t="s">
        <v>3899</v>
      </c>
    </row>
    <row r="1108" spans="1:11" x14ac:dyDescent="0.25">
      <c r="A1108" s="1" t="s">
        <v>21</v>
      </c>
      <c r="B1108" s="1" t="s">
        <v>1148</v>
      </c>
      <c r="C1108">
        <v>96687</v>
      </c>
      <c r="D1108" s="1" t="s">
        <v>3649</v>
      </c>
      <c r="E1108">
        <v>160</v>
      </c>
      <c r="F1108">
        <v>8175.2</v>
      </c>
      <c r="G1108" s="1" t="s">
        <v>23</v>
      </c>
      <c r="H1108">
        <v>8175.2</v>
      </c>
      <c r="I1108">
        <v>0</v>
      </c>
      <c r="J1108" s="1" t="s">
        <v>3890</v>
      </c>
      <c r="K1108" s="1" t="s">
        <v>3899</v>
      </c>
    </row>
    <row r="1109" spans="1:11" x14ac:dyDescent="0.25">
      <c r="A1109" s="1" t="s">
        <v>21</v>
      </c>
      <c r="B1109" s="1" t="s">
        <v>1149</v>
      </c>
      <c r="C1109">
        <v>96688</v>
      </c>
      <c r="D1109" s="1" t="s">
        <v>3651</v>
      </c>
      <c r="E1109">
        <v>97.6</v>
      </c>
      <c r="F1109">
        <v>4421.6000000000004</v>
      </c>
      <c r="G1109" s="1" t="s">
        <v>21</v>
      </c>
      <c r="H1109">
        <v>4421.6000000000004</v>
      </c>
      <c r="I1109">
        <v>0</v>
      </c>
      <c r="J1109" s="1" t="s">
        <v>3890</v>
      </c>
      <c r="K1109" s="1" t="s">
        <v>3899</v>
      </c>
    </row>
    <row r="1110" spans="1:11" x14ac:dyDescent="0.25">
      <c r="A1110" s="1" t="s">
        <v>21</v>
      </c>
      <c r="B1110" s="1" t="s">
        <v>1150</v>
      </c>
      <c r="C1110">
        <v>96689</v>
      </c>
      <c r="D1110" s="1" t="s">
        <v>3608</v>
      </c>
      <c r="E1110">
        <v>255.85</v>
      </c>
      <c r="F1110">
        <v>10222.1</v>
      </c>
      <c r="G1110" s="1" t="s">
        <v>22</v>
      </c>
      <c r="H1110">
        <v>10222.1</v>
      </c>
      <c r="I1110">
        <v>0</v>
      </c>
      <c r="J1110" s="1" t="s">
        <v>3890</v>
      </c>
      <c r="K1110" s="1" t="s">
        <v>3899</v>
      </c>
    </row>
    <row r="1111" spans="1:11" x14ac:dyDescent="0.25">
      <c r="A1111" s="1" t="s">
        <v>21</v>
      </c>
      <c r="B1111" s="1" t="s">
        <v>1151</v>
      </c>
      <c r="C1111">
        <v>96690</v>
      </c>
      <c r="D1111" s="1" t="s">
        <v>3639</v>
      </c>
      <c r="E1111">
        <v>62.9</v>
      </c>
      <c r="F1111">
        <v>3207.9</v>
      </c>
      <c r="G1111" s="1" t="s">
        <v>22</v>
      </c>
      <c r="H1111">
        <v>3207.9</v>
      </c>
      <c r="I1111">
        <v>0</v>
      </c>
      <c r="J1111" s="1" t="s">
        <v>3890</v>
      </c>
      <c r="K1111" s="1" t="s">
        <v>3899</v>
      </c>
    </row>
    <row r="1112" spans="1:11" x14ac:dyDescent="0.25">
      <c r="A1112" s="1" t="s">
        <v>21</v>
      </c>
      <c r="B1112" s="1" t="s">
        <v>1152</v>
      </c>
      <c r="C1112">
        <v>96691</v>
      </c>
      <c r="D1112" s="1" t="s">
        <v>3641</v>
      </c>
      <c r="E1112">
        <v>156.80000000000001</v>
      </c>
      <c r="F1112">
        <v>7722.9</v>
      </c>
      <c r="G1112" s="1" t="s">
        <v>23</v>
      </c>
      <c r="H1112">
        <v>7722.9</v>
      </c>
      <c r="I1112">
        <v>0</v>
      </c>
      <c r="J1112" s="1" t="s">
        <v>3890</v>
      </c>
      <c r="K1112" s="1" t="s">
        <v>3899</v>
      </c>
    </row>
    <row r="1113" spans="1:11" x14ac:dyDescent="0.25">
      <c r="A1113" s="1" t="s">
        <v>21</v>
      </c>
      <c r="B1113" s="1" t="s">
        <v>1153</v>
      </c>
      <c r="C1113">
        <v>96692</v>
      </c>
      <c r="D1113" s="1" t="s">
        <v>3653</v>
      </c>
      <c r="E1113">
        <v>108.7</v>
      </c>
      <c r="F1113">
        <v>5543.7</v>
      </c>
      <c r="G1113" s="1" t="s">
        <v>22</v>
      </c>
      <c r="H1113">
        <v>5543.7</v>
      </c>
      <c r="I1113">
        <v>0</v>
      </c>
      <c r="J1113" s="1" t="s">
        <v>3890</v>
      </c>
      <c r="K1113" s="1" t="s">
        <v>3899</v>
      </c>
    </row>
    <row r="1114" spans="1:11" x14ac:dyDescent="0.25">
      <c r="A1114" s="1" t="s">
        <v>21</v>
      </c>
      <c r="B1114" s="1" t="s">
        <v>1154</v>
      </c>
      <c r="C1114">
        <v>96693</v>
      </c>
      <c r="D1114" s="1" t="s">
        <v>3648</v>
      </c>
      <c r="E1114">
        <v>80.099999999999994</v>
      </c>
      <c r="F1114">
        <v>4085.1</v>
      </c>
      <c r="G1114" s="1" t="s">
        <v>22</v>
      </c>
      <c r="H1114">
        <v>4085.1</v>
      </c>
      <c r="I1114">
        <v>0</v>
      </c>
      <c r="J1114" s="1" t="s">
        <v>3890</v>
      </c>
      <c r="K1114" s="1" t="s">
        <v>3899</v>
      </c>
    </row>
    <row r="1115" spans="1:11" x14ac:dyDescent="0.25">
      <c r="A1115" s="1" t="s">
        <v>21</v>
      </c>
      <c r="B1115" s="1" t="s">
        <v>1155</v>
      </c>
      <c r="C1115">
        <v>96694</v>
      </c>
      <c r="D1115" s="1" t="s">
        <v>3643</v>
      </c>
      <c r="E1115">
        <v>71.8</v>
      </c>
      <c r="F1115">
        <v>3805.4</v>
      </c>
      <c r="G1115" s="1" t="s">
        <v>26</v>
      </c>
      <c r="H1115">
        <v>3805.4</v>
      </c>
      <c r="I1115">
        <v>0</v>
      </c>
      <c r="J1115" s="1" t="s">
        <v>3890</v>
      </c>
      <c r="K1115" s="1" t="s">
        <v>3899</v>
      </c>
    </row>
    <row r="1116" spans="1:11" x14ac:dyDescent="0.25">
      <c r="A1116" s="1" t="s">
        <v>21</v>
      </c>
      <c r="B1116" s="1" t="s">
        <v>1156</v>
      </c>
      <c r="C1116">
        <v>96695</v>
      </c>
      <c r="D1116" s="1" t="s">
        <v>3644</v>
      </c>
      <c r="E1116">
        <v>78.8</v>
      </c>
      <c r="F1116">
        <v>4176.3999999999996</v>
      </c>
      <c r="G1116" s="1" t="s">
        <v>21</v>
      </c>
      <c r="H1116">
        <v>4176.3999999999996</v>
      </c>
      <c r="I1116">
        <v>0</v>
      </c>
      <c r="J1116" s="1" t="s">
        <v>3890</v>
      </c>
      <c r="K1116" s="1" t="s">
        <v>3899</v>
      </c>
    </row>
    <row r="1117" spans="1:11" x14ac:dyDescent="0.25">
      <c r="A1117" s="1" t="s">
        <v>21</v>
      </c>
      <c r="B1117" s="1" t="s">
        <v>1157</v>
      </c>
      <c r="C1117">
        <v>96696</v>
      </c>
      <c r="D1117" s="1" t="s">
        <v>3640</v>
      </c>
      <c r="E1117">
        <v>185</v>
      </c>
      <c r="F1117">
        <v>9435</v>
      </c>
      <c r="G1117" s="1" t="s">
        <v>21</v>
      </c>
      <c r="H1117">
        <v>9435</v>
      </c>
      <c r="I1117">
        <v>0</v>
      </c>
      <c r="J1117" s="1" t="s">
        <v>3890</v>
      </c>
      <c r="K1117" s="1" t="s">
        <v>3899</v>
      </c>
    </row>
    <row r="1118" spans="1:11" x14ac:dyDescent="0.25">
      <c r="A1118" s="1" t="s">
        <v>21</v>
      </c>
      <c r="B1118" s="1" t="s">
        <v>1158</v>
      </c>
      <c r="C1118">
        <v>96697</v>
      </c>
      <c r="D1118" s="1" t="s">
        <v>3598</v>
      </c>
      <c r="E1118">
        <v>1624.7</v>
      </c>
      <c r="F1118">
        <v>84865.9</v>
      </c>
      <c r="G1118" s="1" t="s">
        <v>23</v>
      </c>
      <c r="H1118">
        <v>84865.9</v>
      </c>
      <c r="I1118">
        <v>0</v>
      </c>
      <c r="J1118" s="1" t="s">
        <v>3890</v>
      </c>
      <c r="K1118" s="1" t="s">
        <v>3895</v>
      </c>
    </row>
    <row r="1119" spans="1:11" x14ac:dyDescent="0.25">
      <c r="A1119" s="1" t="s">
        <v>21</v>
      </c>
      <c r="B1119" s="1" t="s">
        <v>1159</v>
      </c>
      <c r="C1119">
        <v>96698</v>
      </c>
      <c r="D1119" s="1" t="s">
        <v>3597</v>
      </c>
      <c r="E1119">
        <v>733.5</v>
      </c>
      <c r="F1119">
        <v>37044.949999999997</v>
      </c>
      <c r="G1119" s="1" t="s">
        <v>21</v>
      </c>
      <c r="H1119">
        <v>37044.949999999997</v>
      </c>
      <c r="I1119">
        <v>0</v>
      </c>
      <c r="J1119" s="1" t="s">
        <v>3890</v>
      </c>
      <c r="K1119" s="1" t="s">
        <v>3894</v>
      </c>
    </row>
    <row r="1120" spans="1:11" x14ac:dyDescent="0.25">
      <c r="A1120" s="1" t="s">
        <v>21</v>
      </c>
      <c r="B1120" s="1" t="s">
        <v>1160</v>
      </c>
      <c r="C1120">
        <v>96699</v>
      </c>
      <c r="D1120" s="1" t="s">
        <v>3613</v>
      </c>
      <c r="E1120">
        <v>25.9</v>
      </c>
      <c r="F1120">
        <v>1657.6</v>
      </c>
      <c r="G1120" s="1" t="s">
        <v>21</v>
      </c>
      <c r="H1120">
        <v>1657.6</v>
      </c>
      <c r="I1120">
        <v>0</v>
      </c>
      <c r="J1120" s="1" t="s">
        <v>3890</v>
      </c>
      <c r="K1120" s="1" t="s">
        <v>3894</v>
      </c>
    </row>
    <row r="1121" spans="1:11" x14ac:dyDescent="0.25">
      <c r="A1121" s="1" t="s">
        <v>21</v>
      </c>
      <c r="B1121" s="1" t="s">
        <v>1161</v>
      </c>
      <c r="C1121">
        <v>96700</v>
      </c>
      <c r="D1121" s="1" t="s">
        <v>3613</v>
      </c>
      <c r="E1121">
        <v>4.4000000000000004</v>
      </c>
      <c r="F1121">
        <v>149.6</v>
      </c>
      <c r="G1121" s="1" t="s">
        <v>21</v>
      </c>
      <c r="H1121">
        <v>149.6</v>
      </c>
      <c r="I1121">
        <v>0</v>
      </c>
      <c r="J1121" s="1" t="s">
        <v>3890</v>
      </c>
      <c r="K1121" s="1" t="s">
        <v>3894</v>
      </c>
    </row>
    <row r="1122" spans="1:11" x14ac:dyDescent="0.25">
      <c r="A1122" s="1" t="s">
        <v>21</v>
      </c>
      <c r="B1122" s="1" t="s">
        <v>1162</v>
      </c>
      <c r="C1122">
        <v>96701</v>
      </c>
      <c r="D1122" s="1" t="s">
        <v>3731</v>
      </c>
      <c r="E1122">
        <v>316.60000000000002</v>
      </c>
      <c r="F1122">
        <v>21845.4</v>
      </c>
      <c r="G1122" s="1" t="s">
        <v>22</v>
      </c>
      <c r="H1122">
        <v>21845.4</v>
      </c>
      <c r="I1122">
        <v>0</v>
      </c>
      <c r="J1122" s="1" t="s">
        <v>3890</v>
      </c>
      <c r="K1122" s="1" t="s">
        <v>3894</v>
      </c>
    </row>
    <row r="1123" spans="1:11" x14ac:dyDescent="0.25">
      <c r="A1123" s="1" t="s">
        <v>21</v>
      </c>
      <c r="B1123" s="1" t="s">
        <v>1163</v>
      </c>
      <c r="C1123">
        <v>96702</v>
      </c>
      <c r="D1123" s="1" t="s">
        <v>3595</v>
      </c>
      <c r="E1123">
        <v>102.3</v>
      </c>
      <c r="F1123">
        <v>5682.3</v>
      </c>
      <c r="G1123" s="1" t="s">
        <v>21</v>
      </c>
      <c r="H1123">
        <v>5682.3</v>
      </c>
      <c r="I1123">
        <v>0</v>
      </c>
      <c r="J1123" s="1" t="s">
        <v>3890</v>
      </c>
      <c r="K1123" s="1" t="s">
        <v>3894</v>
      </c>
    </row>
    <row r="1124" spans="1:11" x14ac:dyDescent="0.25">
      <c r="A1124" s="1" t="s">
        <v>21</v>
      </c>
      <c r="B1124" s="1" t="s">
        <v>1164</v>
      </c>
      <c r="C1124">
        <v>96703</v>
      </c>
      <c r="D1124" s="1" t="s">
        <v>3633</v>
      </c>
      <c r="E1124">
        <v>174.2</v>
      </c>
      <c r="F1124">
        <v>8901.7999999999993</v>
      </c>
      <c r="G1124" s="1" t="s">
        <v>21</v>
      </c>
      <c r="H1124">
        <v>8901.7999999999993</v>
      </c>
      <c r="I1124">
        <v>0</v>
      </c>
      <c r="J1124" s="1" t="s">
        <v>3890</v>
      </c>
      <c r="K1124" s="1" t="s">
        <v>3897</v>
      </c>
    </row>
    <row r="1125" spans="1:11" x14ac:dyDescent="0.25">
      <c r="A1125" s="1" t="s">
        <v>21</v>
      </c>
      <c r="B1125" s="1" t="s">
        <v>1165</v>
      </c>
      <c r="C1125">
        <v>96704</v>
      </c>
      <c r="D1125" s="1" t="s">
        <v>3693</v>
      </c>
      <c r="E1125">
        <v>163.80000000000001</v>
      </c>
      <c r="F1125">
        <v>8475.5</v>
      </c>
      <c r="G1125" s="1" t="s">
        <v>21</v>
      </c>
      <c r="H1125">
        <v>8475.5</v>
      </c>
      <c r="I1125">
        <v>0</v>
      </c>
      <c r="J1125" s="1" t="s">
        <v>3890</v>
      </c>
      <c r="K1125" s="1" t="s">
        <v>3894</v>
      </c>
    </row>
    <row r="1126" spans="1:11" x14ac:dyDescent="0.25">
      <c r="A1126" s="1" t="s">
        <v>21</v>
      </c>
      <c r="B1126" s="1" t="s">
        <v>1166</v>
      </c>
      <c r="C1126">
        <v>96705</v>
      </c>
      <c r="D1126" s="1" t="s">
        <v>3634</v>
      </c>
      <c r="E1126">
        <v>24.5</v>
      </c>
      <c r="F1126">
        <v>1489</v>
      </c>
      <c r="G1126" s="1" t="s">
        <v>21</v>
      </c>
      <c r="H1126">
        <v>1489</v>
      </c>
      <c r="I1126">
        <v>0</v>
      </c>
      <c r="J1126" s="1" t="s">
        <v>3890</v>
      </c>
      <c r="K1126" s="1" t="s">
        <v>3894</v>
      </c>
    </row>
    <row r="1127" spans="1:11" x14ac:dyDescent="0.25">
      <c r="A1127" s="1" t="s">
        <v>21</v>
      </c>
      <c r="B1127" s="1" t="s">
        <v>1167</v>
      </c>
      <c r="C1127">
        <v>96706</v>
      </c>
      <c r="D1127" s="1" t="s">
        <v>3612</v>
      </c>
      <c r="E1127">
        <v>87.7</v>
      </c>
      <c r="F1127">
        <v>4427.2</v>
      </c>
      <c r="G1127" s="1" t="s">
        <v>21</v>
      </c>
      <c r="H1127">
        <v>4427.2</v>
      </c>
      <c r="I1127">
        <v>0</v>
      </c>
      <c r="J1127" s="1" t="s">
        <v>3890</v>
      </c>
      <c r="K1127" s="1" t="s">
        <v>3894</v>
      </c>
    </row>
    <row r="1128" spans="1:11" x14ac:dyDescent="0.25">
      <c r="A1128" s="1" t="s">
        <v>21</v>
      </c>
      <c r="B1128" s="1" t="s">
        <v>1168</v>
      </c>
      <c r="C1128">
        <v>96707</v>
      </c>
      <c r="D1128" s="1" t="s">
        <v>3599</v>
      </c>
      <c r="E1128">
        <v>805.5</v>
      </c>
      <c r="F1128">
        <v>41925.9</v>
      </c>
      <c r="G1128" s="1" t="s">
        <v>22</v>
      </c>
      <c r="H1128">
        <v>41925.9</v>
      </c>
      <c r="I1128">
        <v>0</v>
      </c>
      <c r="J1128" s="1" t="s">
        <v>3890</v>
      </c>
      <c r="K1128" s="1" t="s">
        <v>3901</v>
      </c>
    </row>
    <row r="1129" spans="1:11" x14ac:dyDescent="0.25">
      <c r="A1129" s="1" t="s">
        <v>21</v>
      </c>
      <c r="B1129" s="1" t="s">
        <v>1169</v>
      </c>
      <c r="C1129">
        <v>96708</v>
      </c>
      <c r="D1129" s="1" t="s">
        <v>3620</v>
      </c>
      <c r="E1129">
        <v>136</v>
      </c>
      <c r="F1129">
        <v>8644</v>
      </c>
      <c r="G1129" s="1" t="s">
        <v>21</v>
      </c>
      <c r="H1129">
        <v>8644</v>
      </c>
      <c r="I1129">
        <v>0</v>
      </c>
      <c r="J1129" s="1" t="s">
        <v>3890</v>
      </c>
      <c r="K1129" s="1" t="s">
        <v>3894</v>
      </c>
    </row>
    <row r="1130" spans="1:11" x14ac:dyDescent="0.25">
      <c r="A1130" s="1" t="s">
        <v>21</v>
      </c>
      <c r="B1130" s="1" t="s">
        <v>1170</v>
      </c>
      <c r="C1130">
        <v>96709</v>
      </c>
      <c r="D1130" s="1" t="s">
        <v>3658</v>
      </c>
      <c r="E1130">
        <v>579.5</v>
      </c>
      <c r="F1130">
        <v>36885.9</v>
      </c>
      <c r="G1130" s="1" t="s">
        <v>24</v>
      </c>
      <c r="H1130">
        <v>36885.9</v>
      </c>
      <c r="I1130">
        <v>0</v>
      </c>
      <c r="J1130" s="1" t="s">
        <v>3890</v>
      </c>
      <c r="K1130" s="1" t="s">
        <v>3900</v>
      </c>
    </row>
    <row r="1131" spans="1:11" x14ac:dyDescent="0.25">
      <c r="A1131" s="1" t="s">
        <v>21</v>
      </c>
      <c r="B1131" s="1" t="s">
        <v>1171</v>
      </c>
      <c r="C1131">
        <v>96710</v>
      </c>
      <c r="D1131" s="1" t="s">
        <v>3758</v>
      </c>
      <c r="E1131">
        <v>141.80000000000001</v>
      </c>
      <c r="F1131">
        <v>8596.4</v>
      </c>
      <c r="G1131" s="1" t="s">
        <v>21</v>
      </c>
      <c r="H1131">
        <v>8596.4</v>
      </c>
      <c r="I1131">
        <v>0</v>
      </c>
      <c r="J1131" s="1" t="s">
        <v>3890</v>
      </c>
      <c r="K1131" s="1" t="s">
        <v>3894</v>
      </c>
    </row>
    <row r="1132" spans="1:11" x14ac:dyDescent="0.25">
      <c r="A1132" s="1" t="s">
        <v>21</v>
      </c>
      <c r="B1132" s="1" t="s">
        <v>1172</v>
      </c>
      <c r="C1132">
        <v>96711</v>
      </c>
      <c r="D1132" s="1" t="s">
        <v>3656</v>
      </c>
      <c r="E1132">
        <v>640.6</v>
      </c>
      <c r="F1132">
        <v>39701.5</v>
      </c>
      <c r="G1132" s="1" t="s">
        <v>24</v>
      </c>
      <c r="H1132">
        <v>39701.5</v>
      </c>
      <c r="I1132">
        <v>0</v>
      </c>
      <c r="J1132" s="1" t="s">
        <v>3890</v>
      </c>
      <c r="K1132" s="1" t="s">
        <v>3899</v>
      </c>
    </row>
    <row r="1133" spans="1:11" x14ac:dyDescent="0.25">
      <c r="A1133" s="1" t="s">
        <v>21</v>
      </c>
      <c r="B1133" s="1" t="s">
        <v>1173</v>
      </c>
      <c r="C1133">
        <v>96712</v>
      </c>
      <c r="D1133" s="1" t="s">
        <v>3640</v>
      </c>
      <c r="E1133">
        <v>81.8</v>
      </c>
      <c r="F1133">
        <v>4171.8</v>
      </c>
      <c r="G1133" s="1" t="s">
        <v>21</v>
      </c>
      <c r="H1133">
        <v>4171.8</v>
      </c>
      <c r="I1133">
        <v>0</v>
      </c>
      <c r="J1133" s="1" t="s">
        <v>3890</v>
      </c>
      <c r="K1133" s="1" t="s">
        <v>3899</v>
      </c>
    </row>
    <row r="1134" spans="1:11" x14ac:dyDescent="0.25">
      <c r="A1134" s="1" t="s">
        <v>21</v>
      </c>
      <c r="B1134" s="1" t="s">
        <v>1174</v>
      </c>
      <c r="C1134">
        <v>96713</v>
      </c>
      <c r="D1134" s="1" t="s">
        <v>3646</v>
      </c>
      <c r="E1134">
        <v>15.2</v>
      </c>
      <c r="F1134">
        <v>1048.8</v>
      </c>
      <c r="G1134" s="1" t="s">
        <v>21</v>
      </c>
      <c r="H1134">
        <v>1048.8</v>
      </c>
      <c r="I1134">
        <v>0</v>
      </c>
      <c r="J1134" s="1" t="s">
        <v>3890</v>
      </c>
      <c r="K1134" s="1" t="s">
        <v>3894</v>
      </c>
    </row>
    <row r="1135" spans="1:11" x14ac:dyDescent="0.25">
      <c r="A1135" s="1" t="s">
        <v>21</v>
      </c>
      <c r="B1135" s="1" t="s">
        <v>1175</v>
      </c>
      <c r="C1135">
        <v>96714</v>
      </c>
      <c r="D1135" s="1" t="s">
        <v>3663</v>
      </c>
      <c r="E1135">
        <v>444.7</v>
      </c>
      <c r="F1135">
        <v>28733.9</v>
      </c>
      <c r="G1135" s="1" t="s">
        <v>24</v>
      </c>
      <c r="H1135">
        <v>28733.9</v>
      </c>
      <c r="I1135">
        <v>0</v>
      </c>
      <c r="J1135" s="1" t="s">
        <v>3890</v>
      </c>
      <c r="K1135" s="1" t="s">
        <v>3900</v>
      </c>
    </row>
    <row r="1136" spans="1:11" x14ac:dyDescent="0.25">
      <c r="A1136" s="1" t="s">
        <v>21</v>
      </c>
      <c r="B1136" s="1" t="s">
        <v>1176</v>
      </c>
      <c r="C1136">
        <v>96715</v>
      </c>
      <c r="D1136" s="1" t="s">
        <v>3668</v>
      </c>
      <c r="E1136">
        <v>61</v>
      </c>
      <c r="F1136">
        <v>3721</v>
      </c>
      <c r="G1136" s="1" t="s">
        <v>23</v>
      </c>
      <c r="H1136">
        <v>3721</v>
      </c>
      <c r="I1136">
        <v>0</v>
      </c>
      <c r="J1136" s="1" t="s">
        <v>3890</v>
      </c>
      <c r="K1136" s="1" t="s">
        <v>3900</v>
      </c>
    </row>
    <row r="1137" spans="1:11" x14ac:dyDescent="0.25">
      <c r="A1137" s="1" t="s">
        <v>21</v>
      </c>
      <c r="B1137" s="1" t="s">
        <v>1177</v>
      </c>
      <c r="C1137">
        <v>96716</v>
      </c>
      <c r="D1137" s="1" t="s">
        <v>3666</v>
      </c>
      <c r="E1137">
        <v>85.4</v>
      </c>
      <c r="F1137">
        <v>5850.4</v>
      </c>
      <c r="G1137" s="1" t="s">
        <v>22</v>
      </c>
      <c r="H1137">
        <v>5850.4</v>
      </c>
      <c r="I1137">
        <v>0</v>
      </c>
      <c r="J1137" s="1" t="s">
        <v>3890</v>
      </c>
      <c r="K1137" s="1" t="s">
        <v>3900</v>
      </c>
    </row>
    <row r="1138" spans="1:11" x14ac:dyDescent="0.25">
      <c r="A1138" s="1" t="s">
        <v>21</v>
      </c>
      <c r="B1138" s="1" t="s">
        <v>1178</v>
      </c>
      <c r="C1138">
        <v>96717</v>
      </c>
      <c r="D1138" s="1" t="s">
        <v>3734</v>
      </c>
      <c r="E1138">
        <v>54.8</v>
      </c>
      <c r="F1138">
        <v>3507.2</v>
      </c>
      <c r="G1138" s="1" t="s">
        <v>21</v>
      </c>
      <c r="H1138">
        <v>3507.2</v>
      </c>
      <c r="I1138">
        <v>0</v>
      </c>
      <c r="J1138" s="1" t="s">
        <v>3890</v>
      </c>
      <c r="K1138" s="1" t="s">
        <v>3894</v>
      </c>
    </row>
    <row r="1139" spans="1:11" x14ac:dyDescent="0.25">
      <c r="A1139" s="1" t="s">
        <v>21</v>
      </c>
      <c r="B1139" s="1" t="s">
        <v>1179</v>
      </c>
      <c r="C1139">
        <v>96718</v>
      </c>
      <c r="D1139" s="1" t="s">
        <v>3673</v>
      </c>
      <c r="E1139">
        <v>309.39999999999998</v>
      </c>
      <c r="F1139">
        <v>20420.400000000001</v>
      </c>
      <c r="G1139" s="1" t="s">
        <v>22</v>
      </c>
      <c r="H1139">
        <v>20420.400000000001</v>
      </c>
      <c r="I1139">
        <v>0</v>
      </c>
      <c r="J1139" s="1" t="s">
        <v>3890</v>
      </c>
      <c r="K1139" s="1" t="s">
        <v>3900</v>
      </c>
    </row>
    <row r="1140" spans="1:11" x14ac:dyDescent="0.25">
      <c r="A1140" s="1" t="s">
        <v>21</v>
      </c>
      <c r="B1140" s="1" t="s">
        <v>1180</v>
      </c>
      <c r="C1140">
        <v>96719</v>
      </c>
      <c r="D1140" s="1" t="s">
        <v>3677</v>
      </c>
      <c r="E1140">
        <v>200.5</v>
      </c>
      <c r="F1140">
        <v>13634</v>
      </c>
      <c r="G1140" s="1" t="s">
        <v>22</v>
      </c>
      <c r="H1140">
        <v>13634</v>
      </c>
      <c r="I1140">
        <v>0</v>
      </c>
      <c r="J1140" s="1" t="s">
        <v>3890</v>
      </c>
      <c r="K1140" s="1" t="s">
        <v>3900</v>
      </c>
    </row>
    <row r="1141" spans="1:11" x14ac:dyDescent="0.25">
      <c r="A1141" s="1" t="s">
        <v>21</v>
      </c>
      <c r="B1141" s="1" t="s">
        <v>1181</v>
      </c>
      <c r="C1141">
        <v>96720</v>
      </c>
      <c r="D1141" s="1" t="s">
        <v>3683</v>
      </c>
      <c r="E1141">
        <v>503.4</v>
      </c>
      <c r="F1141">
        <v>25558.400000000001</v>
      </c>
      <c r="G1141" s="1" t="s">
        <v>21</v>
      </c>
      <c r="H1141">
        <v>25558.400000000001</v>
      </c>
      <c r="I1141">
        <v>0</v>
      </c>
      <c r="J1141" s="1" t="s">
        <v>3890</v>
      </c>
      <c r="K1141" s="1" t="s">
        <v>3894</v>
      </c>
    </row>
    <row r="1142" spans="1:11" x14ac:dyDescent="0.25">
      <c r="A1142" s="1" t="s">
        <v>21</v>
      </c>
      <c r="B1142" s="1" t="s">
        <v>1182</v>
      </c>
      <c r="C1142">
        <v>96721</v>
      </c>
      <c r="D1142" s="1" t="s">
        <v>3606</v>
      </c>
      <c r="E1142">
        <v>58.7</v>
      </c>
      <c r="F1142">
        <v>2766.8</v>
      </c>
      <c r="G1142" s="1" t="s">
        <v>21</v>
      </c>
      <c r="H1142">
        <v>2766.8</v>
      </c>
      <c r="I1142">
        <v>0</v>
      </c>
      <c r="J1142" s="1" t="s">
        <v>3890</v>
      </c>
      <c r="K1142" s="1" t="s">
        <v>3894</v>
      </c>
    </row>
    <row r="1143" spans="1:11" x14ac:dyDescent="0.25">
      <c r="A1143" s="1" t="s">
        <v>21</v>
      </c>
      <c r="B1143" s="1" t="s">
        <v>1183</v>
      </c>
      <c r="C1143">
        <v>96722</v>
      </c>
      <c r="D1143" s="1" t="s">
        <v>3622</v>
      </c>
      <c r="E1143">
        <v>103.4</v>
      </c>
      <c r="F1143">
        <v>5911.8</v>
      </c>
      <c r="G1143" s="1" t="s">
        <v>21</v>
      </c>
      <c r="H1143">
        <v>5911.8</v>
      </c>
      <c r="I1143">
        <v>0</v>
      </c>
      <c r="J1143" s="1" t="s">
        <v>3890</v>
      </c>
      <c r="K1143" s="1" t="s">
        <v>3894</v>
      </c>
    </row>
    <row r="1144" spans="1:11" x14ac:dyDescent="0.25">
      <c r="A1144" s="1" t="s">
        <v>21</v>
      </c>
      <c r="B1144" s="1" t="s">
        <v>1184</v>
      </c>
      <c r="C1144">
        <v>96723</v>
      </c>
      <c r="D1144" s="1" t="s">
        <v>3623</v>
      </c>
      <c r="E1144">
        <v>102.8</v>
      </c>
      <c r="F1144">
        <v>2261.6</v>
      </c>
      <c r="G1144" s="1" t="s">
        <v>21</v>
      </c>
      <c r="H1144">
        <v>2261.6</v>
      </c>
      <c r="I1144">
        <v>0</v>
      </c>
      <c r="J1144" s="1" t="s">
        <v>3890</v>
      </c>
      <c r="K1144" s="1" t="s">
        <v>3894</v>
      </c>
    </row>
    <row r="1145" spans="1:11" x14ac:dyDescent="0.25">
      <c r="A1145" s="1" t="s">
        <v>21</v>
      </c>
      <c r="B1145" s="1" t="s">
        <v>1185</v>
      </c>
      <c r="C1145">
        <v>96724</v>
      </c>
      <c r="D1145" s="1" t="s">
        <v>3623</v>
      </c>
      <c r="E1145">
        <v>80.400000000000006</v>
      </c>
      <c r="F1145">
        <v>4100.3999999999996</v>
      </c>
      <c r="G1145" s="1" t="s">
        <v>21</v>
      </c>
      <c r="H1145">
        <v>4100.3999999999996</v>
      </c>
      <c r="I1145">
        <v>0</v>
      </c>
      <c r="J1145" s="1" t="s">
        <v>3890</v>
      </c>
      <c r="K1145" s="1" t="s">
        <v>3894</v>
      </c>
    </row>
    <row r="1146" spans="1:11" x14ac:dyDescent="0.25">
      <c r="A1146" s="1" t="s">
        <v>21</v>
      </c>
      <c r="B1146" s="1" t="s">
        <v>1186</v>
      </c>
      <c r="C1146">
        <v>96725</v>
      </c>
      <c r="D1146" s="1" t="s">
        <v>3655</v>
      </c>
      <c r="E1146">
        <v>126.5</v>
      </c>
      <c r="F1146">
        <v>6451.5</v>
      </c>
      <c r="G1146" s="1" t="s">
        <v>21</v>
      </c>
      <c r="H1146">
        <v>6451.5</v>
      </c>
      <c r="I1146">
        <v>0</v>
      </c>
      <c r="J1146" s="1" t="s">
        <v>3890</v>
      </c>
      <c r="K1146" s="1" t="s">
        <v>3894</v>
      </c>
    </row>
    <row r="1147" spans="1:11" x14ac:dyDescent="0.25">
      <c r="A1147" s="1" t="s">
        <v>21</v>
      </c>
      <c r="B1147" s="1" t="s">
        <v>1187</v>
      </c>
      <c r="C1147">
        <v>96726</v>
      </c>
      <c r="D1147" s="1" t="s">
        <v>3733</v>
      </c>
      <c r="E1147">
        <v>450</v>
      </c>
      <c r="F1147">
        <v>32400</v>
      </c>
      <c r="G1147" s="1" t="s">
        <v>21</v>
      </c>
      <c r="H1147">
        <v>32400</v>
      </c>
      <c r="I1147">
        <v>0</v>
      </c>
      <c r="J1147" s="1" t="s">
        <v>3890</v>
      </c>
      <c r="K1147" s="1" t="s">
        <v>3897</v>
      </c>
    </row>
    <row r="1148" spans="1:11" x14ac:dyDescent="0.25">
      <c r="A1148" s="1" t="s">
        <v>21</v>
      </c>
      <c r="B1148" s="1" t="s">
        <v>1188</v>
      </c>
      <c r="C1148">
        <v>96727</v>
      </c>
      <c r="D1148" s="1" t="s">
        <v>3687</v>
      </c>
      <c r="E1148">
        <v>24</v>
      </c>
      <c r="F1148">
        <v>1536</v>
      </c>
      <c r="G1148" s="1" t="s">
        <v>21</v>
      </c>
      <c r="H1148">
        <v>1536</v>
      </c>
      <c r="I1148">
        <v>0</v>
      </c>
      <c r="J1148" s="1" t="s">
        <v>3890</v>
      </c>
      <c r="K1148" s="1" t="s">
        <v>3894</v>
      </c>
    </row>
    <row r="1149" spans="1:11" x14ac:dyDescent="0.25">
      <c r="A1149" s="1" t="s">
        <v>21</v>
      </c>
      <c r="B1149" s="1" t="s">
        <v>1189</v>
      </c>
      <c r="C1149">
        <v>96728</v>
      </c>
      <c r="D1149" s="1" t="s">
        <v>3770</v>
      </c>
      <c r="E1149">
        <v>229.1</v>
      </c>
      <c r="F1149">
        <v>11913.2</v>
      </c>
      <c r="G1149" s="1" t="s">
        <v>21</v>
      </c>
      <c r="H1149">
        <v>11913.2</v>
      </c>
      <c r="I1149">
        <v>0</v>
      </c>
      <c r="J1149" s="1" t="s">
        <v>3890</v>
      </c>
      <c r="K1149" s="1" t="s">
        <v>3894</v>
      </c>
    </row>
    <row r="1150" spans="1:11" x14ac:dyDescent="0.25">
      <c r="A1150" s="1" t="s">
        <v>21</v>
      </c>
      <c r="B1150" s="1" t="s">
        <v>1190</v>
      </c>
      <c r="C1150">
        <v>96729</v>
      </c>
      <c r="D1150" s="1" t="s">
        <v>3603</v>
      </c>
      <c r="E1150">
        <v>21.8</v>
      </c>
      <c r="F1150">
        <v>1438.8</v>
      </c>
      <c r="G1150" s="1" t="s">
        <v>21</v>
      </c>
      <c r="H1150">
        <v>1438.8</v>
      </c>
      <c r="I1150">
        <v>0</v>
      </c>
      <c r="J1150" s="1" t="s">
        <v>3890</v>
      </c>
      <c r="K1150" s="1" t="s">
        <v>3894</v>
      </c>
    </row>
    <row r="1151" spans="1:11" x14ac:dyDescent="0.25">
      <c r="A1151" s="1" t="s">
        <v>21</v>
      </c>
      <c r="B1151" s="1" t="s">
        <v>1191</v>
      </c>
      <c r="C1151">
        <v>96730</v>
      </c>
      <c r="D1151" s="1" t="s">
        <v>3605</v>
      </c>
      <c r="E1151">
        <v>20.3</v>
      </c>
      <c r="F1151">
        <v>1339.8</v>
      </c>
      <c r="G1151" s="1" t="s">
        <v>21</v>
      </c>
      <c r="H1151">
        <v>1339.8</v>
      </c>
      <c r="I1151">
        <v>0</v>
      </c>
      <c r="J1151" s="1" t="s">
        <v>3890</v>
      </c>
      <c r="K1151" s="1" t="s">
        <v>3894</v>
      </c>
    </row>
    <row r="1152" spans="1:11" x14ac:dyDescent="0.25">
      <c r="A1152" s="1" t="s">
        <v>21</v>
      </c>
      <c r="B1152" s="1" t="s">
        <v>1192</v>
      </c>
      <c r="C1152">
        <v>96731</v>
      </c>
      <c r="D1152" s="1" t="s">
        <v>3692</v>
      </c>
      <c r="E1152">
        <v>123</v>
      </c>
      <c r="F1152">
        <v>8364</v>
      </c>
      <c r="G1152" s="1" t="s">
        <v>21</v>
      </c>
      <c r="H1152">
        <v>8364</v>
      </c>
      <c r="I1152">
        <v>0</v>
      </c>
      <c r="J1152" s="1" t="s">
        <v>3890</v>
      </c>
      <c r="K1152" s="1" t="s">
        <v>3894</v>
      </c>
    </row>
    <row r="1153" spans="1:11" x14ac:dyDescent="0.25">
      <c r="A1153" s="1" t="s">
        <v>21</v>
      </c>
      <c r="B1153" s="1" t="s">
        <v>1193</v>
      </c>
      <c r="C1153">
        <v>96732</v>
      </c>
      <c r="D1153" s="1" t="s">
        <v>3616</v>
      </c>
      <c r="E1153">
        <v>287.5</v>
      </c>
      <c r="F1153">
        <v>15275.7</v>
      </c>
      <c r="G1153" s="1" t="s">
        <v>21</v>
      </c>
      <c r="H1153">
        <v>15275.7</v>
      </c>
      <c r="I1153">
        <v>0</v>
      </c>
      <c r="J1153" s="1" t="s">
        <v>3890</v>
      </c>
      <c r="K1153" s="1" t="s">
        <v>3894</v>
      </c>
    </row>
    <row r="1154" spans="1:11" x14ac:dyDescent="0.25">
      <c r="A1154" s="1" t="s">
        <v>21</v>
      </c>
      <c r="B1154" s="1" t="s">
        <v>1194</v>
      </c>
      <c r="C1154">
        <v>96733</v>
      </c>
      <c r="D1154" s="1" t="s">
        <v>3718</v>
      </c>
      <c r="E1154">
        <v>106.2</v>
      </c>
      <c r="F1154">
        <v>3610.8</v>
      </c>
      <c r="G1154" s="1" t="s">
        <v>21</v>
      </c>
      <c r="H1154">
        <v>3610.8</v>
      </c>
      <c r="I1154">
        <v>0</v>
      </c>
      <c r="J1154" s="1" t="s">
        <v>3890</v>
      </c>
      <c r="K1154" s="1" t="s">
        <v>3894</v>
      </c>
    </row>
    <row r="1155" spans="1:11" x14ac:dyDescent="0.25">
      <c r="A1155" s="1" t="s">
        <v>21</v>
      </c>
      <c r="B1155" s="1" t="s">
        <v>1195</v>
      </c>
      <c r="C1155">
        <v>96734</v>
      </c>
      <c r="D1155" s="1" t="s">
        <v>3611</v>
      </c>
      <c r="E1155">
        <v>67.2</v>
      </c>
      <c r="F1155">
        <v>3595.6</v>
      </c>
      <c r="G1155" s="1" t="s">
        <v>21</v>
      </c>
      <c r="H1155">
        <v>3595.6</v>
      </c>
      <c r="I1155">
        <v>0</v>
      </c>
      <c r="J1155" s="1" t="s">
        <v>3890</v>
      </c>
      <c r="K1155" s="1" t="s">
        <v>3894</v>
      </c>
    </row>
    <row r="1156" spans="1:11" x14ac:dyDescent="0.25">
      <c r="A1156" s="1" t="s">
        <v>21</v>
      </c>
      <c r="B1156" s="1" t="s">
        <v>1196</v>
      </c>
      <c r="C1156">
        <v>96735</v>
      </c>
      <c r="D1156" s="1" t="s">
        <v>3611</v>
      </c>
      <c r="E1156">
        <v>11.9</v>
      </c>
      <c r="F1156">
        <v>357</v>
      </c>
      <c r="G1156" s="1" t="s">
        <v>21</v>
      </c>
      <c r="H1156">
        <v>357</v>
      </c>
      <c r="I1156">
        <v>0</v>
      </c>
      <c r="J1156" s="1" t="s">
        <v>3890</v>
      </c>
      <c r="K1156" s="1" t="s">
        <v>3894</v>
      </c>
    </row>
    <row r="1157" spans="1:11" x14ac:dyDescent="0.25">
      <c r="A1157" s="1" t="s">
        <v>21</v>
      </c>
      <c r="B1157" s="1" t="s">
        <v>1197</v>
      </c>
      <c r="C1157">
        <v>96736</v>
      </c>
      <c r="D1157" s="1" t="s">
        <v>3614</v>
      </c>
      <c r="E1157">
        <v>32.700000000000003</v>
      </c>
      <c r="F1157">
        <v>2796</v>
      </c>
      <c r="G1157" s="1" t="s">
        <v>21</v>
      </c>
      <c r="H1157">
        <v>2796</v>
      </c>
      <c r="I1157">
        <v>0</v>
      </c>
      <c r="J1157" s="1" t="s">
        <v>3890</v>
      </c>
      <c r="K1157" s="1" t="s">
        <v>3894</v>
      </c>
    </row>
    <row r="1158" spans="1:11" x14ac:dyDescent="0.25">
      <c r="A1158" s="1" t="s">
        <v>21</v>
      </c>
      <c r="B1158" s="1" t="s">
        <v>1198</v>
      </c>
      <c r="C1158">
        <v>96737</v>
      </c>
      <c r="D1158" s="1" t="s">
        <v>3614</v>
      </c>
      <c r="E1158">
        <v>15.1</v>
      </c>
      <c r="F1158">
        <v>1041.9000000000001</v>
      </c>
      <c r="G1158" s="1" t="s">
        <v>21</v>
      </c>
      <c r="H1158">
        <v>1041.9000000000001</v>
      </c>
      <c r="I1158">
        <v>0</v>
      </c>
      <c r="J1158" s="1" t="s">
        <v>3890</v>
      </c>
      <c r="K1158" s="1" t="s">
        <v>3894</v>
      </c>
    </row>
    <row r="1159" spans="1:11" x14ac:dyDescent="0.25">
      <c r="A1159" s="1" t="s">
        <v>21</v>
      </c>
      <c r="B1159" s="1" t="s">
        <v>1199</v>
      </c>
      <c r="C1159">
        <v>96738</v>
      </c>
      <c r="D1159" s="1" t="s">
        <v>3700</v>
      </c>
      <c r="E1159">
        <v>2155.6</v>
      </c>
      <c r="F1159">
        <v>108172.6</v>
      </c>
      <c r="G1159" s="1" t="s">
        <v>37</v>
      </c>
      <c r="H1159">
        <v>108172.6</v>
      </c>
      <c r="I1159">
        <v>0</v>
      </c>
      <c r="J1159" s="1" t="s">
        <v>3890</v>
      </c>
      <c r="K1159" s="1" t="s">
        <v>3895</v>
      </c>
    </row>
    <row r="1160" spans="1:11" x14ac:dyDescent="0.25">
      <c r="A1160" s="1" t="s">
        <v>21</v>
      </c>
      <c r="B1160" s="1" t="s">
        <v>1200</v>
      </c>
      <c r="C1160">
        <v>96739</v>
      </c>
      <c r="D1160" s="1" t="s">
        <v>3690</v>
      </c>
      <c r="E1160">
        <v>2142.7399999999998</v>
      </c>
      <c r="F1160">
        <v>111401.12</v>
      </c>
      <c r="G1160" s="1" t="s">
        <v>23</v>
      </c>
      <c r="H1160">
        <v>111401.12</v>
      </c>
      <c r="I1160">
        <v>0</v>
      </c>
      <c r="J1160" s="1" t="s">
        <v>3890</v>
      </c>
      <c r="K1160" s="1" t="s">
        <v>3898</v>
      </c>
    </row>
    <row r="1161" spans="1:11" x14ac:dyDescent="0.25">
      <c r="A1161" s="1" t="s">
        <v>21</v>
      </c>
      <c r="B1161" s="1" t="s">
        <v>1201</v>
      </c>
      <c r="C1161">
        <v>96740</v>
      </c>
      <c r="D1161" s="1" t="s">
        <v>3630</v>
      </c>
      <c r="E1161">
        <v>63.6</v>
      </c>
      <c r="F1161">
        <v>4197.6000000000004</v>
      </c>
      <c r="G1161" s="1" t="s">
        <v>21</v>
      </c>
      <c r="H1161">
        <v>4197.6000000000004</v>
      </c>
      <c r="I1161">
        <v>0</v>
      </c>
      <c r="J1161" s="1" t="s">
        <v>3890</v>
      </c>
      <c r="K1161" s="1" t="s">
        <v>3901</v>
      </c>
    </row>
    <row r="1162" spans="1:11" x14ac:dyDescent="0.25">
      <c r="A1162" s="1" t="s">
        <v>21</v>
      </c>
      <c r="B1162" s="1" t="s">
        <v>1202</v>
      </c>
      <c r="C1162">
        <v>96741</v>
      </c>
      <c r="D1162" s="1" t="s">
        <v>3614</v>
      </c>
      <c r="E1162">
        <v>28.1</v>
      </c>
      <c r="F1162">
        <v>1854.6</v>
      </c>
      <c r="G1162" s="1" t="s">
        <v>21</v>
      </c>
      <c r="H1162">
        <v>1854.6</v>
      </c>
      <c r="I1162">
        <v>0</v>
      </c>
      <c r="J1162" s="1" t="s">
        <v>3890</v>
      </c>
      <c r="K1162" s="1" t="s">
        <v>3894</v>
      </c>
    </row>
    <row r="1163" spans="1:11" x14ac:dyDescent="0.25">
      <c r="A1163" s="1" t="s">
        <v>21</v>
      </c>
      <c r="B1163" s="1" t="s">
        <v>1203</v>
      </c>
      <c r="C1163">
        <v>96742</v>
      </c>
      <c r="D1163" s="1" t="s">
        <v>3728</v>
      </c>
      <c r="E1163">
        <v>727.24</v>
      </c>
      <c r="F1163">
        <v>39934.400000000001</v>
      </c>
      <c r="G1163" s="1" t="s">
        <v>21</v>
      </c>
      <c r="H1163">
        <v>39934.400000000001</v>
      </c>
      <c r="I1163">
        <v>0</v>
      </c>
      <c r="J1163" s="1" t="s">
        <v>3890</v>
      </c>
      <c r="K1163" s="1" t="s">
        <v>3894</v>
      </c>
    </row>
    <row r="1164" spans="1:11" x14ac:dyDescent="0.25">
      <c r="A1164" s="1" t="s">
        <v>21</v>
      </c>
      <c r="B1164" s="1" t="s">
        <v>1204</v>
      </c>
      <c r="C1164">
        <v>96743</v>
      </c>
      <c r="D1164" s="1" t="s">
        <v>3614</v>
      </c>
      <c r="E1164">
        <v>58.5</v>
      </c>
      <c r="F1164">
        <v>2106</v>
      </c>
      <c r="G1164" s="1" t="s">
        <v>21</v>
      </c>
      <c r="H1164">
        <v>2106</v>
      </c>
      <c r="I1164">
        <v>0</v>
      </c>
      <c r="J1164" s="1" t="s">
        <v>3890</v>
      </c>
      <c r="K1164" s="1" t="s">
        <v>3894</v>
      </c>
    </row>
    <row r="1165" spans="1:11" x14ac:dyDescent="0.25">
      <c r="A1165" s="1" t="s">
        <v>21</v>
      </c>
      <c r="B1165" s="1" t="s">
        <v>1205</v>
      </c>
      <c r="C1165">
        <v>96744</v>
      </c>
      <c r="D1165" s="1" t="s">
        <v>3685</v>
      </c>
      <c r="E1165">
        <v>30.7</v>
      </c>
      <c r="F1165">
        <v>2118.3000000000002</v>
      </c>
      <c r="G1165" s="1" t="s">
        <v>21</v>
      </c>
      <c r="H1165">
        <v>2118.3000000000002</v>
      </c>
      <c r="I1165">
        <v>0</v>
      </c>
      <c r="J1165" s="1" t="s">
        <v>3890</v>
      </c>
      <c r="K1165" s="1" t="s">
        <v>3901</v>
      </c>
    </row>
    <row r="1166" spans="1:11" x14ac:dyDescent="0.25">
      <c r="A1166" s="1" t="s">
        <v>21</v>
      </c>
      <c r="B1166" s="1" t="s">
        <v>1206</v>
      </c>
      <c r="C1166">
        <v>96745</v>
      </c>
      <c r="D1166" s="1" t="s">
        <v>3682</v>
      </c>
      <c r="E1166">
        <v>259.2</v>
      </c>
      <c r="F1166">
        <v>9760</v>
      </c>
      <c r="G1166" s="1" t="s">
        <v>21</v>
      </c>
      <c r="H1166">
        <v>9760</v>
      </c>
      <c r="I1166">
        <v>0</v>
      </c>
      <c r="J1166" s="1" t="s">
        <v>3890</v>
      </c>
      <c r="K1166" s="1" t="s">
        <v>3901</v>
      </c>
    </row>
    <row r="1167" spans="1:11" x14ac:dyDescent="0.25">
      <c r="A1167" s="1" t="s">
        <v>21</v>
      </c>
      <c r="B1167" s="1" t="s">
        <v>1207</v>
      </c>
      <c r="C1167">
        <v>96746</v>
      </c>
      <c r="D1167" s="1" t="s">
        <v>3760</v>
      </c>
      <c r="E1167">
        <v>10.8</v>
      </c>
      <c r="F1167">
        <v>712.8</v>
      </c>
      <c r="G1167" s="1" t="s">
        <v>21</v>
      </c>
      <c r="H1167">
        <v>712.8</v>
      </c>
      <c r="I1167">
        <v>0</v>
      </c>
      <c r="J1167" s="1" t="s">
        <v>3890</v>
      </c>
      <c r="K1167" s="1" t="s">
        <v>3901</v>
      </c>
    </row>
    <row r="1168" spans="1:11" x14ac:dyDescent="0.25">
      <c r="A1168" s="1" t="s">
        <v>21</v>
      </c>
      <c r="B1168" s="1" t="s">
        <v>1208</v>
      </c>
      <c r="C1168">
        <v>96747</v>
      </c>
      <c r="D1168" s="1" t="s">
        <v>3747</v>
      </c>
      <c r="E1168">
        <v>12.5</v>
      </c>
      <c r="F1168">
        <v>812.5</v>
      </c>
      <c r="G1168" s="1" t="s">
        <v>21</v>
      </c>
      <c r="H1168">
        <v>812.5</v>
      </c>
      <c r="I1168">
        <v>0</v>
      </c>
      <c r="J1168" s="1" t="s">
        <v>3890</v>
      </c>
      <c r="K1168" s="1" t="s">
        <v>3894</v>
      </c>
    </row>
    <row r="1169" spans="1:11" x14ac:dyDescent="0.25">
      <c r="A1169" s="1" t="s">
        <v>21</v>
      </c>
      <c r="B1169" s="1" t="s">
        <v>1209</v>
      </c>
      <c r="C1169">
        <v>96748</v>
      </c>
      <c r="D1169" s="1" t="s">
        <v>3599</v>
      </c>
      <c r="E1169">
        <v>284.60000000000002</v>
      </c>
      <c r="F1169">
        <v>14977.6</v>
      </c>
      <c r="G1169" s="1" t="s">
        <v>21</v>
      </c>
      <c r="H1169">
        <v>14977.6</v>
      </c>
      <c r="I1169">
        <v>0</v>
      </c>
      <c r="J1169" s="1" t="s">
        <v>3890</v>
      </c>
      <c r="K1169" s="1" t="s">
        <v>3894</v>
      </c>
    </row>
    <row r="1170" spans="1:11" x14ac:dyDescent="0.25">
      <c r="A1170" s="1" t="s">
        <v>21</v>
      </c>
      <c r="B1170" s="1" t="s">
        <v>1210</v>
      </c>
      <c r="C1170">
        <v>96749</v>
      </c>
      <c r="D1170" s="1" t="s">
        <v>3686</v>
      </c>
      <c r="E1170">
        <v>2196.2800000000002</v>
      </c>
      <c r="F1170">
        <v>133204.96</v>
      </c>
      <c r="G1170" s="1" t="s">
        <v>3880</v>
      </c>
      <c r="H1170">
        <v>133204.96</v>
      </c>
      <c r="I1170">
        <v>0</v>
      </c>
      <c r="J1170" s="1" t="s">
        <v>3890</v>
      </c>
      <c r="K1170" s="1" t="s">
        <v>3894</v>
      </c>
    </row>
    <row r="1171" spans="1:11" x14ac:dyDescent="0.25">
      <c r="A1171" s="1" t="s">
        <v>21</v>
      </c>
      <c r="B1171" s="1" t="s">
        <v>1211</v>
      </c>
      <c r="C1171">
        <v>96750</v>
      </c>
      <c r="D1171" s="1" t="s">
        <v>3833</v>
      </c>
      <c r="E1171">
        <v>96.52</v>
      </c>
      <c r="F1171">
        <v>5887.72</v>
      </c>
      <c r="G1171" s="1" t="s">
        <v>21</v>
      </c>
      <c r="H1171">
        <v>5887.72</v>
      </c>
      <c r="I1171">
        <v>0</v>
      </c>
      <c r="J1171" s="1" t="s">
        <v>3890</v>
      </c>
      <c r="K1171" s="1" t="s">
        <v>3894</v>
      </c>
    </row>
    <row r="1172" spans="1:11" x14ac:dyDescent="0.25">
      <c r="A1172" s="1" t="s">
        <v>21</v>
      </c>
      <c r="B1172" s="1" t="s">
        <v>1212</v>
      </c>
      <c r="C1172">
        <v>96751</v>
      </c>
      <c r="D1172" s="1" t="s">
        <v>3686</v>
      </c>
      <c r="E1172">
        <v>268.89</v>
      </c>
      <c r="F1172">
        <v>19133.36</v>
      </c>
      <c r="G1172" s="1" t="s">
        <v>3880</v>
      </c>
      <c r="H1172">
        <v>19133.36</v>
      </c>
      <c r="I1172">
        <v>0</v>
      </c>
      <c r="J1172" s="1" t="s">
        <v>3890</v>
      </c>
      <c r="K1172" s="1" t="s">
        <v>3901</v>
      </c>
    </row>
    <row r="1173" spans="1:11" x14ac:dyDescent="0.25">
      <c r="A1173" s="1" t="s">
        <v>21</v>
      </c>
      <c r="B1173" s="1" t="s">
        <v>1213</v>
      </c>
      <c r="C1173">
        <v>96752</v>
      </c>
      <c r="D1173" s="1" t="s">
        <v>3619</v>
      </c>
      <c r="E1173">
        <v>24.4</v>
      </c>
      <c r="F1173">
        <v>1659.2</v>
      </c>
      <c r="G1173" s="1" t="s">
        <v>21</v>
      </c>
      <c r="H1173">
        <v>1659.2</v>
      </c>
      <c r="I1173">
        <v>0</v>
      </c>
      <c r="J1173" s="1" t="s">
        <v>3890</v>
      </c>
      <c r="K1173" s="1" t="s">
        <v>3894</v>
      </c>
    </row>
    <row r="1174" spans="1:11" x14ac:dyDescent="0.25">
      <c r="A1174" s="1" t="s">
        <v>21</v>
      </c>
      <c r="B1174" s="1" t="s">
        <v>1214</v>
      </c>
      <c r="C1174">
        <v>96753</v>
      </c>
      <c r="D1174" s="1" t="s">
        <v>3765</v>
      </c>
      <c r="E1174">
        <v>9.9</v>
      </c>
      <c r="F1174">
        <v>653.4</v>
      </c>
      <c r="G1174" s="1" t="s">
        <v>21</v>
      </c>
      <c r="H1174">
        <v>653.4</v>
      </c>
      <c r="I1174">
        <v>0</v>
      </c>
      <c r="J1174" s="1" t="s">
        <v>3890</v>
      </c>
      <c r="K1174" s="1" t="s">
        <v>3894</v>
      </c>
    </row>
    <row r="1175" spans="1:11" x14ac:dyDescent="0.25">
      <c r="A1175" s="1" t="s">
        <v>21</v>
      </c>
      <c r="B1175" s="1" t="s">
        <v>1215</v>
      </c>
      <c r="C1175">
        <v>96754</v>
      </c>
      <c r="D1175" s="1" t="s">
        <v>3628</v>
      </c>
      <c r="E1175">
        <v>3316.9</v>
      </c>
      <c r="F1175">
        <v>9950.7000000000007</v>
      </c>
      <c r="G1175" s="1" t="s">
        <v>24</v>
      </c>
      <c r="H1175">
        <v>9950.7000000000007</v>
      </c>
      <c r="I1175">
        <v>0</v>
      </c>
      <c r="J1175" s="1" t="s">
        <v>3890</v>
      </c>
      <c r="K1175" s="1" t="s">
        <v>3894</v>
      </c>
    </row>
    <row r="1176" spans="1:11" x14ac:dyDescent="0.25">
      <c r="A1176" s="1" t="s">
        <v>21</v>
      </c>
      <c r="B1176" s="1" t="s">
        <v>1216</v>
      </c>
      <c r="C1176">
        <v>96755</v>
      </c>
      <c r="D1176" s="1" t="s">
        <v>3674</v>
      </c>
      <c r="E1176">
        <v>127.4</v>
      </c>
      <c r="F1176">
        <v>2675.4</v>
      </c>
      <c r="G1176" s="1" t="s">
        <v>21</v>
      </c>
      <c r="H1176">
        <v>2675.4</v>
      </c>
      <c r="I1176">
        <v>0</v>
      </c>
      <c r="J1176" s="1" t="s">
        <v>3890</v>
      </c>
      <c r="K1176" s="1" t="s">
        <v>3896</v>
      </c>
    </row>
    <row r="1177" spans="1:11" x14ac:dyDescent="0.25">
      <c r="A1177" s="1" t="s">
        <v>21</v>
      </c>
      <c r="B1177" s="1" t="s">
        <v>1217</v>
      </c>
      <c r="C1177">
        <v>96756</v>
      </c>
      <c r="D1177" s="1" t="s">
        <v>3679</v>
      </c>
      <c r="E1177">
        <v>48.6</v>
      </c>
      <c r="F1177">
        <v>3304.8</v>
      </c>
      <c r="G1177" s="1" t="s">
        <v>21</v>
      </c>
      <c r="H1177">
        <v>3304.8</v>
      </c>
      <c r="I1177">
        <v>0</v>
      </c>
      <c r="J1177" s="1" t="s">
        <v>3890</v>
      </c>
      <c r="K1177" s="1" t="s">
        <v>3896</v>
      </c>
    </row>
    <row r="1178" spans="1:11" x14ac:dyDescent="0.25">
      <c r="A1178" s="1" t="s">
        <v>21</v>
      </c>
      <c r="B1178" s="1" t="s">
        <v>1218</v>
      </c>
      <c r="C1178">
        <v>96757</v>
      </c>
      <c r="D1178" s="1" t="s">
        <v>3671</v>
      </c>
      <c r="E1178">
        <v>36.6</v>
      </c>
      <c r="F1178">
        <v>2000.5</v>
      </c>
      <c r="G1178" s="1" t="s">
        <v>21</v>
      </c>
      <c r="H1178">
        <v>2000.5</v>
      </c>
      <c r="I1178">
        <v>0</v>
      </c>
      <c r="J1178" s="1" t="s">
        <v>3890</v>
      </c>
      <c r="K1178" s="1" t="s">
        <v>3896</v>
      </c>
    </row>
    <row r="1179" spans="1:11" x14ac:dyDescent="0.25">
      <c r="A1179" s="1" t="s">
        <v>21</v>
      </c>
      <c r="B1179" s="1" t="s">
        <v>1219</v>
      </c>
      <c r="C1179">
        <v>96758</v>
      </c>
      <c r="D1179" s="1" t="s">
        <v>3670</v>
      </c>
      <c r="E1179">
        <v>56.5</v>
      </c>
      <c r="F1179">
        <v>3503</v>
      </c>
      <c r="G1179" s="1" t="s">
        <v>21</v>
      </c>
      <c r="H1179">
        <v>3503</v>
      </c>
      <c r="I1179">
        <v>0</v>
      </c>
      <c r="J1179" s="1" t="s">
        <v>3890</v>
      </c>
      <c r="K1179" s="1" t="s">
        <v>3896</v>
      </c>
    </row>
    <row r="1180" spans="1:11" x14ac:dyDescent="0.25">
      <c r="A1180" s="1" t="s">
        <v>21</v>
      </c>
      <c r="B1180" s="1" t="s">
        <v>1220</v>
      </c>
      <c r="C1180">
        <v>96759</v>
      </c>
      <c r="D1180" s="1" t="s">
        <v>3614</v>
      </c>
      <c r="E1180">
        <v>74.2</v>
      </c>
      <c r="F1180">
        <v>4249.6000000000004</v>
      </c>
      <c r="G1180" s="1" t="s">
        <v>21</v>
      </c>
      <c r="H1180">
        <v>4249.6000000000004</v>
      </c>
      <c r="I1180">
        <v>0</v>
      </c>
      <c r="J1180" s="1" t="s">
        <v>3890</v>
      </c>
      <c r="K1180" s="1" t="s">
        <v>3894</v>
      </c>
    </row>
    <row r="1181" spans="1:11" x14ac:dyDescent="0.25">
      <c r="A1181" s="1" t="s">
        <v>21</v>
      </c>
      <c r="B1181" s="1" t="s">
        <v>1221</v>
      </c>
      <c r="C1181">
        <v>96760</v>
      </c>
      <c r="D1181" s="1" t="s">
        <v>3700</v>
      </c>
      <c r="E1181">
        <v>352.74</v>
      </c>
      <c r="F1181">
        <v>26711.5</v>
      </c>
      <c r="G1181" s="1" t="s">
        <v>37</v>
      </c>
      <c r="H1181">
        <v>26711.5</v>
      </c>
      <c r="I1181">
        <v>0</v>
      </c>
      <c r="J1181" s="1" t="s">
        <v>3890</v>
      </c>
      <c r="K1181" s="1" t="s">
        <v>3895</v>
      </c>
    </row>
    <row r="1182" spans="1:11" x14ac:dyDescent="0.25">
      <c r="A1182" s="1" t="s">
        <v>21</v>
      </c>
      <c r="B1182" s="1" t="s">
        <v>1222</v>
      </c>
      <c r="C1182">
        <v>96761</v>
      </c>
      <c r="D1182" s="1" t="s">
        <v>3681</v>
      </c>
      <c r="E1182">
        <v>226.8</v>
      </c>
      <c r="F1182">
        <v>12020.4</v>
      </c>
      <c r="G1182" s="1" t="s">
        <v>21</v>
      </c>
      <c r="H1182">
        <v>12020.4</v>
      </c>
      <c r="I1182">
        <v>0</v>
      </c>
      <c r="J1182" s="1" t="s">
        <v>3890</v>
      </c>
      <c r="K1182" s="1" t="s">
        <v>3896</v>
      </c>
    </row>
    <row r="1183" spans="1:11" x14ac:dyDescent="0.25">
      <c r="A1183" s="1" t="s">
        <v>21</v>
      </c>
      <c r="B1183" s="1" t="s">
        <v>1223</v>
      </c>
      <c r="C1183">
        <v>96762</v>
      </c>
      <c r="D1183" s="1" t="s">
        <v>3672</v>
      </c>
      <c r="E1183">
        <v>357.2</v>
      </c>
      <c r="F1183">
        <v>18217.2</v>
      </c>
      <c r="G1183" s="1" t="s">
        <v>21</v>
      </c>
      <c r="H1183">
        <v>18217.2</v>
      </c>
      <c r="I1183">
        <v>0</v>
      </c>
      <c r="J1183" s="1" t="s">
        <v>3890</v>
      </c>
      <c r="K1183" s="1" t="s">
        <v>3894</v>
      </c>
    </row>
    <row r="1184" spans="1:11" x14ac:dyDescent="0.25">
      <c r="A1184" s="1" t="s">
        <v>21</v>
      </c>
      <c r="B1184" s="1" t="s">
        <v>1224</v>
      </c>
      <c r="C1184">
        <v>96763</v>
      </c>
      <c r="D1184" s="1" t="s">
        <v>3672</v>
      </c>
      <c r="E1184">
        <v>78.7</v>
      </c>
      <c r="F1184">
        <v>4013.7</v>
      </c>
      <c r="G1184" s="1" t="s">
        <v>21</v>
      </c>
      <c r="H1184">
        <v>4013.7</v>
      </c>
      <c r="I1184">
        <v>0</v>
      </c>
      <c r="J1184" s="1" t="s">
        <v>3890</v>
      </c>
      <c r="K1184" s="1" t="s">
        <v>3894</v>
      </c>
    </row>
    <row r="1185" spans="1:11" x14ac:dyDescent="0.25">
      <c r="A1185" s="1" t="s">
        <v>21</v>
      </c>
      <c r="B1185" s="1" t="s">
        <v>1225</v>
      </c>
      <c r="C1185">
        <v>96764</v>
      </c>
      <c r="D1185" s="1" t="s">
        <v>3672</v>
      </c>
      <c r="E1185">
        <v>16.899999999999999</v>
      </c>
      <c r="F1185">
        <v>676</v>
      </c>
      <c r="G1185" s="1" t="s">
        <v>21</v>
      </c>
      <c r="H1185">
        <v>676</v>
      </c>
      <c r="I1185">
        <v>0</v>
      </c>
      <c r="J1185" s="1" t="s">
        <v>3890</v>
      </c>
      <c r="K1185" s="1" t="s">
        <v>3894</v>
      </c>
    </row>
    <row r="1186" spans="1:11" x14ac:dyDescent="0.25">
      <c r="A1186" s="1" t="s">
        <v>21</v>
      </c>
      <c r="B1186" s="1" t="s">
        <v>1226</v>
      </c>
      <c r="C1186">
        <v>96765</v>
      </c>
      <c r="D1186" s="1" t="s">
        <v>3705</v>
      </c>
      <c r="E1186">
        <v>70</v>
      </c>
      <c r="F1186">
        <v>1960</v>
      </c>
      <c r="G1186" s="1" t="s">
        <v>21</v>
      </c>
      <c r="H1186">
        <v>1960</v>
      </c>
      <c r="I1186">
        <v>0</v>
      </c>
      <c r="J1186" s="1" t="s">
        <v>3890</v>
      </c>
      <c r="K1186" s="1" t="s">
        <v>3894</v>
      </c>
    </row>
    <row r="1187" spans="1:11" x14ac:dyDescent="0.25">
      <c r="A1187" s="1" t="s">
        <v>21</v>
      </c>
      <c r="B1187" s="1" t="s">
        <v>1227</v>
      </c>
      <c r="C1187">
        <v>96766</v>
      </c>
      <c r="D1187" s="1" t="s">
        <v>3834</v>
      </c>
      <c r="E1187">
        <v>208.7</v>
      </c>
      <c r="F1187">
        <v>12809.6</v>
      </c>
      <c r="G1187" s="1" t="s">
        <v>21</v>
      </c>
      <c r="H1187">
        <v>12809.6</v>
      </c>
      <c r="I1187">
        <v>0</v>
      </c>
      <c r="J1187" s="1" t="s">
        <v>3890</v>
      </c>
      <c r="K1187" s="1" t="s">
        <v>3894</v>
      </c>
    </row>
    <row r="1188" spans="1:11" x14ac:dyDescent="0.25">
      <c r="A1188" s="1" t="s">
        <v>21</v>
      </c>
      <c r="B1188" s="1" t="s">
        <v>1228</v>
      </c>
      <c r="C1188">
        <v>96767</v>
      </c>
      <c r="D1188" s="1" t="s">
        <v>3812</v>
      </c>
      <c r="E1188">
        <v>185.5</v>
      </c>
      <c r="F1188">
        <v>11315.5</v>
      </c>
      <c r="G1188" s="1" t="s">
        <v>21</v>
      </c>
      <c r="H1188">
        <v>11315.5</v>
      </c>
      <c r="I1188">
        <v>0</v>
      </c>
      <c r="J1188" s="1" t="s">
        <v>3890</v>
      </c>
      <c r="K1188" s="1" t="s">
        <v>3894</v>
      </c>
    </row>
    <row r="1189" spans="1:11" x14ac:dyDescent="0.25">
      <c r="A1189" s="1" t="s">
        <v>21</v>
      </c>
      <c r="B1189" s="1" t="s">
        <v>1229</v>
      </c>
      <c r="C1189">
        <v>96768</v>
      </c>
      <c r="D1189" s="1" t="s">
        <v>3627</v>
      </c>
      <c r="E1189">
        <v>47</v>
      </c>
      <c r="F1189">
        <v>3243</v>
      </c>
      <c r="G1189" s="1" t="s">
        <v>21</v>
      </c>
      <c r="H1189">
        <v>3243</v>
      </c>
      <c r="I1189">
        <v>0</v>
      </c>
      <c r="J1189" s="1" t="s">
        <v>3890</v>
      </c>
      <c r="K1189" s="1" t="s">
        <v>3894</v>
      </c>
    </row>
    <row r="1190" spans="1:11" x14ac:dyDescent="0.25">
      <c r="A1190" s="1" t="s">
        <v>21</v>
      </c>
      <c r="B1190" s="1" t="s">
        <v>1230</v>
      </c>
      <c r="C1190">
        <v>96769</v>
      </c>
      <c r="D1190" s="1" t="s">
        <v>3816</v>
      </c>
      <c r="E1190">
        <v>1587.4</v>
      </c>
      <c r="F1190">
        <v>34922.800000000003</v>
      </c>
      <c r="G1190" s="1" t="s">
        <v>21</v>
      </c>
      <c r="H1190">
        <v>34922.800000000003</v>
      </c>
      <c r="I1190">
        <v>0</v>
      </c>
      <c r="J1190" s="1" t="s">
        <v>3890</v>
      </c>
      <c r="K1190" s="1" t="s">
        <v>3894</v>
      </c>
    </row>
    <row r="1191" spans="1:11" x14ac:dyDescent="0.25">
      <c r="A1191" s="1" t="s">
        <v>21</v>
      </c>
      <c r="B1191" s="1" t="s">
        <v>1231</v>
      </c>
      <c r="C1191">
        <v>96770</v>
      </c>
      <c r="D1191" s="1" t="s">
        <v>3703</v>
      </c>
      <c r="E1191">
        <v>125.3</v>
      </c>
      <c r="F1191">
        <v>7838</v>
      </c>
      <c r="G1191" s="1" t="s">
        <v>21</v>
      </c>
      <c r="H1191">
        <v>7838</v>
      </c>
      <c r="I1191">
        <v>0</v>
      </c>
      <c r="J1191" s="1" t="s">
        <v>3890</v>
      </c>
      <c r="K1191" s="1" t="s">
        <v>3894</v>
      </c>
    </row>
    <row r="1192" spans="1:11" x14ac:dyDescent="0.25">
      <c r="A1192" s="1" t="s">
        <v>21</v>
      </c>
      <c r="B1192" s="1" t="s">
        <v>1232</v>
      </c>
      <c r="C1192">
        <v>96771</v>
      </c>
      <c r="D1192" s="1" t="s">
        <v>3614</v>
      </c>
      <c r="E1192">
        <v>8.9</v>
      </c>
      <c r="F1192">
        <v>569.6</v>
      </c>
      <c r="G1192" s="1" t="s">
        <v>21</v>
      </c>
      <c r="H1192">
        <v>569.6</v>
      </c>
      <c r="I1192">
        <v>0</v>
      </c>
      <c r="J1192" s="1" t="s">
        <v>3890</v>
      </c>
      <c r="K1192" s="1" t="s">
        <v>3894</v>
      </c>
    </row>
    <row r="1193" spans="1:11" x14ac:dyDescent="0.25">
      <c r="A1193" s="1" t="s">
        <v>21</v>
      </c>
      <c r="B1193" s="1" t="s">
        <v>1233</v>
      </c>
      <c r="C1193">
        <v>96772</v>
      </c>
      <c r="D1193" s="1" t="s">
        <v>3771</v>
      </c>
      <c r="E1193">
        <v>459.45</v>
      </c>
      <c r="F1193">
        <v>25185.8</v>
      </c>
      <c r="G1193" s="1" t="s">
        <v>22</v>
      </c>
      <c r="H1193">
        <v>25185.8</v>
      </c>
      <c r="I1193">
        <v>0</v>
      </c>
      <c r="J1193" s="1" t="s">
        <v>3890</v>
      </c>
      <c r="K1193" s="1" t="s">
        <v>3902</v>
      </c>
    </row>
    <row r="1194" spans="1:11" x14ac:dyDescent="0.25">
      <c r="A1194" s="1" t="s">
        <v>21</v>
      </c>
      <c r="B1194" s="1" t="s">
        <v>1234</v>
      </c>
      <c r="C1194">
        <v>96773</v>
      </c>
      <c r="D1194" s="1" t="s">
        <v>3745</v>
      </c>
      <c r="E1194">
        <v>41.1</v>
      </c>
      <c r="F1194">
        <v>3962.1</v>
      </c>
      <c r="G1194" s="1" t="s">
        <v>22</v>
      </c>
      <c r="H1194">
        <v>3962.1</v>
      </c>
      <c r="I1194">
        <v>0</v>
      </c>
      <c r="J1194" s="1" t="s">
        <v>3890</v>
      </c>
      <c r="K1194" s="1" t="s">
        <v>3902</v>
      </c>
    </row>
    <row r="1195" spans="1:11" x14ac:dyDescent="0.25">
      <c r="A1195" s="1" t="s">
        <v>21</v>
      </c>
      <c r="B1195" s="1" t="s">
        <v>1235</v>
      </c>
      <c r="C1195">
        <v>96774</v>
      </c>
      <c r="D1195" s="1" t="s">
        <v>3709</v>
      </c>
      <c r="E1195">
        <v>123.8</v>
      </c>
      <c r="F1195">
        <v>8170.8</v>
      </c>
      <c r="G1195" s="1" t="s">
        <v>22</v>
      </c>
      <c r="H1195">
        <v>8170.8</v>
      </c>
      <c r="I1195">
        <v>0</v>
      </c>
      <c r="J1195" s="1" t="s">
        <v>3890</v>
      </c>
      <c r="K1195" s="1" t="s">
        <v>3897</v>
      </c>
    </row>
    <row r="1196" spans="1:11" x14ac:dyDescent="0.25">
      <c r="A1196" s="1" t="s">
        <v>21</v>
      </c>
      <c r="B1196" s="1" t="s">
        <v>1236</v>
      </c>
      <c r="C1196">
        <v>96775</v>
      </c>
      <c r="D1196" s="1" t="s">
        <v>3711</v>
      </c>
      <c r="E1196">
        <v>66</v>
      </c>
      <c r="F1196">
        <v>4356</v>
      </c>
      <c r="G1196" s="1" t="s">
        <v>22</v>
      </c>
      <c r="H1196">
        <v>4356</v>
      </c>
      <c r="I1196">
        <v>0</v>
      </c>
      <c r="J1196" s="1" t="s">
        <v>3890</v>
      </c>
      <c r="K1196" s="1" t="s">
        <v>3897</v>
      </c>
    </row>
    <row r="1197" spans="1:11" x14ac:dyDescent="0.25">
      <c r="A1197" s="1" t="s">
        <v>21</v>
      </c>
      <c r="B1197" s="1" t="s">
        <v>1237</v>
      </c>
      <c r="C1197">
        <v>96776</v>
      </c>
      <c r="D1197" s="1" t="s">
        <v>3710</v>
      </c>
      <c r="E1197">
        <v>47.2</v>
      </c>
      <c r="F1197">
        <v>3115.2</v>
      </c>
      <c r="G1197" s="1" t="s">
        <v>22</v>
      </c>
      <c r="H1197">
        <v>3115.2</v>
      </c>
      <c r="I1197">
        <v>0</v>
      </c>
      <c r="J1197" s="1" t="s">
        <v>3890</v>
      </c>
      <c r="K1197" s="1" t="s">
        <v>3897</v>
      </c>
    </row>
    <row r="1198" spans="1:11" x14ac:dyDescent="0.25">
      <c r="A1198" s="1" t="s">
        <v>21</v>
      </c>
      <c r="B1198" s="1" t="s">
        <v>1238</v>
      </c>
      <c r="C1198">
        <v>96777</v>
      </c>
      <c r="D1198" s="1" t="s">
        <v>3713</v>
      </c>
      <c r="E1198">
        <v>28.7</v>
      </c>
      <c r="F1198">
        <v>1894.2</v>
      </c>
      <c r="G1198" s="1" t="s">
        <v>22</v>
      </c>
      <c r="H1198">
        <v>1894.2</v>
      </c>
      <c r="I1198">
        <v>0</v>
      </c>
      <c r="J1198" s="1" t="s">
        <v>3890</v>
      </c>
      <c r="K1198" s="1" t="s">
        <v>3897</v>
      </c>
    </row>
    <row r="1199" spans="1:11" x14ac:dyDescent="0.25">
      <c r="A1199" s="1" t="s">
        <v>21</v>
      </c>
      <c r="B1199" s="1" t="s">
        <v>1239</v>
      </c>
      <c r="C1199">
        <v>96778</v>
      </c>
      <c r="D1199" s="1" t="s">
        <v>3687</v>
      </c>
      <c r="E1199">
        <v>229.4</v>
      </c>
      <c r="F1199">
        <v>14911</v>
      </c>
      <c r="G1199" s="1" t="s">
        <v>21</v>
      </c>
      <c r="H1199">
        <v>14911</v>
      </c>
      <c r="I1199">
        <v>0</v>
      </c>
      <c r="J1199" s="1" t="s">
        <v>3890</v>
      </c>
      <c r="K1199" s="1" t="s">
        <v>3898</v>
      </c>
    </row>
    <row r="1200" spans="1:11" x14ac:dyDescent="0.25">
      <c r="A1200" s="1" t="s">
        <v>21</v>
      </c>
      <c r="B1200" s="1" t="s">
        <v>1240</v>
      </c>
      <c r="C1200">
        <v>96779</v>
      </c>
      <c r="D1200" s="1" t="s">
        <v>3757</v>
      </c>
      <c r="E1200">
        <v>96.4</v>
      </c>
      <c r="F1200">
        <v>7904.8</v>
      </c>
      <c r="G1200" s="1" t="s">
        <v>22</v>
      </c>
      <c r="H1200">
        <v>7904.8</v>
      </c>
      <c r="I1200">
        <v>0</v>
      </c>
      <c r="J1200" s="1" t="s">
        <v>3890</v>
      </c>
      <c r="K1200" s="1" t="s">
        <v>3896</v>
      </c>
    </row>
    <row r="1201" spans="1:11" x14ac:dyDescent="0.25">
      <c r="A1201" s="1" t="s">
        <v>21</v>
      </c>
      <c r="B1201" s="1" t="s">
        <v>1241</v>
      </c>
      <c r="C1201">
        <v>96780</v>
      </c>
      <c r="D1201" s="1" t="s">
        <v>3725</v>
      </c>
      <c r="E1201">
        <v>19.899999999999999</v>
      </c>
      <c r="F1201">
        <v>928.6</v>
      </c>
      <c r="G1201" s="1" t="s">
        <v>21</v>
      </c>
      <c r="H1201">
        <v>928.6</v>
      </c>
      <c r="I1201">
        <v>0</v>
      </c>
      <c r="J1201" s="1" t="s">
        <v>3890</v>
      </c>
      <c r="K1201" s="1" t="s">
        <v>3894</v>
      </c>
    </row>
    <row r="1202" spans="1:11" x14ac:dyDescent="0.25">
      <c r="A1202" s="1" t="s">
        <v>21</v>
      </c>
      <c r="B1202" s="1" t="s">
        <v>1242</v>
      </c>
      <c r="C1202">
        <v>96781</v>
      </c>
      <c r="D1202" s="1" t="s">
        <v>3751</v>
      </c>
      <c r="E1202">
        <v>134</v>
      </c>
      <c r="F1202">
        <v>922</v>
      </c>
      <c r="G1202" s="1" t="s">
        <v>21</v>
      </c>
      <c r="H1202">
        <v>922</v>
      </c>
      <c r="I1202">
        <v>0</v>
      </c>
      <c r="J1202" s="1" t="s">
        <v>3890</v>
      </c>
      <c r="K1202" s="1" t="s">
        <v>3894</v>
      </c>
    </row>
    <row r="1203" spans="1:11" x14ac:dyDescent="0.25">
      <c r="A1203" s="1" t="s">
        <v>21</v>
      </c>
      <c r="B1203" s="1" t="s">
        <v>1243</v>
      </c>
      <c r="C1203">
        <v>96782</v>
      </c>
      <c r="D1203" s="1" t="s">
        <v>3772</v>
      </c>
      <c r="E1203">
        <v>702.8</v>
      </c>
      <c r="F1203">
        <v>22489.599999999999</v>
      </c>
      <c r="G1203" s="1" t="s">
        <v>21</v>
      </c>
      <c r="H1203">
        <v>22489.599999999999</v>
      </c>
      <c r="I1203">
        <v>0</v>
      </c>
      <c r="J1203" s="1" t="s">
        <v>3890</v>
      </c>
      <c r="K1203" s="1" t="s">
        <v>3894</v>
      </c>
    </row>
    <row r="1204" spans="1:11" x14ac:dyDescent="0.25">
      <c r="A1204" s="1" t="s">
        <v>21</v>
      </c>
      <c r="B1204" s="1" t="s">
        <v>1244</v>
      </c>
      <c r="C1204">
        <v>96783</v>
      </c>
      <c r="D1204" s="1" t="s">
        <v>3811</v>
      </c>
      <c r="E1204">
        <v>18.8</v>
      </c>
      <c r="F1204">
        <v>1240.8</v>
      </c>
      <c r="G1204" s="1" t="s">
        <v>21</v>
      </c>
      <c r="H1204">
        <v>1240.8</v>
      </c>
      <c r="I1204">
        <v>0</v>
      </c>
      <c r="J1204" s="1" t="s">
        <v>3890</v>
      </c>
      <c r="K1204" s="1" t="s">
        <v>3894</v>
      </c>
    </row>
    <row r="1205" spans="1:11" x14ac:dyDescent="0.25">
      <c r="A1205" s="1" t="s">
        <v>21</v>
      </c>
      <c r="B1205" s="1" t="s">
        <v>1245</v>
      </c>
      <c r="C1205">
        <v>96784</v>
      </c>
      <c r="D1205" s="1" t="s">
        <v>3831</v>
      </c>
      <c r="E1205">
        <v>49.2</v>
      </c>
      <c r="F1205">
        <v>1968</v>
      </c>
      <c r="G1205" s="1" t="s">
        <v>22</v>
      </c>
      <c r="H1205">
        <v>1968</v>
      </c>
      <c r="I1205">
        <v>0</v>
      </c>
      <c r="J1205" s="1" t="s">
        <v>3890</v>
      </c>
      <c r="K1205" s="1" t="s">
        <v>3896</v>
      </c>
    </row>
    <row r="1206" spans="1:11" x14ac:dyDescent="0.25">
      <c r="A1206" s="1" t="s">
        <v>22</v>
      </c>
      <c r="B1206" s="1" t="s">
        <v>1246</v>
      </c>
      <c r="C1206">
        <v>96785</v>
      </c>
      <c r="D1206" s="1" t="s">
        <v>3613</v>
      </c>
      <c r="E1206">
        <v>30</v>
      </c>
      <c r="F1206">
        <v>1920</v>
      </c>
      <c r="G1206" s="1" t="s">
        <v>22</v>
      </c>
      <c r="H1206">
        <v>1920</v>
      </c>
      <c r="I1206">
        <v>0</v>
      </c>
      <c r="J1206" s="1" t="s">
        <v>3890</v>
      </c>
      <c r="K1206" s="1" t="s">
        <v>3894</v>
      </c>
    </row>
    <row r="1207" spans="1:11" x14ac:dyDescent="0.25">
      <c r="A1207" s="1" t="s">
        <v>22</v>
      </c>
      <c r="B1207" s="1" t="s">
        <v>1247</v>
      </c>
      <c r="C1207">
        <v>96786</v>
      </c>
      <c r="D1207" s="1" t="s">
        <v>3598</v>
      </c>
      <c r="E1207">
        <v>1164</v>
      </c>
      <c r="F1207">
        <v>61692</v>
      </c>
      <c r="G1207" s="1" t="s">
        <v>23</v>
      </c>
      <c r="H1207">
        <v>61692</v>
      </c>
      <c r="I1207">
        <v>0</v>
      </c>
      <c r="J1207" s="1" t="s">
        <v>3890</v>
      </c>
      <c r="K1207" s="1" t="s">
        <v>3896</v>
      </c>
    </row>
    <row r="1208" spans="1:11" x14ac:dyDescent="0.25">
      <c r="A1208" s="1" t="s">
        <v>22</v>
      </c>
      <c r="B1208" s="1" t="s">
        <v>1248</v>
      </c>
      <c r="C1208">
        <v>96787</v>
      </c>
      <c r="D1208" s="1" t="s">
        <v>3645</v>
      </c>
      <c r="E1208">
        <v>80.099999999999994</v>
      </c>
      <c r="F1208">
        <v>4085.1</v>
      </c>
      <c r="G1208" s="1" t="s">
        <v>23</v>
      </c>
      <c r="H1208">
        <v>4085.1</v>
      </c>
      <c r="I1208">
        <v>0</v>
      </c>
      <c r="J1208" s="1" t="s">
        <v>3890</v>
      </c>
      <c r="K1208" s="1" t="s">
        <v>3899</v>
      </c>
    </row>
    <row r="1209" spans="1:11" x14ac:dyDescent="0.25">
      <c r="A1209" s="1" t="s">
        <v>22</v>
      </c>
      <c r="B1209" s="1" t="s">
        <v>1249</v>
      </c>
      <c r="C1209">
        <v>96788</v>
      </c>
      <c r="D1209" s="1" t="s">
        <v>3608</v>
      </c>
      <c r="E1209">
        <v>91.2</v>
      </c>
      <c r="F1209">
        <v>4651.2</v>
      </c>
      <c r="G1209" s="1" t="s">
        <v>23</v>
      </c>
      <c r="H1209">
        <v>4651.2</v>
      </c>
      <c r="I1209">
        <v>0</v>
      </c>
      <c r="J1209" s="1" t="s">
        <v>3890</v>
      </c>
      <c r="K1209" s="1" t="s">
        <v>3899</v>
      </c>
    </row>
    <row r="1210" spans="1:11" x14ac:dyDescent="0.25">
      <c r="A1210" s="1" t="s">
        <v>22</v>
      </c>
      <c r="B1210" s="1" t="s">
        <v>1250</v>
      </c>
      <c r="C1210">
        <v>96789</v>
      </c>
      <c r="D1210" s="1" t="s">
        <v>3651</v>
      </c>
      <c r="E1210">
        <v>242</v>
      </c>
      <c r="F1210">
        <v>12826</v>
      </c>
      <c r="G1210" s="1" t="s">
        <v>23</v>
      </c>
      <c r="H1210">
        <v>12826</v>
      </c>
      <c r="I1210">
        <v>0</v>
      </c>
      <c r="J1210" s="1" t="s">
        <v>3890</v>
      </c>
      <c r="K1210" s="1" t="s">
        <v>3899</v>
      </c>
    </row>
    <row r="1211" spans="1:11" x14ac:dyDescent="0.25">
      <c r="A1211" s="1" t="s">
        <v>22</v>
      </c>
      <c r="B1211" s="1" t="s">
        <v>1251</v>
      </c>
      <c r="C1211">
        <v>96790</v>
      </c>
      <c r="D1211" s="1" t="s">
        <v>3835</v>
      </c>
      <c r="E1211">
        <v>90.8</v>
      </c>
      <c r="F1211">
        <v>4721.6000000000004</v>
      </c>
      <c r="G1211" s="1" t="s">
        <v>22</v>
      </c>
      <c r="H1211">
        <v>4721.6000000000004</v>
      </c>
      <c r="I1211">
        <v>0</v>
      </c>
      <c r="J1211" s="1" t="s">
        <v>3890</v>
      </c>
      <c r="K1211" s="1" t="s">
        <v>3899</v>
      </c>
    </row>
    <row r="1212" spans="1:11" x14ac:dyDescent="0.25">
      <c r="A1212" s="1" t="s">
        <v>22</v>
      </c>
      <c r="B1212" s="1" t="s">
        <v>1252</v>
      </c>
      <c r="C1212">
        <v>96791</v>
      </c>
      <c r="D1212" s="1" t="s">
        <v>3667</v>
      </c>
      <c r="E1212">
        <v>89.2</v>
      </c>
      <c r="F1212">
        <v>4549.2</v>
      </c>
      <c r="G1212" s="1" t="s">
        <v>23</v>
      </c>
      <c r="H1212">
        <v>4549.2</v>
      </c>
      <c r="I1212">
        <v>0</v>
      </c>
      <c r="J1212" s="1" t="s">
        <v>3890</v>
      </c>
      <c r="K1212" s="1" t="s">
        <v>3899</v>
      </c>
    </row>
    <row r="1213" spans="1:11" x14ac:dyDescent="0.25">
      <c r="A1213" s="1" t="s">
        <v>22</v>
      </c>
      <c r="B1213" s="1" t="s">
        <v>1253</v>
      </c>
      <c r="C1213">
        <v>96792</v>
      </c>
      <c r="D1213" s="1" t="s">
        <v>3650</v>
      </c>
      <c r="E1213">
        <v>79.400000000000006</v>
      </c>
      <c r="F1213">
        <v>4208.2</v>
      </c>
      <c r="G1213" s="1" t="s">
        <v>24</v>
      </c>
      <c r="H1213">
        <v>4208.2</v>
      </c>
      <c r="I1213">
        <v>0</v>
      </c>
      <c r="J1213" s="1" t="s">
        <v>3890</v>
      </c>
      <c r="K1213" s="1" t="s">
        <v>3899</v>
      </c>
    </row>
    <row r="1214" spans="1:11" x14ac:dyDescent="0.25">
      <c r="A1214" s="1" t="s">
        <v>22</v>
      </c>
      <c r="B1214" s="1" t="s">
        <v>1254</v>
      </c>
      <c r="C1214">
        <v>96793</v>
      </c>
      <c r="D1214" s="1" t="s">
        <v>3653</v>
      </c>
      <c r="E1214">
        <v>94.9</v>
      </c>
      <c r="F1214">
        <v>4839.8999999999996</v>
      </c>
      <c r="G1214" s="1" t="s">
        <v>23</v>
      </c>
      <c r="H1214">
        <v>4839.8999999999996</v>
      </c>
      <c r="I1214">
        <v>0</v>
      </c>
      <c r="J1214" s="1" t="s">
        <v>3890</v>
      </c>
      <c r="K1214" s="1" t="s">
        <v>3899</v>
      </c>
    </row>
    <row r="1215" spans="1:11" x14ac:dyDescent="0.25">
      <c r="A1215" s="1" t="s">
        <v>22</v>
      </c>
      <c r="B1215" s="1" t="s">
        <v>1255</v>
      </c>
      <c r="C1215">
        <v>96794</v>
      </c>
      <c r="D1215" s="1" t="s">
        <v>3667</v>
      </c>
      <c r="E1215">
        <v>59.7</v>
      </c>
      <c r="F1215">
        <v>1731.3</v>
      </c>
      <c r="G1215" s="1" t="s">
        <v>23</v>
      </c>
      <c r="H1215">
        <v>1731.3</v>
      </c>
      <c r="I1215">
        <v>0</v>
      </c>
      <c r="J1215" s="1" t="s">
        <v>3890</v>
      </c>
      <c r="K1215" s="1" t="s">
        <v>3899</v>
      </c>
    </row>
    <row r="1216" spans="1:11" x14ac:dyDescent="0.25">
      <c r="A1216" s="1" t="s">
        <v>22</v>
      </c>
      <c r="B1216" s="1" t="s">
        <v>1256</v>
      </c>
      <c r="C1216">
        <v>96795</v>
      </c>
      <c r="D1216" s="1" t="s">
        <v>3649</v>
      </c>
      <c r="E1216">
        <v>165.6</v>
      </c>
      <c r="F1216">
        <v>8493.6</v>
      </c>
      <c r="G1216" s="1" t="s">
        <v>23</v>
      </c>
      <c r="H1216">
        <v>8493.6</v>
      </c>
      <c r="I1216">
        <v>0</v>
      </c>
      <c r="J1216" s="1" t="s">
        <v>3890</v>
      </c>
      <c r="K1216" s="1" t="s">
        <v>3899</v>
      </c>
    </row>
    <row r="1217" spans="1:11" x14ac:dyDescent="0.25">
      <c r="A1217" s="1" t="s">
        <v>22</v>
      </c>
      <c r="B1217" s="1" t="s">
        <v>1257</v>
      </c>
      <c r="C1217">
        <v>96796</v>
      </c>
      <c r="D1217" s="1" t="s">
        <v>3640</v>
      </c>
      <c r="E1217">
        <v>237.4</v>
      </c>
      <c r="F1217">
        <v>12107.4</v>
      </c>
      <c r="G1217" s="1" t="s">
        <v>22</v>
      </c>
      <c r="H1217">
        <v>12107.4</v>
      </c>
      <c r="I1217">
        <v>0</v>
      </c>
      <c r="J1217" s="1" t="s">
        <v>3890</v>
      </c>
      <c r="K1217" s="1" t="s">
        <v>3899</v>
      </c>
    </row>
    <row r="1218" spans="1:11" x14ac:dyDescent="0.25">
      <c r="A1218" s="1" t="s">
        <v>22</v>
      </c>
      <c r="B1218" s="1" t="s">
        <v>1258</v>
      </c>
      <c r="C1218">
        <v>96797</v>
      </c>
      <c r="D1218" s="1" t="s">
        <v>3655</v>
      </c>
      <c r="E1218">
        <v>67</v>
      </c>
      <c r="F1218">
        <v>3150.8</v>
      </c>
      <c r="G1218" s="1" t="s">
        <v>22</v>
      </c>
      <c r="H1218">
        <v>3150.8</v>
      </c>
      <c r="I1218">
        <v>0</v>
      </c>
      <c r="J1218" s="1" t="s">
        <v>3890</v>
      </c>
      <c r="K1218" s="1" t="s">
        <v>3899</v>
      </c>
    </row>
    <row r="1219" spans="1:11" x14ac:dyDescent="0.25">
      <c r="A1219" s="1" t="s">
        <v>22</v>
      </c>
      <c r="B1219" s="1" t="s">
        <v>1259</v>
      </c>
      <c r="C1219">
        <v>96798</v>
      </c>
      <c r="D1219" s="1" t="s">
        <v>3639</v>
      </c>
      <c r="E1219">
        <v>89.8</v>
      </c>
      <c r="F1219">
        <v>4579.8</v>
      </c>
      <c r="G1219" s="1" t="s">
        <v>23</v>
      </c>
      <c r="H1219">
        <v>4579.8</v>
      </c>
      <c r="I1219">
        <v>0</v>
      </c>
      <c r="J1219" s="1" t="s">
        <v>3890</v>
      </c>
      <c r="K1219" s="1" t="s">
        <v>3899</v>
      </c>
    </row>
    <row r="1220" spans="1:11" x14ac:dyDescent="0.25">
      <c r="A1220" s="1" t="s">
        <v>22</v>
      </c>
      <c r="B1220" s="1" t="s">
        <v>1260</v>
      </c>
      <c r="C1220">
        <v>96799</v>
      </c>
      <c r="D1220" s="1" t="s">
        <v>3786</v>
      </c>
      <c r="E1220">
        <v>11.3</v>
      </c>
      <c r="F1220">
        <v>327.7</v>
      </c>
      <c r="G1220" s="1" t="s">
        <v>22</v>
      </c>
      <c r="H1220">
        <v>327.7</v>
      </c>
      <c r="I1220">
        <v>0</v>
      </c>
      <c r="J1220" s="1" t="s">
        <v>3890</v>
      </c>
      <c r="K1220" s="1" t="s">
        <v>3899</v>
      </c>
    </row>
    <row r="1221" spans="1:11" x14ac:dyDescent="0.25">
      <c r="A1221" s="1" t="s">
        <v>22</v>
      </c>
      <c r="B1221" s="1" t="s">
        <v>1261</v>
      </c>
      <c r="C1221">
        <v>96800</v>
      </c>
      <c r="D1221" s="1" t="s">
        <v>3735</v>
      </c>
      <c r="E1221">
        <v>142.9</v>
      </c>
      <c r="F1221">
        <v>8020.6</v>
      </c>
      <c r="G1221" s="1" t="s">
        <v>24</v>
      </c>
      <c r="H1221">
        <v>8020.6</v>
      </c>
      <c r="I1221">
        <v>0</v>
      </c>
      <c r="J1221" s="1" t="s">
        <v>3890</v>
      </c>
      <c r="K1221" s="1" t="s">
        <v>3899</v>
      </c>
    </row>
    <row r="1222" spans="1:11" x14ac:dyDescent="0.25">
      <c r="A1222" s="1" t="s">
        <v>22</v>
      </c>
      <c r="B1222" s="1" t="s">
        <v>1262</v>
      </c>
      <c r="C1222">
        <v>96801</v>
      </c>
      <c r="D1222" s="1" t="s">
        <v>3653</v>
      </c>
      <c r="E1222">
        <v>26.8</v>
      </c>
      <c r="F1222">
        <v>1366.8</v>
      </c>
      <c r="G1222" s="1" t="s">
        <v>23</v>
      </c>
      <c r="H1222">
        <v>1366.8</v>
      </c>
      <c r="I1222">
        <v>0</v>
      </c>
      <c r="J1222" s="1" t="s">
        <v>3890</v>
      </c>
      <c r="K1222" s="1" t="s">
        <v>3899</v>
      </c>
    </row>
    <row r="1223" spans="1:11" x14ac:dyDescent="0.25">
      <c r="A1223" s="1" t="s">
        <v>22</v>
      </c>
      <c r="B1223" s="1" t="s">
        <v>1263</v>
      </c>
      <c r="C1223">
        <v>96802</v>
      </c>
      <c r="D1223" s="1" t="s">
        <v>3640</v>
      </c>
      <c r="E1223">
        <v>37.700000000000003</v>
      </c>
      <c r="F1223">
        <v>1922.7</v>
      </c>
      <c r="G1223" s="1" t="s">
        <v>22</v>
      </c>
      <c r="H1223">
        <v>1922.7</v>
      </c>
      <c r="I1223">
        <v>0</v>
      </c>
      <c r="J1223" s="1" t="s">
        <v>3890</v>
      </c>
      <c r="K1223" s="1" t="s">
        <v>3899</v>
      </c>
    </row>
    <row r="1224" spans="1:11" x14ac:dyDescent="0.25">
      <c r="A1224" s="1" t="s">
        <v>22</v>
      </c>
      <c r="B1224" s="1" t="s">
        <v>1264</v>
      </c>
      <c r="C1224">
        <v>96803</v>
      </c>
      <c r="D1224" s="1" t="s">
        <v>3609</v>
      </c>
      <c r="E1224">
        <v>58</v>
      </c>
      <c r="F1224">
        <v>3712</v>
      </c>
      <c r="G1224" s="1" t="s">
        <v>22</v>
      </c>
      <c r="H1224">
        <v>3712</v>
      </c>
      <c r="I1224">
        <v>0</v>
      </c>
      <c r="J1224" s="1" t="s">
        <v>3890</v>
      </c>
      <c r="K1224" s="1" t="s">
        <v>3894</v>
      </c>
    </row>
    <row r="1225" spans="1:11" x14ac:dyDescent="0.25">
      <c r="A1225" s="1" t="s">
        <v>22</v>
      </c>
      <c r="B1225" s="1" t="s">
        <v>1265</v>
      </c>
      <c r="C1225">
        <v>96804</v>
      </c>
      <c r="D1225" s="1" t="s">
        <v>3753</v>
      </c>
      <c r="E1225">
        <v>169.6</v>
      </c>
      <c r="F1225">
        <v>8819.2000000000007</v>
      </c>
      <c r="G1225" s="1" t="s">
        <v>22</v>
      </c>
      <c r="H1225">
        <v>8819.2000000000007</v>
      </c>
      <c r="I1225">
        <v>0</v>
      </c>
      <c r="J1225" s="1" t="s">
        <v>3890</v>
      </c>
      <c r="K1225" s="1" t="s">
        <v>3901</v>
      </c>
    </row>
    <row r="1226" spans="1:11" x14ac:dyDescent="0.25">
      <c r="A1226" s="1" t="s">
        <v>22</v>
      </c>
      <c r="B1226" s="1" t="s">
        <v>1266</v>
      </c>
      <c r="C1226">
        <v>96805</v>
      </c>
      <c r="D1226" s="1" t="s">
        <v>3630</v>
      </c>
      <c r="E1226">
        <v>84.9</v>
      </c>
      <c r="F1226">
        <v>5603.4</v>
      </c>
      <c r="G1226" s="1" t="s">
        <v>22</v>
      </c>
      <c r="H1226">
        <v>5603.4</v>
      </c>
      <c r="I1226">
        <v>0</v>
      </c>
      <c r="J1226" s="1" t="s">
        <v>3890</v>
      </c>
      <c r="K1226" s="1" t="s">
        <v>3901</v>
      </c>
    </row>
    <row r="1227" spans="1:11" x14ac:dyDescent="0.25">
      <c r="A1227" s="1" t="s">
        <v>22</v>
      </c>
      <c r="B1227" s="1" t="s">
        <v>1267</v>
      </c>
      <c r="C1227">
        <v>96806</v>
      </c>
      <c r="D1227" s="1" t="s">
        <v>3597</v>
      </c>
      <c r="E1227">
        <v>885.5</v>
      </c>
      <c r="F1227">
        <v>43174.15</v>
      </c>
      <c r="G1227" s="1" t="s">
        <v>22</v>
      </c>
      <c r="H1227">
        <v>43174.15</v>
      </c>
      <c r="I1227">
        <v>0</v>
      </c>
      <c r="J1227" s="1" t="s">
        <v>3890</v>
      </c>
      <c r="K1227" s="1" t="s">
        <v>3895</v>
      </c>
    </row>
    <row r="1228" spans="1:11" x14ac:dyDescent="0.25">
      <c r="A1228" s="1" t="s">
        <v>22</v>
      </c>
      <c r="B1228" s="1" t="s">
        <v>1268</v>
      </c>
      <c r="C1228">
        <v>96807</v>
      </c>
      <c r="D1228" s="1" t="s">
        <v>3836</v>
      </c>
      <c r="E1228">
        <v>54.48</v>
      </c>
      <c r="F1228">
        <v>3268.8</v>
      </c>
      <c r="G1228" s="1" t="s">
        <v>22</v>
      </c>
      <c r="H1228">
        <v>3268.8</v>
      </c>
      <c r="I1228">
        <v>0</v>
      </c>
      <c r="J1228" s="1" t="s">
        <v>3890</v>
      </c>
      <c r="K1228" s="1" t="s">
        <v>3902</v>
      </c>
    </row>
    <row r="1229" spans="1:11" x14ac:dyDescent="0.25">
      <c r="A1229" s="1" t="s">
        <v>22</v>
      </c>
      <c r="B1229" s="1" t="s">
        <v>1269</v>
      </c>
      <c r="C1229">
        <v>96808</v>
      </c>
      <c r="D1229" s="1" t="s">
        <v>3599</v>
      </c>
      <c r="E1229">
        <v>859.6</v>
      </c>
      <c r="F1229">
        <v>45258.8</v>
      </c>
      <c r="G1229" s="1" t="s">
        <v>23</v>
      </c>
      <c r="H1229">
        <v>45258.8</v>
      </c>
      <c r="I1229">
        <v>0</v>
      </c>
      <c r="J1229" s="1" t="s">
        <v>3890</v>
      </c>
      <c r="K1229" s="1" t="s">
        <v>3898</v>
      </c>
    </row>
    <row r="1230" spans="1:11" x14ac:dyDescent="0.25">
      <c r="A1230" s="1" t="s">
        <v>22</v>
      </c>
      <c r="B1230" s="1" t="s">
        <v>1270</v>
      </c>
      <c r="C1230">
        <v>96809</v>
      </c>
      <c r="D1230" s="1" t="s">
        <v>3595</v>
      </c>
      <c r="E1230">
        <v>105.8</v>
      </c>
      <c r="F1230">
        <v>5781.8</v>
      </c>
      <c r="G1230" s="1" t="s">
        <v>22</v>
      </c>
      <c r="H1230">
        <v>5781.8</v>
      </c>
      <c r="I1230">
        <v>0</v>
      </c>
      <c r="J1230" s="1" t="s">
        <v>3890</v>
      </c>
      <c r="K1230" s="1" t="s">
        <v>3894</v>
      </c>
    </row>
    <row r="1231" spans="1:11" x14ac:dyDescent="0.25">
      <c r="A1231" s="1" t="s">
        <v>22</v>
      </c>
      <c r="B1231" s="1" t="s">
        <v>1271</v>
      </c>
      <c r="C1231">
        <v>96810</v>
      </c>
      <c r="D1231" s="1" t="s">
        <v>3773</v>
      </c>
      <c r="E1231">
        <v>184.8</v>
      </c>
      <c r="F1231">
        <v>9259.7999999999993</v>
      </c>
      <c r="G1231" s="1" t="s">
        <v>22</v>
      </c>
      <c r="H1231">
        <v>9259.7999999999993</v>
      </c>
      <c r="I1231">
        <v>0</v>
      </c>
      <c r="J1231" s="1" t="s">
        <v>3890</v>
      </c>
      <c r="K1231" s="1" t="s">
        <v>3897</v>
      </c>
    </row>
    <row r="1232" spans="1:11" x14ac:dyDescent="0.25">
      <c r="A1232" s="1" t="s">
        <v>22</v>
      </c>
      <c r="B1232" s="1" t="s">
        <v>1272</v>
      </c>
      <c r="C1232">
        <v>96811</v>
      </c>
      <c r="D1232" s="1" t="s">
        <v>3664</v>
      </c>
      <c r="E1232">
        <v>14.2</v>
      </c>
      <c r="F1232">
        <v>738.4</v>
      </c>
      <c r="G1232" s="1" t="s">
        <v>22</v>
      </c>
      <c r="H1232">
        <v>738.4</v>
      </c>
      <c r="I1232">
        <v>0</v>
      </c>
      <c r="J1232" s="1" t="s">
        <v>3890</v>
      </c>
      <c r="K1232" s="1" t="s">
        <v>3894</v>
      </c>
    </row>
    <row r="1233" spans="1:11" x14ac:dyDescent="0.25">
      <c r="A1233" s="1" t="s">
        <v>22</v>
      </c>
      <c r="B1233" s="1" t="s">
        <v>1273</v>
      </c>
      <c r="C1233">
        <v>96812</v>
      </c>
      <c r="D1233" s="1" t="s">
        <v>3730</v>
      </c>
      <c r="E1233">
        <v>383.78</v>
      </c>
      <c r="F1233">
        <v>23631.919999999998</v>
      </c>
      <c r="G1233" s="1" t="s">
        <v>22</v>
      </c>
      <c r="H1233">
        <v>23631.919999999998</v>
      </c>
      <c r="I1233">
        <v>0</v>
      </c>
      <c r="J1233" s="1" t="s">
        <v>3890</v>
      </c>
      <c r="K1233" s="1" t="s">
        <v>3894</v>
      </c>
    </row>
    <row r="1234" spans="1:11" x14ac:dyDescent="0.25">
      <c r="A1234" s="1" t="s">
        <v>22</v>
      </c>
      <c r="B1234" s="1" t="s">
        <v>1274</v>
      </c>
      <c r="C1234">
        <v>96813</v>
      </c>
      <c r="D1234" s="1" t="s">
        <v>3668</v>
      </c>
      <c r="E1234">
        <v>10</v>
      </c>
      <c r="F1234">
        <v>610</v>
      </c>
      <c r="G1234" s="1" t="s">
        <v>22</v>
      </c>
      <c r="H1234">
        <v>610</v>
      </c>
      <c r="I1234">
        <v>0</v>
      </c>
      <c r="J1234" s="1" t="s">
        <v>3890</v>
      </c>
      <c r="K1234" s="1" t="s">
        <v>3900</v>
      </c>
    </row>
    <row r="1235" spans="1:11" x14ac:dyDescent="0.25">
      <c r="A1235" s="1" t="s">
        <v>22</v>
      </c>
      <c r="B1235" s="1" t="s">
        <v>1275</v>
      </c>
      <c r="C1235">
        <v>96814</v>
      </c>
      <c r="D1235" s="1" t="s">
        <v>3693</v>
      </c>
      <c r="E1235">
        <v>234.8</v>
      </c>
      <c r="F1235">
        <v>9125.7000000000007</v>
      </c>
      <c r="G1235" s="1" t="s">
        <v>22</v>
      </c>
      <c r="H1235">
        <v>9125.7000000000007</v>
      </c>
      <c r="I1235">
        <v>0</v>
      </c>
      <c r="J1235" s="1" t="s">
        <v>3890</v>
      </c>
      <c r="K1235" s="1" t="s">
        <v>3894</v>
      </c>
    </row>
    <row r="1236" spans="1:11" x14ac:dyDescent="0.25">
      <c r="A1236" s="1" t="s">
        <v>22</v>
      </c>
      <c r="B1236" s="1" t="s">
        <v>1276</v>
      </c>
      <c r="C1236">
        <v>96815</v>
      </c>
      <c r="D1236" s="1" t="s">
        <v>3739</v>
      </c>
      <c r="E1236">
        <v>100.3</v>
      </c>
      <c r="F1236">
        <v>6181.3</v>
      </c>
      <c r="G1236" s="1" t="s">
        <v>22</v>
      </c>
      <c r="H1236">
        <v>6181.3</v>
      </c>
      <c r="I1236">
        <v>0</v>
      </c>
      <c r="J1236" s="1" t="s">
        <v>3890</v>
      </c>
      <c r="K1236" s="1" t="s">
        <v>3896</v>
      </c>
    </row>
    <row r="1237" spans="1:11" x14ac:dyDescent="0.25">
      <c r="A1237" s="1" t="s">
        <v>22</v>
      </c>
      <c r="B1237" s="1" t="s">
        <v>1277</v>
      </c>
      <c r="C1237">
        <v>96816</v>
      </c>
      <c r="D1237" s="1" t="s">
        <v>3744</v>
      </c>
      <c r="E1237">
        <v>465.6</v>
      </c>
      <c r="F1237">
        <v>23745.599999999999</v>
      </c>
      <c r="G1237" s="1" t="s">
        <v>22</v>
      </c>
      <c r="H1237">
        <v>23745.599999999999</v>
      </c>
      <c r="I1237">
        <v>0</v>
      </c>
      <c r="J1237" s="1" t="s">
        <v>3890</v>
      </c>
      <c r="K1237" s="1" t="s">
        <v>3896</v>
      </c>
    </row>
    <row r="1238" spans="1:11" x14ac:dyDescent="0.25">
      <c r="A1238" s="1" t="s">
        <v>22</v>
      </c>
      <c r="B1238" s="1" t="s">
        <v>1278</v>
      </c>
      <c r="C1238">
        <v>96817</v>
      </c>
      <c r="D1238" s="1" t="s">
        <v>3657</v>
      </c>
      <c r="E1238">
        <v>61.2</v>
      </c>
      <c r="F1238">
        <v>3733.2</v>
      </c>
      <c r="G1238" s="1" t="s">
        <v>22</v>
      </c>
      <c r="H1238">
        <v>3733.2</v>
      </c>
      <c r="I1238">
        <v>0</v>
      </c>
      <c r="J1238" s="1" t="s">
        <v>3890</v>
      </c>
      <c r="K1238" s="1" t="s">
        <v>3894</v>
      </c>
    </row>
    <row r="1239" spans="1:11" x14ac:dyDescent="0.25">
      <c r="A1239" s="1" t="s">
        <v>22</v>
      </c>
      <c r="B1239" s="1" t="s">
        <v>1279</v>
      </c>
      <c r="C1239">
        <v>96818</v>
      </c>
      <c r="D1239" s="1" t="s">
        <v>3604</v>
      </c>
      <c r="E1239">
        <v>55.9</v>
      </c>
      <c r="F1239">
        <v>3333.2</v>
      </c>
      <c r="G1239" s="1" t="s">
        <v>22</v>
      </c>
      <c r="H1239">
        <v>3333.2</v>
      </c>
      <c r="I1239">
        <v>0</v>
      </c>
      <c r="J1239" s="1" t="s">
        <v>3890</v>
      </c>
      <c r="K1239" s="1" t="s">
        <v>3894</v>
      </c>
    </row>
    <row r="1240" spans="1:11" x14ac:dyDescent="0.25">
      <c r="A1240" s="1" t="s">
        <v>22</v>
      </c>
      <c r="B1240" s="1" t="s">
        <v>1280</v>
      </c>
      <c r="C1240">
        <v>96819</v>
      </c>
      <c r="D1240" s="1" t="s">
        <v>3606</v>
      </c>
      <c r="E1240">
        <v>25.1</v>
      </c>
      <c r="F1240">
        <v>1606.4</v>
      </c>
      <c r="G1240" s="1" t="s">
        <v>22</v>
      </c>
      <c r="H1240">
        <v>1606.4</v>
      </c>
      <c r="I1240">
        <v>0</v>
      </c>
      <c r="J1240" s="1" t="s">
        <v>3890</v>
      </c>
      <c r="K1240" s="1" t="s">
        <v>3894</v>
      </c>
    </row>
    <row r="1241" spans="1:11" x14ac:dyDescent="0.25">
      <c r="A1241" s="1" t="s">
        <v>22</v>
      </c>
      <c r="B1241" s="1" t="s">
        <v>1281</v>
      </c>
      <c r="C1241">
        <v>96820</v>
      </c>
      <c r="D1241" s="1" t="s">
        <v>3775</v>
      </c>
      <c r="E1241">
        <v>3.1</v>
      </c>
      <c r="F1241">
        <v>124</v>
      </c>
      <c r="G1241" s="1" t="s">
        <v>22</v>
      </c>
      <c r="H1241">
        <v>124</v>
      </c>
      <c r="I1241">
        <v>0</v>
      </c>
      <c r="J1241" s="1" t="s">
        <v>3890</v>
      </c>
      <c r="K1241" s="1" t="s">
        <v>3894</v>
      </c>
    </row>
    <row r="1242" spans="1:11" x14ac:dyDescent="0.25">
      <c r="A1242" s="1" t="s">
        <v>22</v>
      </c>
      <c r="B1242" s="1" t="s">
        <v>1282</v>
      </c>
      <c r="C1242">
        <v>96821</v>
      </c>
      <c r="D1242" s="1" t="s">
        <v>3809</v>
      </c>
      <c r="E1242">
        <v>269.2</v>
      </c>
      <c r="F1242">
        <v>13729.2</v>
      </c>
      <c r="G1242" s="1" t="s">
        <v>22</v>
      </c>
      <c r="H1242">
        <v>13729.2</v>
      </c>
      <c r="I1242">
        <v>0</v>
      </c>
      <c r="J1242" s="1" t="s">
        <v>3890</v>
      </c>
      <c r="K1242" s="1" t="s">
        <v>3896</v>
      </c>
    </row>
    <row r="1243" spans="1:11" x14ac:dyDescent="0.25">
      <c r="A1243" s="1" t="s">
        <v>22</v>
      </c>
      <c r="B1243" s="1" t="s">
        <v>1283</v>
      </c>
      <c r="C1243">
        <v>96822</v>
      </c>
      <c r="D1243" s="1" t="s">
        <v>3601</v>
      </c>
      <c r="E1243">
        <v>132.19999999999999</v>
      </c>
      <c r="F1243">
        <v>8725.2000000000007</v>
      </c>
      <c r="G1243" s="1" t="s">
        <v>22</v>
      </c>
      <c r="H1243">
        <v>8725.2000000000007</v>
      </c>
      <c r="I1243">
        <v>0</v>
      </c>
      <c r="J1243" s="1" t="s">
        <v>3890</v>
      </c>
      <c r="K1243" s="1" t="s">
        <v>3894</v>
      </c>
    </row>
    <row r="1244" spans="1:11" x14ac:dyDescent="0.25">
      <c r="A1244" s="1" t="s">
        <v>22</v>
      </c>
      <c r="B1244" s="1" t="s">
        <v>1284</v>
      </c>
      <c r="C1244">
        <v>96823</v>
      </c>
      <c r="D1244" s="1" t="s">
        <v>3742</v>
      </c>
      <c r="E1244">
        <v>39.200000000000003</v>
      </c>
      <c r="F1244">
        <v>2100</v>
      </c>
      <c r="G1244" s="1" t="s">
        <v>22</v>
      </c>
      <c r="H1244">
        <v>2100</v>
      </c>
      <c r="I1244">
        <v>0</v>
      </c>
      <c r="J1244" s="1" t="s">
        <v>3890</v>
      </c>
      <c r="K1244" s="1" t="s">
        <v>3896</v>
      </c>
    </row>
    <row r="1245" spans="1:11" x14ac:dyDescent="0.25">
      <c r="A1245" s="1" t="s">
        <v>22</v>
      </c>
      <c r="B1245" s="1" t="s">
        <v>1285</v>
      </c>
      <c r="C1245">
        <v>96824</v>
      </c>
      <c r="D1245" s="1" t="s">
        <v>3733</v>
      </c>
      <c r="E1245">
        <v>50</v>
      </c>
      <c r="F1245">
        <v>3600</v>
      </c>
      <c r="G1245" s="1" t="s">
        <v>22</v>
      </c>
      <c r="H1245">
        <v>3600</v>
      </c>
      <c r="I1245">
        <v>0</v>
      </c>
      <c r="J1245" s="1" t="s">
        <v>3890</v>
      </c>
      <c r="K1245" s="1" t="s">
        <v>3895</v>
      </c>
    </row>
    <row r="1246" spans="1:11" x14ac:dyDescent="0.25">
      <c r="A1246" s="1" t="s">
        <v>22</v>
      </c>
      <c r="B1246" s="1" t="s">
        <v>1286</v>
      </c>
      <c r="C1246">
        <v>96825</v>
      </c>
      <c r="D1246" s="1" t="s">
        <v>3778</v>
      </c>
      <c r="E1246">
        <v>165.2</v>
      </c>
      <c r="F1246">
        <v>10572.8</v>
      </c>
      <c r="G1246" s="1" t="s">
        <v>22</v>
      </c>
      <c r="H1246">
        <v>10572.8</v>
      </c>
      <c r="I1246">
        <v>0</v>
      </c>
      <c r="J1246" s="1" t="s">
        <v>3890</v>
      </c>
      <c r="K1246" s="1" t="s">
        <v>3894</v>
      </c>
    </row>
    <row r="1247" spans="1:11" x14ac:dyDescent="0.25">
      <c r="A1247" s="1" t="s">
        <v>22</v>
      </c>
      <c r="B1247" s="1" t="s">
        <v>1287</v>
      </c>
      <c r="C1247">
        <v>96826</v>
      </c>
      <c r="D1247" s="1" t="s">
        <v>3837</v>
      </c>
      <c r="E1247">
        <v>0</v>
      </c>
      <c r="F1247">
        <v>0</v>
      </c>
      <c r="G1247" s="1" t="s">
        <v>3879</v>
      </c>
      <c r="H1247">
        <v>0</v>
      </c>
      <c r="I1247">
        <v>0</v>
      </c>
      <c r="J1247" s="1" t="s">
        <v>3891</v>
      </c>
      <c r="K1247" s="1" t="s">
        <v>3895</v>
      </c>
    </row>
    <row r="1248" spans="1:11" x14ac:dyDescent="0.25">
      <c r="A1248" s="1" t="s">
        <v>22</v>
      </c>
      <c r="B1248" s="1" t="s">
        <v>1288</v>
      </c>
      <c r="C1248">
        <v>96827</v>
      </c>
      <c r="D1248" s="1" t="s">
        <v>3642</v>
      </c>
      <c r="E1248">
        <v>73.099999999999994</v>
      </c>
      <c r="F1248">
        <v>4648.1000000000004</v>
      </c>
      <c r="G1248" s="1" t="s">
        <v>22</v>
      </c>
      <c r="H1248">
        <v>4648.1000000000004</v>
      </c>
      <c r="I1248">
        <v>0</v>
      </c>
      <c r="J1248" s="1" t="s">
        <v>3890</v>
      </c>
      <c r="K1248" s="1" t="s">
        <v>3898</v>
      </c>
    </row>
    <row r="1249" spans="1:11" x14ac:dyDescent="0.25">
      <c r="A1249" s="1" t="s">
        <v>22</v>
      </c>
      <c r="B1249" s="1" t="s">
        <v>1289</v>
      </c>
      <c r="C1249">
        <v>96828</v>
      </c>
      <c r="D1249" s="1" t="s">
        <v>3655</v>
      </c>
      <c r="E1249">
        <v>49.4</v>
      </c>
      <c r="F1249">
        <v>2519.4</v>
      </c>
      <c r="G1249" s="1" t="s">
        <v>22</v>
      </c>
      <c r="H1249">
        <v>2519.4</v>
      </c>
      <c r="I1249">
        <v>0</v>
      </c>
      <c r="J1249" s="1" t="s">
        <v>3890</v>
      </c>
      <c r="K1249" s="1" t="s">
        <v>3894</v>
      </c>
    </row>
    <row r="1250" spans="1:11" x14ac:dyDescent="0.25">
      <c r="A1250" s="1" t="s">
        <v>22</v>
      </c>
      <c r="B1250" s="1" t="s">
        <v>1290</v>
      </c>
      <c r="C1250">
        <v>96829</v>
      </c>
      <c r="D1250" s="1" t="s">
        <v>3738</v>
      </c>
      <c r="E1250">
        <v>342</v>
      </c>
      <c r="F1250">
        <v>19532</v>
      </c>
      <c r="G1250" s="1" t="s">
        <v>22</v>
      </c>
      <c r="H1250">
        <v>19532</v>
      </c>
      <c r="I1250">
        <v>0</v>
      </c>
      <c r="J1250" s="1" t="s">
        <v>3890</v>
      </c>
      <c r="K1250" s="1" t="s">
        <v>3903</v>
      </c>
    </row>
    <row r="1251" spans="1:11" x14ac:dyDescent="0.25">
      <c r="A1251" s="1" t="s">
        <v>22</v>
      </c>
      <c r="B1251" s="1" t="s">
        <v>1291</v>
      </c>
      <c r="C1251">
        <v>96830</v>
      </c>
      <c r="D1251" s="1" t="s">
        <v>3838</v>
      </c>
      <c r="E1251">
        <v>74.099999999999994</v>
      </c>
      <c r="F1251">
        <v>3779.1</v>
      </c>
      <c r="G1251" s="1" t="s">
        <v>22</v>
      </c>
      <c r="H1251">
        <v>3779.1</v>
      </c>
      <c r="I1251">
        <v>0</v>
      </c>
      <c r="J1251" s="1" t="s">
        <v>3890</v>
      </c>
      <c r="K1251" s="1" t="s">
        <v>3896</v>
      </c>
    </row>
    <row r="1252" spans="1:11" x14ac:dyDescent="0.25">
      <c r="A1252" s="1" t="s">
        <v>22</v>
      </c>
      <c r="B1252" s="1" t="s">
        <v>1292</v>
      </c>
      <c r="C1252">
        <v>96831</v>
      </c>
      <c r="D1252" s="1" t="s">
        <v>3600</v>
      </c>
      <c r="E1252">
        <v>17</v>
      </c>
      <c r="F1252">
        <v>1243.2</v>
      </c>
      <c r="G1252" s="1" t="s">
        <v>22</v>
      </c>
      <c r="H1252">
        <v>1243.2</v>
      </c>
      <c r="I1252">
        <v>0</v>
      </c>
      <c r="J1252" s="1" t="s">
        <v>3890</v>
      </c>
      <c r="K1252" s="1" t="s">
        <v>3894</v>
      </c>
    </row>
    <row r="1253" spans="1:11" x14ac:dyDescent="0.25">
      <c r="A1253" s="1" t="s">
        <v>22</v>
      </c>
      <c r="B1253" s="1" t="s">
        <v>1293</v>
      </c>
      <c r="C1253">
        <v>96832</v>
      </c>
      <c r="D1253" s="1" t="s">
        <v>3743</v>
      </c>
      <c r="E1253">
        <v>53.5</v>
      </c>
      <c r="F1253">
        <v>2728.5</v>
      </c>
      <c r="G1253" s="1" t="s">
        <v>22</v>
      </c>
      <c r="H1253">
        <v>2728.5</v>
      </c>
      <c r="I1253">
        <v>0</v>
      </c>
      <c r="J1253" s="1" t="s">
        <v>3890</v>
      </c>
      <c r="K1253" s="1" t="s">
        <v>3894</v>
      </c>
    </row>
    <row r="1254" spans="1:11" x14ac:dyDescent="0.25">
      <c r="A1254" s="1" t="s">
        <v>22</v>
      </c>
      <c r="B1254" s="1" t="s">
        <v>1294</v>
      </c>
      <c r="C1254">
        <v>96833</v>
      </c>
      <c r="D1254" s="1" t="s">
        <v>3616</v>
      </c>
      <c r="E1254">
        <v>334.8</v>
      </c>
      <c r="F1254">
        <v>18217.2</v>
      </c>
      <c r="G1254" s="1" t="s">
        <v>22</v>
      </c>
      <c r="H1254">
        <v>18217.2</v>
      </c>
      <c r="I1254">
        <v>0</v>
      </c>
      <c r="J1254" s="1" t="s">
        <v>3890</v>
      </c>
      <c r="K1254" s="1" t="s">
        <v>3894</v>
      </c>
    </row>
    <row r="1255" spans="1:11" x14ac:dyDescent="0.25">
      <c r="A1255" s="1" t="s">
        <v>22</v>
      </c>
      <c r="B1255" s="1" t="s">
        <v>1295</v>
      </c>
      <c r="C1255">
        <v>96834</v>
      </c>
      <c r="D1255" s="1" t="s">
        <v>3741</v>
      </c>
      <c r="E1255">
        <v>290.39999999999998</v>
      </c>
      <c r="F1255">
        <v>15883</v>
      </c>
      <c r="G1255" s="1" t="s">
        <v>22</v>
      </c>
      <c r="H1255">
        <v>15883</v>
      </c>
      <c r="I1255">
        <v>0</v>
      </c>
      <c r="J1255" s="1" t="s">
        <v>3890</v>
      </c>
      <c r="K1255" s="1" t="s">
        <v>3894</v>
      </c>
    </row>
    <row r="1256" spans="1:11" x14ac:dyDescent="0.25">
      <c r="A1256" s="1" t="s">
        <v>22</v>
      </c>
      <c r="B1256" s="1" t="s">
        <v>1296</v>
      </c>
      <c r="C1256">
        <v>96835</v>
      </c>
      <c r="D1256" s="1" t="s">
        <v>3620</v>
      </c>
      <c r="E1256">
        <v>45</v>
      </c>
      <c r="F1256">
        <v>2835</v>
      </c>
      <c r="G1256" s="1" t="s">
        <v>22</v>
      </c>
      <c r="H1256">
        <v>2835</v>
      </c>
      <c r="I1256">
        <v>0</v>
      </c>
      <c r="J1256" s="1" t="s">
        <v>3890</v>
      </c>
      <c r="K1256" s="1" t="s">
        <v>3894</v>
      </c>
    </row>
    <row r="1257" spans="1:11" x14ac:dyDescent="0.25">
      <c r="A1257" s="1" t="s">
        <v>22</v>
      </c>
      <c r="B1257" s="1" t="s">
        <v>1297</v>
      </c>
      <c r="C1257">
        <v>96836</v>
      </c>
      <c r="D1257" s="1" t="s">
        <v>3675</v>
      </c>
      <c r="E1257">
        <v>68.599999999999994</v>
      </c>
      <c r="F1257">
        <v>1440.6</v>
      </c>
      <c r="G1257" s="1" t="s">
        <v>22</v>
      </c>
      <c r="H1257">
        <v>1440.6</v>
      </c>
      <c r="I1257">
        <v>0</v>
      </c>
      <c r="J1257" s="1" t="s">
        <v>3890</v>
      </c>
      <c r="K1257" s="1" t="s">
        <v>3894</v>
      </c>
    </row>
    <row r="1258" spans="1:11" x14ac:dyDescent="0.25">
      <c r="A1258" s="1" t="s">
        <v>22</v>
      </c>
      <c r="B1258" s="1" t="s">
        <v>1298</v>
      </c>
      <c r="C1258">
        <v>96837</v>
      </c>
      <c r="D1258" s="1" t="s">
        <v>3610</v>
      </c>
      <c r="E1258">
        <v>60.2</v>
      </c>
      <c r="F1258">
        <v>3342.6</v>
      </c>
      <c r="G1258" s="1" t="s">
        <v>22</v>
      </c>
      <c r="H1258">
        <v>3342.6</v>
      </c>
      <c r="I1258">
        <v>0</v>
      </c>
      <c r="J1258" s="1" t="s">
        <v>3890</v>
      </c>
      <c r="K1258" s="1" t="s">
        <v>3894</v>
      </c>
    </row>
    <row r="1259" spans="1:11" x14ac:dyDescent="0.25">
      <c r="A1259" s="1" t="s">
        <v>22</v>
      </c>
      <c r="B1259" s="1" t="s">
        <v>1299</v>
      </c>
      <c r="C1259">
        <v>96838</v>
      </c>
      <c r="D1259" s="1" t="s">
        <v>3679</v>
      </c>
      <c r="E1259">
        <v>52.2</v>
      </c>
      <c r="F1259">
        <v>3549.6</v>
      </c>
      <c r="G1259" s="1" t="s">
        <v>22</v>
      </c>
      <c r="H1259">
        <v>3549.6</v>
      </c>
      <c r="I1259">
        <v>0</v>
      </c>
      <c r="J1259" s="1" t="s">
        <v>3890</v>
      </c>
      <c r="K1259" s="1" t="s">
        <v>3897</v>
      </c>
    </row>
    <row r="1260" spans="1:11" x14ac:dyDescent="0.25">
      <c r="A1260" s="1" t="s">
        <v>22</v>
      </c>
      <c r="B1260" s="1" t="s">
        <v>1300</v>
      </c>
      <c r="C1260">
        <v>96839</v>
      </c>
      <c r="D1260" s="1" t="s">
        <v>3746</v>
      </c>
      <c r="E1260">
        <v>66.7</v>
      </c>
      <c r="F1260">
        <v>4602.3</v>
      </c>
      <c r="G1260" s="1" t="s">
        <v>22</v>
      </c>
      <c r="H1260">
        <v>4602.3</v>
      </c>
      <c r="I1260">
        <v>0</v>
      </c>
      <c r="J1260" s="1" t="s">
        <v>3890</v>
      </c>
      <c r="K1260" s="1" t="s">
        <v>3897</v>
      </c>
    </row>
    <row r="1261" spans="1:11" x14ac:dyDescent="0.25">
      <c r="A1261" s="1" t="s">
        <v>22</v>
      </c>
      <c r="B1261" s="1" t="s">
        <v>1301</v>
      </c>
      <c r="C1261">
        <v>96840</v>
      </c>
      <c r="D1261" s="1" t="s">
        <v>3676</v>
      </c>
      <c r="E1261">
        <v>13.2</v>
      </c>
      <c r="F1261">
        <v>793.5</v>
      </c>
      <c r="G1261" s="1" t="s">
        <v>22</v>
      </c>
      <c r="H1261">
        <v>793.5</v>
      </c>
      <c r="I1261">
        <v>0</v>
      </c>
      <c r="J1261" s="1" t="s">
        <v>3890</v>
      </c>
      <c r="K1261" s="1" t="s">
        <v>3897</v>
      </c>
    </row>
    <row r="1262" spans="1:11" x14ac:dyDescent="0.25">
      <c r="A1262" s="1" t="s">
        <v>22</v>
      </c>
      <c r="B1262" s="1" t="s">
        <v>1302</v>
      </c>
      <c r="C1262">
        <v>96841</v>
      </c>
      <c r="D1262" s="1" t="s">
        <v>3670</v>
      </c>
      <c r="E1262">
        <v>26.1</v>
      </c>
      <c r="F1262">
        <v>1800.9</v>
      </c>
      <c r="G1262" s="1" t="s">
        <v>22</v>
      </c>
      <c r="H1262">
        <v>1800.9</v>
      </c>
      <c r="I1262">
        <v>0</v>
      </c>
      <c r="J1262" s="1" t="s">
        <v>3890</v>
      </c>
      <c r="K1262" s="1" t="s">
        <v>3897</v>
      </c>
    </row>
    <row r="1263" spans="1:11" x14ac:dyDescent="0.25">
      <c r="A1263" s="1" t="s">
        <v>22</v>
      </c>
      <c r="B1263" s="1" t="s">
        <v>1303</v>
      </c>
      <c r="C1263">
        <v>96842</v>
      </c>
      <c r="D1263" s="1" t="s">
        <v>3671</v>
      </c>
      <c r="E1263">
        <v>68.599999999999994</v>
      </c>
      <c r="F1263">
        <v>4315.5</v>
      </c>
      <c r="G1263" s="1" t="s">
        <v>22</v>
      </c>
      <c r="H1263">
        <v>4315.5</v>
      </c>
      <c r="I1263">
        <v>0</v>
      </c>
      <c r="J1263" s="1" t="s">
        <v>3890</v>
      </c>
      <c r="K1263" s="1" t="s">
        <v>3897</v>
      </c>
    </row>
    <row r="1264" spans="1:11" x14ac:dyDescent="0.25">
      <c r="A1264" s="1" t="s">
        <v>22</v>
      </c>
      <c r="B1264" s="1" t="s">
        <v>1304</v>
      </c>
      <c r="C1264">
        <v>96843</v>
      </c>
      <c r="D1264" s="1" t="s">
        <v>3736</v>
      </c>
      <c r="E1264">
        <v>5</v>
      </c>
      <c r="F1264">
        <v>230</v>
      </c>
      <c r="G1264" s="1" t="s">
        <v>22</v>
      </c>
      <c r="H1264">
        <v>230</v>
      </c>
      <c r="I1264">
        <v>0</v>
      </c>
      <c r="J1264" s="1" t="s">
        <v>3890</v>
      </c>
      <c r="K1264" s="1" t="s">
        <v>3897</v>
      </c>
    </row>
    <row r="1265" spans="1:11" x14ac:dyDescent="0.25">
      <c r="A1265" s="1" t="s">
        <v>22</v>
      </c>
      <c r="B1265" s="1" t="s">
        <v>1305</v>
      </c>
      <c r="C1265">
        <v>96844</v>
      </c>
      <c r="D1265" s="1" t="s">
        <v>3669</v>
      </c>
      <c r="E1265">
        <v>55.7</v>
      </c>
      <c r="F1265">
        <v>3453.4</v>
      </c>
      <c r="G1265" s="1" t="s">
        <v>22</v>
      </c>
      <c r="H1265">
        <v>3453.4</v>
      </c>
      <c r="I1265">
        <v>0</v>
      </c>
      <c r="J1265" s="1" t="s">
        <v>3890</v>
      </c>
      <c r="K1265" s="1" t="s">
        <v>3897</v>
      </c>
    </row>
    <row r="1266" spans="1:11" x14ac:dyDescent="0.25">
      <c r="A1266" s="1" t="s">
        <v>22</v>
      </c>
      <c r="B1266" s="1" t="s">
        <v>1306</v>
      </c>
      <c r="C1266">
        <v>96845</v>
      </c>
      <c r="D1266" s="1" t="s">
        <v>3614</v>
      </c>
      <c r="E1266">
        <v>18.7</v>
      </c>
      <c r="F1266">
        <v>1234.2</v>
      </c>
      <c r="G1266" s="1" t="s">
        <v>22</v>
      </c>
      <c r="H1266">
        <v>1234.2</v>
      </c>
      <c r="I1266">
        <v>0</v>
      </c>
      <c r="J1266" s="1" t="s">
        <v>3890</v>
      </c>
      <c r="K1266" s="1" t="s">
        <v>3894</v>
      </c>
    </row>
    <row r="1267" spans="1:11" x14ac:dyDescent="0.25">
      <c r="A1267" s="1" t="s">
        <v>22</v>
      </c>
      <c r="B1267" s="1" t="s">
        <v>1307</v>
      </c>
      <c r="C1267">
        <v>96846</v>
      </c>
      <c r="D1267" s="1" t="s">
        <v>3764</v>
      </c>
      <c r="E1267">
        <v>307.60000000000002</v>
      </c>
      <c r="F1267">
        <v>19994</v>
      </c>
      <c r="G1267" s="1" t="s">
        <v>33</v>
      </c>
      <c r="H1267">
        <v>19994</v>
      </c>
      <c r="I1267">
        <v>0</v>
      </c>
      <c r="J1267" s="1" t="s">
        <v>3890</v>
      </c>
      <c r="K1267" s="1" t="s">
        <v>3901</v>
      </c>
    </row>
    <row r="1268" spans="1:11" x14ac:dyDescent="0.25">
      <c r="A1268" s="1" t="s">
        <v>22</v>
      </c>
      <c r="B1268" s="1" t="s">
        <v>1308</v>
      </c>
      <c r="C1268">
        <v>96847</v>
      </c>
      <c r="D1268" s="1" t="s">
        <v>3605</v>
      </c>
      <c r="E1268">
        <v>33.5</v>
      </c>
      <c r="F1268">
        <v>1753.8</v>
      </c>
      <c r="G1268" s="1" t="s">
        <v>22</v>
      </c>
      <c r="H1268">
        <v>1753.8</v>
      </c>
      <c r="I1268">
        <v>0</v>
      </c>
      <c r="J1268" s="1" t="s">
        <v>3890</v>
      </c>
      <c r="K1268" s="1" t="s">
        <v>3894</v>
      </c>
    </row>
    <row r="1269" spans="1:11" x14ac:dyDescent="0.25">
      <c r="A1269" s="1" t="s">
        <v>22</v>
      </c>
      <c r="B1269" s="1" t="s">
        <v>1309</v>
      </c>
      <c r="C1269">
        <v>96848</v>
      </c>
      <c r="D1269" s="1" t="s">
        <v>3638</v>
      </c>
      <c r="E1269">
        <v>38.700000000000003</v>
      </c>
      <c r="F1269">
        <v>2412.3000000000002</v>
      </c>
      <c r="G1269" s="1" t="s">
        <v>22</v>
      </c>
      <c r="H1269">
        <v>2412.3000000000002</v>
      </c>
      <c r="I1269">
        <v>0</v>
      </c>
      <c r="J1269" s="1" t="s">
        <v>3890</v>
      </c>
      <c r="K1269" s="1" t="s">
        <v>3897</v>
      </c>
    </row>
    <row r="1270" spans="1:11" x14ac:dyDescent="0.25">
      <c r="A1270" s="1" t="s">
        <v>22</v>
      </c>
      <c r="B1270" s="1" t="s">
        <v>1310</v>
      </c>
      <c r="C1270">
        <v>96849</v>
      </c>
      <c r="D1270" s="1" t="s">
        <v>3776</v>
      </c>
      <c r="E1270">
        <v>250</v>
      </c>
      <c r="F1270">
        <v>12750</v>
      </c>
      <c r="G1270" s="1" t="s">
        <v>31</v>
      </c>
      <c r="H1270">
        <v>12750</v>
      </c>
      <c r="I1270">
        <v>0</v>
      </c>
      <c r="J1270" s="1" t="s">
        <v>3890</v>
      </c>
      <c r="K1270" s="1" t="s">
        <v>3894</v>
      </c>
    </row>
    <row r="1271" spans="1:11" x14ac:dyDescent="0.25">
      <c r="A1271" s="1" t="s">
        <v>22</v>
      </c>
      <c r="B1271" s="1" t="s">
        <v>1311</v>
      </c>
      <c r="C1271">
        <v>96850</v>
      </c>
      <c r="D1271" s="1" t="s">
        <v>3605</v>
      </c>
      <c r="E1271">
        <v>6.7</v>
      </c>
      <c r="F1271">
        <v>201</v>
      </c>
      <c r="G1271" s="1" t="s">
        <v>22</v>
      </c>
      <c r="H1271">
        <v>201</v>
      </c>
      <c r="I1271">
        <v>0</v>
      </c>
      <c r="J1271" s="1" t="s">
        <v>3890</v>
      </c>
      <c r="K1271" s="1" t="s">
        <v>3894</v>
      </c>
    </row>
    <row r="1272" spans="1:11" x14ac:dyDescent="0.25">
      <c r="A1272" s="1" t="s">
        <v>22</v>
      </c>
      <c r="B1272" s="1" t="s">
        <v>1312</v>
      </c>
      <c r="C1272">
        <v>96851</v>
      </c>
      <c r="D1272" s="1" t="s">
        <v>3714</v>
      </c>
      <c r="E1272">
        <v>21</v>
      </c>
      <c r="F1272">
        <v>1386</v>
      </c>
      <c r="G1272" s="1" t="s">
        <v>22</v>
      </c>
      <c r="H1272">
        <v>1386</v>
      </c>
      <c r="I1272">
        <v>0</v>
      </c>
      <c r="J1272" s="1" t="s">
        <v>3890</v>
      </c>
      <c r="K1272" s="1" t="s">
        <v>3901</v>
      </c>
    </row>
    <row r="1273" spans="1:11" x14ac:dyDescent="0.25">
      <c r="A1273" s="1" t="s">
        <v>22</v>
      </c>
      <c r="B1273" s="1" t="s">
        <v>1313</v>
      </c>
      <c r="C1273">
        <v>96852</v>
      </c>
      <c r="D1273" s="1" t="s">
        <v>3633</v>
      </c>
      <c r="E1273">
        <v>138.69999999999999</v>
      </c>
      <c r="F1273">
        <v>7535.8</v>
      </c>
      <c r="G1273" s="1" t="s">
        <v>22</v>
      </c>
      <c r="H1273">
        <v>7535.8</v>
      </c>
      <c r="I1273">
        <v>0</v>
      </c>
      <c r="J1273" s="1" t="s">
        <v>3890</v>
      </c>
      <c r="K1273" s="1" t="s">
        <v>3897</v>
      </c>
    </row>
    <row r="1274" spans="1:11" x14ac:dyDescent="0.25">
      <c r="A1274" s="1" t="s">
        <v>22</v>
      </c>
      <c r="B1274" s="1" t="s">
        <v>1314</v>
      </c>
      <c r="C1274">
        <v>96853</v>
      </c>
      <c r="D1274" s="1" t="s">
        <v>3686</v>
      </c>
      <c r="E1274">
        <v>982.4</v>
      </c>
      <c r="F1274">
        <v>49325.599999999999</v>
      </c>
      <c r="G1274" s="1" t="s">
        <v>3879</v>
      </c>
      <c r="H1274">
        <v>0</v>
      </c>
      <c r="I1274">
        <v>49325.599999999999</v>
      </c>
      <c r="J1274" s="1" t="s">
        <v>3892</v>
      </c>
      <c r="K1274" s="1" t="s">
        <v>3900</v>
      </c>
    </row>
    <row r="1275" spans="1:11" x14ac:dyDescent="0.25">
      <c r="A1275" s="1" t="s">
        <v>22</v>
      </c>
      <c r="B1275" s="1" t="s">
        <v>1315</v>
      </c>
      <c r="C1275">
        <v>96854</v>
      </c>
      <c r="D1275" s="1" t="s">
        <v>3614</v>
      </c>
      <c r="E1275">
        <v>9.6</v>
      </c>
      <c r="F1275">
        <v>633.6</v>
      </c>
      <c r="G1275" s="1" t="s">
        <v>22</v>
      </c>
      <c r="H1275">
        <v>633.6</v>
      </c>
      <c r="I1275">
        <v>0</v>
      </c>
      <c r="J1275" s="1" t="s">
        <v>3890</v>
      </c>
      <c r="K1275" s="1" t="s">
        <v>3894</v>
      </c>
    </row>
    <row r="1276" spans="1:11" x14ac:dyDescent="0.25">
      <c r="A1276" s="1" t="s">
        <v>22</v>
      </c>
      <c r="B1276" s="1" t="s">
        <v>1316</v>
      </c>
      <c r="C1276">
        <v>96855</v>
      </c>
      <c r="D1276" s="1" t="s">
        <v>3703</v>
      </c>
      <c r="E1276">
        <v>82.6</v>
      </c>
      <c r="F1276">
        <v>5278.3</v>
      </c>
      <c r="G1276" s="1" t="s">
        <v>22</v>
      </c>
      <c r="H1276">
        <v>5278.3</v>
      </c>
      <c r="I1276">
        <v>0</v>
      </c>
      <c r="J1276" s="1" t="s">
        <v>3890</v>
      </c>
      <c r="K1276" s="1" t="s">
        <v>3894</v>
      </c>
    </row>
    <row r="1277" spans="1:11" x14ac:dyDescent="0.25">
      <c r="A1277" s="1" t="s">
        <v>22</v>
      </c>
      <c r="B1277" s="1" t="s">
        <v>1317</v>
      </c>
      <c r="C1277">
        <v>96856</v>
      </c>
      <c r="D1277" s="1" t="s">
        <v>3606</v>
      </c>
      <c r="E1277">
        <v>44.3</v>
      </c>
      <c r="F1277">
        <v>1594.8</v>
      </c>
      <c r="G1277" s="1" t="s">
        <v>22</v>
      </c>
      <c r="H1277">
        <v>1594.8</v>
      </c>
      <c r="I1277">
        <v>0</v>
      </c>
      <c r="J1277" s="1" t="s">
        <v>3890</v>
      </c>
      <c r="K1277" s="1" t="s">
        <v>3894</v>
      </c>
    </row>
    <row r="1278" spans="1:11" x14ac:dyDescent="0.25">
      <c r="A1278" s="1" t="s">
        <v>22</v>
      </c>
      <c r="B1278" s="1" t="s">
        <v>1318</v>
      </c>
      <c r="C1278">
        <v>96857</v>
      </c>
      <c r="D1278" s="1" t="s">
        <v>3606</v>
      </c>
      <c r="E1278">
        <v>24.4</v>
      </c>
      <c r="F1278">
        <v>512.4</v>
      </c>
      <c r="G1278" s="1" t="s">
        <v>22</v>
      </c>
      <c r="H1278">
        <v>512.4</v>
      </c>
      <c r="I1278">
        <v>0</v>
      </c>
      <c r="J1278" s="1" t="s">
        <v>3890</v>
      </c>
      <c r="K1278" s="1" t="s">
        <v>3894</v>
      </c>
    </row>
    <row r="1279" spans="1:11" x14ac:dyDescent="0.25">
      <c r="A1279" s="1" t="s">
        <v>22</v>
      </c>
      <c r="B1279" s="1" t="s">
        <v>1319</v>
      </c>
      <c r="C1279">
        <v>96858</v>
      </c>
      <c r="D1279" s="1" t="s">
        <v>3661</v>
      </c>
      <c r="E1279">
        <v>472.5</v>
      </c>
      <c r="F1279">
        <v>24027.1</v>
      </c>
      <c r="G1279" s="1" t="s">
        <v>22</v>
      </c>
      <c r="H1279">
        <v>24027.1</v>
      </c>
      <c r="I1279">
        <v>0</v>
      </c>
      <c r="J1279" s="1" t="s">
        <v>3890</v>
      </c>
      <c r="K1279" s="1" t="s">
        <v>3898</v>
      </c>
    </row>
    <row r="1280" spans="1:11" x14ac:dyDescent="0.25">
      <c r="A1280" s="1" t="s">
        <v>22</v>
      </c>
      <c r="B1280" s="1" t="s">
        <v>1320</v>
      </c>
      <c r="C1280">
        <v>96859</v>
      </c>
      <c r="D1280" s="1" t="s">
        <v>3705</v>
      </c>
      <c r="E1280">
        <v>70</v>
      </c>
      <c r="F1280">
        <v>1960</v>
      </c>
      <c r="G1280" s="1" t="s">
        <v>22</v>
      </c>
      <c r="H1280">
        <v>1960</v>
      </c>
      <c r="I1280">
        <v>0</v>
      </c>
      <c r="J1280" s="1" t="s">
        <v>3890</v>
      </c>
      <c r="K1280" s="1" t="s">
        <v>3894</v>
      </c>
    </row>
    <row r="1281" spans="1:11" x14ac:dyDescent="0.25">
      <c r="A1281" s="1" t="s">
        <v>22</v>
      </c>
      <c r="B1281" s="1" t="s">
        <v>1321</v>
      </c>
      <c r="C1281">
        <v>96860</v>
      </c>
      <c r="D1281" s="1" t="s">
        <v>3768</v>
      </c>
      <c r="E1281">
        <v>15.6</v>
      </c>
      <c r="F1281">
        <v>1216.8</v>
      </c>
      <c r="G1281" s="1" t="s">
        <v>22</v>
      </c>
      <c r="H1281">
        <v>1216.8</v>
      </c>
      <c r="I1281">
        <v>0</v>
      </c>
      <c r="J1281" s="1" t="s">
        <v>3890</v>
      </c>
      <c r="K1281" s="1" t="s">
        <v>3894</v>
      </c>
    </row>
    <row r="1282" spans="1:11" x14ac:dyDescent="0.25">
      <c r="A1282" s="1" t="s">
        <v>22</v>
      </c>
      <c r="B1282" s="1" t="s">
        <v>1322</v>
      </c>
      <c r="C1282">
        <v>96861</v>
      </c>
      <c r="D1282" s="1" t="s">
        <v>3626</v>
      </c>
      <c r="E1282">
        <v>262</v>
      </c>
      <c r="F1282">
        <v>16617.2</v>
      </c>
      <c r="G1282" s="1" t="s">
        <v>22</v>
      </c>
      <c r="H1282">
        <v>16617.2</v>
      </c>
      <c r="I1282">
        <v>0</v>
      </c>
      <c r="J1282" s="1" t="s">
        <v>3890</v>
      </c>
      <c r="K1282" s="1" t="s">
        <v>3894</v>
      </c>
    </row>
    <row r="1283" spans="1:11" x14ac:dyDescent="0.25">
      <c r="A1283" s="1" t="s">
        <v>22</v>
      </c>
      <c r="B1283" s="1" t="s">
        <v>1323</v>
      </c>
      <c r="C1283">
        <v>96862</v>
      </c>
      <c r="D1283" s="1" t="s">
        <v>3839</v>
      </c>
      <c r="E1283">
        <v>171.4</v>
      </c>
      <c r="F1283">
        <v>5330.8</v>
      </c>
      <c r="G1283" s="1" t="s">
        <v>22</v>
      </c>
      <c r="H1283">
        <v>5330.8</v>
      </c>
      <c r="I1283">
        <v>0</v>
      </c>
      <c r="J1283" s="1" t="s">
        <v>3890</v>
      </c>
      <c r="K1283" s="1" t="s">
        <v>3894</v>
      </c>
    </row>
    <row r="1284" spans="1:11" x14ac:dyDescent="0.25">
      <c r="A1284" s="1" t="s">
        <v>22</v>
      </c>
      <c r="B1284" s="1" t="s">
        <v>1324</v>
      </c>
      <c r="C1284">
        <v>96863</v>
      </c>
      <c r="D1284" s="1" t="s">
        <v>3611</v>
      </c>
      <c r="E1284">
        <v>40.1</v>
      </c>
      <c r="F1284">
        <v>1809.6</v>
      </c>
      <c r="G1284" s="1" t="s">
        <v>22</v>
      </c>
      <c r="H1284">
        <v>1809.6</v>
      </c>
      <c r="I1284">
        <v>0</v>
      </c>
      <c r="J1284" s="1" t="s">
        <v>3890</v>
      </c>
      <c r="K1284" s="1" t="s">
        <v>3894</v>
      </c>
    </row>
    <row r="1285" spans="1:11" x14ac:dyDescent="0.25">
      <c r="A1285" s="1" t="s">
        <v>22</v>
      </c>
      <c r="B1285" s="1" t="s">
        <v>1325</v>
      </c>
      <c r="C1285">
        <v>96864</v>
      </c>
      <c r="D1285" s="1" t="s">
        <v>3687</v>
      </c>
      <c r="E1285">
        <v>12.5</v>
      </c>
      <c r="F1285">
        <v>978.4</v>
      </c>
      <c r="G1285" s="1" t="s">
        <v>22</v>
      </c>
      <c r="H1285">
        <v>978.4</v>
      </c>
      <c r="I1285">
        <v>0</v>
      </c>
      <c r="J1285" s="1" t="s">
        <v>3890</v>
      </c>
      <c r="K1285" s="1" t="s">
        <v>3894</v>
      </c>
    </row>
    <row r="1286" spans="1:11" x14ac:dyDescent="0.25">
      <c r="A1286" s="1" t="s">
        <v>22</v>
      </c>
      <c r="B1286" s="1" t="s">
        <v>1326</v>
      </c>
      <c r="C1286">
        <v>96865</v>
      </c>
      <c r="D1286" s="1" t="s">
        <v>3618</v>
      </c>
      <c r="E1286">
        <v>38.200000000000003</v>
      </c>
      <c r="F1286">
        <v>2370</v>
      </c>
      <c r="G1286" s="1" t="s">
        <v>22</v>
      </c>
      <c r="H1286">
        <v>2370</v>
      </c>
      <c r="I1286">
        <v>0</v>
      </c>
      <c r="J1286" s="1" t="s">
        <v>3890</v>
      </c>
      <c r="K1286" s="1" t="s">
        <v>3894</v>
      </c>
    </row>
    <row r="1287" spans="1:11" x14ac:dyDescent="0.25">
      <c r="A1287" s="1" t="s">
        <v>22</v>
      </c>
      <c r="B1287" s="1" t="s">
        <v>1327</v>
      </c>
      <c r="C1287">
        <v>96866</v>
      </c>
      <c r="D1287" s="1" t="s">
        <v>3686</v>
      </c>
      <c r="E1287">
        <v>45.4</v>
      </c>
      <c r="F1287">
        <v>3087.2</v>
      </c>
      <c r="G1287" s="1" t="s">
        <v>3879</v>
      </c>
      <c r="H1287">
        <v>0</v>
      </c>
      <c r="I1287">
        <v>3087.2</v>
      </c>
      <c r="J1287" s="1" t="s">
        <v>3892</v>
      </c>
      <c r="K1287" s="1" t="s">
        <v>3900</v>
      </c>
    </row>
    <row r="1288" spans="1:11" x14ac:dyDescent="0.25">
      <c r="A1288" s="1" t="s">
        <v>22</v>
      </c>
      <c r="B1288" s="1" t="s">
        <v>1328</v>
      </c>
      <c r="C1288">
        <v>96867</v>
      </c>
      <c r="D1288" s="1" t="s">
        <v>3605</v>
      </c>
      <c r="E1288">
        <v>55</v>
      </c>
      <c r="F1288">
        <v>3430</v>
      </c>
      <c r="G1288" s="1" t="s">
        <v>22</v>
      </c>
      <c r="H1288">
        <v>3430</v>
      </c>
      <c r="I1288">
        <v>0</v>
      </c>
      <c r="J1288" s="1" t="s">
        <v>3890</v>
      </c>
      <c r="K1288" s="1" t="s">
        <v>3894</v>
      </c>
    </row>
    <row r="1289" spans="1:11" x14ac:dyDescent="0.25">
      <c r="A1289" s="1" t="s">
        <v>22</v>
      </c>
      <c r="B1289" s="1" t="s">
        <v>1329</v>
      </c>
      <c r="C1289">
        <v>96868</v>
      </c>
      <c r="D1289" s="1" t="s">
        <v>3624</v>
      </c>
      <c r="E1289">
        <v>31.2</v>
      </c>
      <c r="F1289">
        <v>2152.8000000000002</v>
      </c>
      <c r="G1289" s="1" t="s">
        <v>22</v>
      </c>
      <c r="H1289">
        <v>2152.8000000000002</v>
      </c>
      <c r="I1289">
        <v>0</v>
      </c>
      <c r="J1289" s="1" t="s">
        <v>3890</v>
      </c>
      <c r="K1289" s="1" t="s">
        <v>3894</v>
      </c>
    </row>
    <row r="1290" spans="1:11" x14ac:dyDescent="0.25">
      <c r="A1290" s="1" t="s">
        <v>22</v>
      </c>
      <c r="B1290" s="1" t="s">
        <v>1330</v>
      </c>
      <c r="C1290">
        <v>96869</v>
      </c>
      <c r="D1290" s="1" t="s">
        <v>3682</v>
      </c>
      <c r="E1290">
        <v>291.60000000000002</v>
      </c>
      <c r="F1290">
        <v>11318</v>
      </c>
      <c r="G1290" s="1" t="s">
        <v>22</v>
      </c>
      <c r="H1290">
        <v>11318</v>
      </c>
      <c r="I1290">
        <v>0</v>
      </c>
      <c r="J1290" s="1" t="s">
        <v>3890</v>
      </c>
      <c r="K1290" s="1" t="s">
        <v>3898</v>
      </c>
    </row>
    <row r="1291" spans="1:11" x14ac:dyDescent="0.25">
      <c r="A1291" s="1" t="s">
        <v>22</v>
      </c>
      <c r="B1291" s="1" t="s">
        <v>1331</v>
      </c>
      <c r="C1291">
        <v>96870</v>
      </c>
      <c r="D1291" s="1" t="s">
        <v>3603</v>
      </c>
      <c r="E1291">
        <v>341.1</v>
      </c>
      <c r="F1291">
        <v>7983.9</v>
      </c>
      <c r="G1291" s="1" t="s">
        <v>22</v>
      </c>
      <c r="H1291">
        <v>7983.9</v>
      </c>
      <c r="I1291">
        <v>0</v>
      </c>
      <c r="J1291" s="1" t="s">
        <v>3890</v>
      </c>
      <c r="K1291" s="1" t="s">
        <v>3902</v>
      </c>
    </row>
    <row r="1292" spans="1:11" x14ac:dyDescent="0.25">
      <c r="A1292" s="1" t="s">
        <v>22</v>
      </c>
      <c r="B1292" s="1" t="s">
        <v>1332</v>
      </c>
      <c r="C1292">
        <v>96871</v>
      </c>
      <c r="D1292" s="1" t="s">
        <v>3760</v>
      </c>
      <c r="E1292">
        <v>14</v>
      </c>
      <c r="F1292">
        <v>924</v>
      </c>
      <c r="G1292" s="1" t="s">
        <v>22</v>
      </c>
      <c r="H1292">
        <v>924</v>
      </c>
      <c r="I1292">
        <v>0</v>
      </c>
      <c r="J1292" s="1" t="s">
        <v>3890</v>
      </c>
      <c r="K1292" s="1" t="s">
        <v>3898</v>
      </c>
    </row>
    <row r="1293" spans="1:11" x14ac:dyDescent="0.25">
      <c r="A1293" s="1" t="s">
        <v>22</v>
      </c>
      <c r="B1293" s="1" t="s">
        <v>1333</v>
      </c>
      <c r="C1293">
        <v>96872</v>
      </c>
      <c r="D1293" s="1" t="s">
        <v>3634</v>
      </c>
      <c r="E1293">
        <v>42</v>
      </c>
      <c r="F1293">
        <v>2772</v>
      </c>
      <c r="G1293" s="1" t="s">
        <v>22</v>
      </c>
      <c r="H1293">
        <v>2772</v>
      </c>
      <c r="I1293">
        <v>0</v>
      </c>
      <c r="J1293" s="1" t="s">
        <v>3890</v>
      </c>
      <c r="K1293" s="1" t="s">
        <v>3898</v>
      </c>
    </row>
    <row r="1294" spans="1:11" x14ac:dyDescent="0.25">
      <c r="A1294" s="1" t="s">
        <v>22</v>
      </c>
      <c r="B1294" s="1" t="s">
        <v>1334</v>
      </c>
      <c r="C1294">
        <v>96873</v>
      </c>
      <c r="D1294" s="1" t="s">
        <v>3665</v>
      </c>
      <c r="E1294">
        <v>79.5</v>
      </c>
      <c r="F1294">
        <v>4586.6000000000004</v>
      </c>
      <c r="G1294" s="1" t="s">
        <v>22</v>
      </c>
      <c r="H1294">
        <v>4586.6000000000004</v>
      </c>
      <c r="I1294">
        <v>0</v>
      </c>
      <c r="J1294" s="1" t="s">
        <v>3890</v>
      </c>
      <c r="K1294" s="1" t="s">
        <v>3898</v>
      </c>
    </row>
    <row r="1295" spans="1:11" x14ac:dyDescent="0.25">
      <c r="A1295" s="1" t="s">
        <v>22</v>
      </c>
      <c r="B1295" s="1" t="s">
        <v>1335</v>
      </c>
      <c r="C1295">
        <v>96874</v>
      </c>
      <c r="D1295" s="1" t="s">
        <v>3724</v>
      </c>
      <c r="E1295">
        <v>231.6</v>
      </c>
      <c r="F1295">
        <v>15980.4</v>
      </c>
      <c r="G1295" s="1" t="s">
        <v>22</v>
      </c>
      <c r="H1295">
        <v>15980.4</v>
      </c>
      <c r="I1295">
        <v>0</v>
      </c>
      <c r="J1295" s="1" t="s">
        <v>3890</v>
      </c>
      <c r="K1295" s="1" t="s">
        <v>3902</v>
      </c>
    </row>
    <row r="1296" spans="1:11" x14ac:dyDescent="0.25">
      <c r="A1296" s="1" t="s">
        <v>22</v>
      </c>
      <c r="B1296" s="1" t="s">
        <v>1336</v>
      </c>
      <c r="C1296">
        <v>96875</v>
      </c>
      <c r="D1296" s="1" t="s">
        <v>3840</v>
      </c>
      <c r="E1296">
        <v>6.9</v>
      </c>
      <c r="F1296">
        <v>207</v>
      </c>
      <c r="G1296" s="1" t="s">
        <v>22</v>
      </c>
      <c r="H1296">
        <v>207</v>
      </c>
      <c r="I1296">
        <v>0</v>
      </c>
      <c r="J1296" s="1" t="s">
        <v>3890</v>
      </c>
      <c r="K1296" s="1" t="s">
        <v>3894</v>
      </c>
    </row>
    <row r="1297" spans="1:11" x14ac:dyDescent="0.25">
      <c r="A1297" s="1" t="s">
        <v>22</v>
      </c>
      <c r="B1297" s="1" t="s">
        <v>1337</v>
      </c>
      <c r="C1297">
        <v>96876</v>
      </c>
      <c r="D1297" s="1" t="s">
        <v>3618</v>
      </c>
      <c r="E1297">
        <v>5.5</v>
      </c>
      <c r="F1297">
        <v>264</v>
      </c>
      <c r="G1297" s="1" t="s">
        <v>22</v>
      </c>
      <c r="H1297">
        <v>264</v>
      </c>
      <c r="I1297">
        <v>0</v>
      </c>
      <c r="J1297" s="1" t="s">
        <v>3890</v>
      </c>
      <c r="K1297" s="1" t="s">
        <v>3894</v>
      </c>
    </row>
    <row r="1298" spans="1:11" x14ac:dyDescent="0.25">
      <c r="A1298" s="1" t="s">
        <v>22</v>
      </c>
      <c r="B1298" s="1" t="s">
        <v>1338</v>
      </c>
      <c r="C1298">
        <v>96877</v>
      </c>
      <c r="D1298" s="1" t="s">
        <v>3840</v>
      </c>
      <c r="E1298">
        <v>20.100000000000001</v>
      </c>
      <c r="F1298">
        <v>964.8</v>
      </c>
      <c r="G1298" s="1" t="s">
        <v>22</v>
      </c>
      <c r="H1298">
        <v>964.8</v>
      </c>
      <c r="I1298">
        <v>0</v>
      </c>
      <c r="J1298" s="1" t="s">
        <v>3890</v>
      </c>
      <c r="K1298" s="1" t="s">
        <v>3894</v>
      </c>
    </row>
    <row r="1299" spans="1:11" x14ac:dyDescent="0.25">
      <c r="A1299" s="1" t="s">
        <v>22</v>
      </c>
      <c r="B1299" s="1" t="s">
        <v>1339</v>
      </c>
      <c r="C1299">
        <v>96878</v>
      </c>
      <c r="D1299" s="1" t="s">
        <v>3681</v>
      </c>
      <c r="E1299">
        <v>96.3</v>
      </c>
      <c r="F1299">
        <v>4640.7</v>
      </c>
      <c r="G1299" s="1" t="s">
        <v>22</v>
      </c>
      <c r="H1299">
        <v>4640.7</v>
      </c>
      <c r="I1299">
        <v>0</v>
      </c>
      <c r="J1299" s="1" t="s">
        <v>3890</v>
      </c>
      <c r="K1299" s="1" t="s">
        <v>3901</v>
      </c>
    </row>
    <row r="1300" spans="1:11" x14ac:dyDescent="0.25">
      <c r="A1300" s="1" t="s">
        <v>22</v>
      </c>
      <c r="B1300" s="1" t="s">
        <v>1340</v>
      </c>
      <c r="C1300">
        <v>96879</v>
      </c>
      <c r="D1300" s="1" t="s">
        <v>3700</v>
      </c>
      <c r="E1300">
        <v>80.900000000000006</v>
      </c>
      <c r="F1300">
        <v>4085.45</v>
      </c>
      <c r="G1300" s="1" t="s">
        <v>37</v>
      </c>
      <c r="H1300">
        <v>4085.45</v>
      </c>
      <c r="I1300">
        <v>0</v>
      </c>
      <c r="J1300" s="1" t="s">
        <v>3890</v>
      </c>
      <c r="K1300" s="1" t="s">
        <v>3901</v>
      </c>
    </row>
    <row r="1301" spans="1:11" x14ac:dyDescent="0.25">
      <c r="A1301" s="1" t="s">
        <v>22</v>
      </c>
      <c r="B1301" s="1" t="s">
        <v>1341</v>
      </c>
      <c r="C1301">
        <v>96880</v>
      </c>
      <c r="D1301" s="1" t="s">
        <v>3603</v>
      </c>
      <c r="E1301">
        <v>19.8</v>
      </c>
      <c r="F1301">
        <v>1306.8</v>
      </c>
      <c r="G1301" s="1" t="s">
        <v>22</v>
      </c>
      <c r="H1301">
        <v>1306.8</v>
      </c>
      <c r="I1301">
        <v>0</v>
      </c>
      <c r="J1301" s="1" t="s">
        <v>3890</v>
      </c>
      <c r="K1301" s="1" t="s">
        <v>3894</v>
      </c>
    </row>
    <row r="1302" spans="1:11" x14ac:dyDescent="0.25">
      <c r="A1302" s="1" t="s">
        <v>22</v>
      </c>
      <c r="B1302" s="1" t="s">
        <v>1342</v>
      </c>
      <c r="C1302">
        <v>96881</v>
      </c>
      <c r="D1302" s="1" t="s">
        <v>3841</v>
      </c>
      <c r="E1302">
        <v>49.8</v>
      </c>
      <c r="F1302">
        <v>1696.8</v>
      </c>
      <c r="G1302" s="1" t="s">
        <v>22</v>
      </c>
      <c r="H1302">
        <v>1696.8</v>
      </c>
      <c r="I1302">
        <v>0</v>
      </c>
      <c r="J1302" s="1" t="s">
        <v>3890</v>
      </c>
      <c r="K1302" s="1" t="s">
        <v>3894</v>
      </c>
    </row>
    <row r="1303" spans="1:11" x14ac:dyDescent="0.25">
      <c r="A1303" s="1" t="s">
        <v>22</v>
      </c>
      <c r="B1303" s="1" t="s">
        <v>1343</v>
      </c>
      <c r="C1303">
        <v>96882</v>
      </c>
      <c r="D1303" s="1" t="s">
        <v>3625</v>
      </c>
      <c r="E1303">
        <v>11.9</v>
      </c>
      <c r="F1303">
        <v>618.79999999999995</v>
      </c>
      <c r="G1303" s="1" t="s">
        <v>22</v>
      </c>
      <c r="H1303">
        <v>618.79999999999995</v>
      </c>
      <c r="I1303">
        <v>0</v>
      </c>
      <c r="J1303" s="1" t="s">
        <v>3890</v>
      </c>
      <c r="K1303" s="1" t="s">
        <v>3894</v>
      </c>
    </row>
    <row r="1304" spans="1:11" x14ac:dyDescent="0.25">
      <c r="A1304" s="1" t="s">
        <v>22</v>
      </c>
      <c r="B1304" s="1" t="s">
        <v>1344</v>
      </c>
      <c r="C1304">
        <v>96883</v>
      </c>
      <c r="D1304" s="1" t="s">
        <v>3640</v>
      </c>
      <c r="E1304">
        <v>40.1</v>
      </c>
      <c r="F1304">
        <v>2755.8</v>
      </c>
      <c r="G1304" s="1" t="s">
        <v>22</v>
      </c>
      <c r="H1304">
        <v>2755.8</v>
      </c>
      <c r="I1304">
        <v>0</v>
      </c>
      <c r="J1304" s="1" t="s">
        <v>3890</v>
      </c>
      <c r="K1304" s="1" t="s">
        <v>3894</v>
      </c>
    </row>
    <row r="1305" spans="1:11" x14ac:dyDescent="0.25">
      <c r="A1305" s="1" t="s">
        <v>22</v>
      </c>
      <c r="B1305" s="1" t="s">
        <v>1345</v>
      </c>
      <c r="C1305">
        <v>96884</v>
      </c>
      <c r="D1305" s="1" t="s">
        <v>3810</v>
      </c>
      <c r="E1305">
        <v>200</v>
      </c>
      <c r="F1305">
        <v>7200</v>
      </c>
      <c r="G1305" s="1" t="s">
        <v>22</v>
      </c>
      <c r="H1305">
        <v>7200</v>
      </c>
      <c r="I1305">
        <v>0</v>
      </c>
      <c r="J1305" s="1" t="s">
        <v>3890</v>
      </c>
      <c r="K1305" s="1" t="s">
        <v>3894</v>
      </c>
    </row>
    <row r="1306" spans="1:11" x14ac:dyDescent="0.25">
      <c r="A1306" s="1" t="s">
        <v>22</v>
      </c>
      <c r="B1306" s="1" t="s">
        <v>1346</v>
      </c>
      <c r="C1306">
        <v>96885</v>
      </c>
      <c r="D1306" s="1" t="s">
        <v>3709</v>
      </c>
      <c r="E1306">
        <v>157.6</v>
      </c>
      <c r="F1306">
        <v>10401.6</v>
      </c>
      <c r="G1306" s="1" t="s">
        <v>23</v>
      </c>
      <c r="H1306">
        <v>10401.6</v>
      </c>
      <c r="I1306">
        <v>0</v>
      </c>
      <c r="J1306" s="1" t="s">
        <v>3890</v>
      </c>
      <c r="K1306" s="1" t="s">
        <v>3897</v>
      </c>
    </row>
    <row r="1307" spans="1:11" x14ac:dyDescent="0.25">
      <c r="A1307" s="1" t="s">
        <v>22</v>
      </c>
      <c r="B1307" s="1" t="s">
        <v>1347</v>
      </c>
      <c r="C1307">
        <v>96886</v>
      </c>
      <c r="D1307" s="1" t="s">
        <v>3710</v>
      </c>
      <c r="E1307">
        <v>30.7</v>
      </c>
      <c r="F1307">
        <v>2026.2</v>
      </c>
      <c r="G1307" s="1" t="s">
        <v>23</v>
      </c>
      <c r="H1307">
        <v>2026.2</v>
      </c>
      <c r="I1307">
        <v>0</v>
      </c>
      <c r="J1307" s="1" t="s">
        <v>3890</v>
      </c>
      <c r="K1307" s="1" t="s">
        <v>3897</v>
      </c>
    </row>
    <row r="1308" spans="1:11" x14ac:dyDescent="0.25">
      <c r="A1308" s="1" t="s">
        <v>22</v>
      </c>
      <c r="B1308" s="1" t="s">
        <v>1348</v>
      </c>
      <c r="C1308">
        <v>96887</v>
      </c>
      <c r="D1308" s="1" t="s">
        <v>3713</v>
      </c>
      <c r="E1308">
        <v>19.5</v>
      </c>
      <c r="F1308">
        <v>1287</v>
      </c>
      <c r="G1308" s="1" t="s">
        <v>23</v>
      </c>
      <c r="H1308">
        <v>1287</v>
      </c>
      <c r="I1308">
        <v>0</v>
      </c>
      <c r="J1308" s="1" t="s">
        <v>3890</v>
      </c>
      <c r="K1308" s="1" t="s">
        <v>3897</v>
      </c>
    </row>
    <row r="1309" spans="1:11" x14ac:dyDescent="0.25">
      <c r="A1309" s="1" t="s">
        <v>22</v>
      </c>
      <c r="B1309" s="1" t="s">
        <v>1349</v>
      </c>
      <c r="C1309">
        <v>96888</v>
      </c>
      <c r="D1309" s="1" t="s">
        <v>3712</v>
      </c>
      <c r="E1309">
        <v>11.1</v>
      </c>
      <c r="F1309">
        <v>732.6</v>
      </c>
      <c r="G1309" s="1" t="s">
        <v>23</v>
      </c>
      <c r="H1309">
        <v>732.6</v>
      </c>
      <c r="I1309">
        <v>0</v>
      </c>
      <c r="J1309" s="1" t="s">
        <v>3890</v>
      </c>
      <c r="K1309" s="1" t="s">
        <v>3897</v>
      </c>
    </row>
    <row r="1310" spans="1:11" x14ac:dyDescent="0.25">
      <c r="A1310" s="1" t="s">
        <v>22</v>
      </c>
      <c r="B1310" s="1" t="s">
        <v>1350</v>
      </c>
      <c r="C1310">
        <v>96889</v>
      </c>
      <c r="D1310" s="1" t="s">
        <v>3715</v>
      </c>
      <c r="E1310">
        <v>51.9</v>
      </c>
      <c r="F1310">
        <v>2698.8</v>
      </c>
      <c r="G1310" s="1" t="s">
        <v>23</v>
      </c>
      <c r="H1310">
        <v>2698.8</v>
      </c>
      <c r="I1310">
        <v>0</v>
      </c>
      <c r="J1310" s="1" t="s">
        <v>3890</v>
      </c>
      <c r="K1310" s="1" t="s">
        <v>3897</v>
      </c>
    </row>
    <row r="1311" spans="1:11" x14ac:dyDescent="0.25">
      <c r="A1311" s="1" t="s">
        <v>22</v>
      </c>
      <c r="B1311" s="1" t="s">
        <v>1351</v>
      </c>
      <c r="C1311">
        <v>96890</v>
      </c>
      <c r="D1311" s="1" t="s">
        <v>3686</v>
      </c>
      <c r="E1311">
        <v>18.8</v>
      </c>
      <c r="F1311">
        <v>1128</v>
      </c>
      <c r="G1311" s="1" t="s">
        <v>3879</v>
      </c>
      <c r="H1311">
        <v>0</v>
      </c>
      <c r="I1311">
        <v>1128</v>
      </c>
      <c r="J1311" s="1" t="s">
        <v>3892</v>
      </c>
      <c r="K1311" s="1" t="s">
        <v>3897</v>
      </c>
    </row>
    <row r="1312" spans="1:11" x14ac:dyDescent="0.25">
      <c r="A1312" s="1" t="s">
        <v>22</v>
      </c>
      <c r="B1312" s="1" t="s">
        <v>1352</v>
      </c>
      <c r="C1312">
        <v>96891</v>
      </c>
      <c r="D1312" s="1" t="s">
        <v>3624</v>
      </c>
      <c r="E1312">
        <v>33.4</v>
      </c>
      <c r="F1312">
        <v>2304.6</v>
      </c>
      <c r="G1312" s="1" t="s">
        <v>22</v>
      </c>
      <c r="H1312">
        <v>2304.6</v>
      </c>
      <c r="I1312">
        <v>0</v>
      </c>
      <c r="J1312" s="1" t="s">
        <v>3890</v>
      </c>
      <c r="K1312" s="1" t="s">
        <v>3894</v>
      </c>
    </row>
    <row r="1313" spans="1:11" x14ac:dyDescent="0.25">
      <c r="A1313" s="1" t="s">
        <v>22</v>
      </c>
      <c r="B1313" s="1" t="s">
        <v>1353</v>
      </c>
      <c r="C1313">
        <v>96892</v>
      </c>
      <c r="D1313" s="1" t="s">
        <v>3755</v>
      </c>
      <c r="E1313">
        <v>182.7</v>
      </c>
      <c r="F1313">
        <v>13479.4</v>
      </c>
      <c r="G1313" s="1" t="s">
        <v>30</v>
      </c>
      <c r="H1313">
        <v>13479.4</v>
      </c>
      <c r="I1313">
        <v>0</v>
      </c>
      <c r="J1313" s="1" t="s">
        <v>3890</v>
      </c>
      <c r="K1313" s="1" t="s">
        <v>3902</v>
      </c>
    </row>
    <row r="1314" spans="1:11" x14ac:dyDescent="0.25">
      <c r="A1314" s="1" t="s">
        <v>22</v>
      </c>
      <c r="B1314" s="1" t="s">
        <v>1354</v>
      </c>
      <c r="C1314">
        <v>96893</v>
      </c>
      <c r="D1314" s="1" t="s">
        <v>3754</v>
      </c>
      <c r="E1314">
        <v>150.19999999999999</v>
      </c>
      <c r="F1314">
        <v>11326</v>
      </c>
      <c r="G1314" s="1" t="s">
        <v>30</v>
      </c>
      <c r="H1314">
        <v>11326</v>
      </c>
      <c r="I1314">
        <v>0</v>
      </c>
      <c r="J1314" s="1" t="s">
        <v>3890</v>
      </c>
      <c r="K1314" s="1" t="s">
        <v>3902</v>
      </c>
    </row>
    <row r="1315" spans="1:11" x14ac:dyDescent="0.25">
      <c r="A1315" s="1" t="s">
        <v>22</v>
      </c>
      <c r="B1315" s="1" t="s">
        <v>1355</v>
      </c>
      <c r="C1315">
        <v>96894</v>
      </c>
      <c r="D1315" s="1" t="s">
        <v>3752</v>
      </c>
      <c r="E1315">
        <v>60.5</v>
      </c>
      <c r="F1315">
        <v>3690.5</v>
      </c>
      <c r="G1315" s="1" t="s">
        <v>22</v>
      </c>
      <c r="H1315">
        <v>3690.5</v>
      </c>
      <c r="I1315">
        <v>0</v>
      </c>
      <c r="J1315" s="1" t="s">
        <v>3890</v>
      </c>
      <c r="K1315" s="1" t="s">
        <v>3894</v>
      </c>
    </row>
    <row r="1316" spans="1:11" x14ac:dyDescent="0.25">
      <c r="A1316" s="1" t="s">
        <v>22</v>
      </c>
      <c r="B1316" s="1" t="s">
        <v>1356</v>
      </c>
      <c r="C1316">
        <v>96895</v>
      </c>
      <c r="D1316" s="1" t="s">
        <v>3599</v>
      </c>
      <c r="E1316">
        <v>0</v>
      </c>
      <c r="F1316">
        <v>0</v>
      </c>
      <c r="G1316" s="1" t="s">
        <v>3879</v>
      </c>
      <c r="H1316">
        <v>0</v>
      </c>
      <c r="I1316">
        <v>0</v>
      </c>
      <c r="J1316" s="1" t="s">
        <v>3891</v>
      </c>
      <c r="K1316" s="1" t="s">
        <v>3894</v>
      </c>
    </row>
    <row r="1317" spans="1:11" x14ac:dyDescent="0.25">
      <c r="A1317" s="1" t="s">
        <v>22</v>
      </c>
      <c r="B1317" s="1" t="s">
        <v>1357</v>
      </c>
      <c r="C1317">
        <v>96896</v>
      </c>
      <c r="D1317" s="1" t="s">
        <v>3639</v>
      </c>
      <c r="E1317">
        <v>10.1</v>
      </c>
      <c r="F1317">
        <v>639.20000000000005</v>
      </c>
      <c r="G1317" s="1" t="s">
        <v>22</v>
      </c>
      <c r="H1317">
        <v>639.20000000000005</v>
      </c>
      <c r="I1317">
        <v>0</v>
      </c>
      <c r="J1317" s="1" t="s">
        <v>3890</v>
      </c>
      <c r="K1317" s="1" t="s">
        <v>3894</v>
      </c>
    </row>
    <row r="1318" spans="1:11" x14ac:dyDescent="0.25">
      <c r="A1318" s="1" t="s">
        <v>22</v>
      </c>
      <c r="B1318" s="1" t="s">
        <v>1358</v>
      </c>
      <c r="C1318">
        <v>96897</v>
      </c>
      <c r="D1318" s="1" t="s">
        <v>3599</v>
      </c>
      <c r="E1318">
        <v>73.8</v>
      </c>
      <c r="F1318">
        <v>3911.4</v>
      </c>
      <c r="G1318" s="1" t="s">
        <v>22</v>
      </c>
      <c r="H1318">
        <v>3911.4</v>
      </c>
      <c r="I1318">
        <v>0</v>
      </c>
      <c r="J1318" s="1" t="s">
        <v>3890</v>
      </c>
      <c r="K1318" s="1" t="s">
        <v>3894</v>
      </c>
    </row>
    <row r="1319" spans="1:11" x14ac:dyDescent="0.25">
      <c r="A1319" s="1" t="s">
        <v>22</v>
      </c>
      <c r="B1319" s="1" t="s">
        <v>1359</v>
      </c>
      <c r="C1319">
        <v>96898</v>
      </c>
      <c r="D1319" s="1" t="s">
        <v>3690</v>
      </c>
      <c r="E1319">
        <v>1090.3</v>
      </c>
      <c r="F1319">
        <v>35804.199999999997</v>
      </c>
      <c r="G1319" s="1" t="s">
        <v>23</v>
      </c>
      <c r="H1319">
        <v>35804.199999999997</v>
      </c>
      <c r="I1319">
        <v>0</v>
      </c>
      <c r="J1319" s="1" t="s">
        <v>3890</v>
      </c>
      <c r="K1319" s="1" t="s">
        <v>3903</v>
      </c>
    </row>
    <row r="1320" spans="1:11" x14ac:dyDescent="0.25">
      <c r="A1320" s="1" t="s">
        <v>22</v>
      </c>
      <c r="B1320" s="1" t="s">
        <v>1360</v>
      </c>
      <c r="C1320">
        <v>96899</v>
      </c>
      <c r="D1320" s="1" t="s">
        <v>3614</v>
      </c>
      <c r="E1320">
        <v>50.5</v>
      </c>
      <c r="F1320">
        <v>3080.5</v>
      </c>
      <c r="G1320" s="1" t="s">
        <v>22</v>
      </c>
      <c r="H1320">
        <v>3080.5</v>
      </c>
      <c r="I1320">
        <v>0</v>
      </c>
      <c r="J1320" s="1" t="s">
        <v>3890</v>
      </c>
      <c r="K1320" s="1" t="s">
        <v>3894</v>
      </c>
    </row>
    <row r="1321" spans="1:11" x14ac:dyDescent="0.25">
      <c r="A1321" s="1" t="s">
        <v>22</v>
      </c>
      <c r="B1321" s="1" t="s">
        <v>1361</v>
      </c>
      <c r="C1321">
        <v>96900</v>
      </c>
      <c r="D1321" s="1" t="s">
        <v>3801</v>
      </c>
      <c r="E1321">
        <v>54.1</v>
      </c>
      <c r="F1321">
        <v>3678.8</v>
      </c>
      <c r="G1321" s="1" t="s">
        <v>22</v>
      </c>
      <c r="H1321">
        <v>3678.8</v>
      </c>
      <c r="I1321">
        <v>0</v>
      </c>
      <c r="J1321" s="1" t="s">
        <v>3890</v>
      </c>
      <c r="K1321" s="1" t="s">
        <v>3894</v>
      </c>
    </row>
    <row r="1322" spans="1:11" x14ac:dyDescent="0.25">
      <c r="A1322" s="1" t="s">
        <v>22</v>
      </c>
      <c r="B1322" s="1" t="s">
        <v>1362</v>
      </c>
      <c r="C1322">
        <v>96901</v>
      </c>
      <c r="D1322" s="1" t="s">
        <v>3627</v>
      </c>
      <c r="E1322">
        <v>28.7</v>
      </c>
      <c r="F1322">
        <v>1980.3</v>
      </c>
      <c r="G1322" s="1" t="s">
        <v>22</v>
      </c>
      <c r="H1322">
        <v>1980.3</v>
      </c>
      <c r="I1322">
        <v>0</v>
      </c>
      <c r="J1322" s="1" t="s">
        <v>3890</v>
      </c>
      <c r="K1322" s="1" t="s">
        <v>3894</v>
      </c>
    </row>
    <row r="1323" spans="1:11" x14ac:dyDescent="0.25">
      <c r="A1323" s="1" t="s">
        <v>22</v>
      </c>
      <c r="B1323" s="1" t="s">
        <v>1363</v>
      </c>
      <c r="C1323">
        <v>96902</v>
      </c>
      <c r="D1323" s="1" t="s">
        <v>3764</v>
      </c>
      <c r="E1323">
        <v>20</v>
      </c>
      <c r="F1323">
        <v>1640</v>
      </c>
      <c r="G1323" s="1" t="s">
        <v>33</v>
      </c>
      <c r="H1323">
        <v>1640</v>
      </c>
      <c r="I1323">
        <v>0</v>
      </c>
      <c r="J1323" s="1" t="s">
        <v>3890</v>
      </c>
      <c r="K1323" s="1" t="s">
        <v>3898</v>
      </c>
    </row>
    <row r="1324" spans="1:11" x14ac:dyDescent="0.25">
      <c r="A1324" s="1" t="s">
        <v>22</v>
      </c>
      <c r="B1324" s="1" t="s">
        <v>1364</v>
      </c>
      <c r="C1324">
        <v>96903</v>
      </c>
      <c r="D1324" s="1" t="s">
        <v>3627</v>
      </c>
      <c r="E1324">
        <v>47.7</v>
      </c>
      <c r="F1324">
        <v>2285.1999999999998</v>
      </c>
      <c r="G1324" s="1" t="s">
        <v>22</v>
      </c>
      <c r="H1324">
        <v>2285.1999999999998</v>
      </c>
      <c r="I1324">
        <v>0</v>
      </c>
      <c r="J1324" s="1" t="s">
        <v>3890</v>
      </c>
      <c r="K1324" s="1" t="s">
        <v>3894</v>
      </c>
    </row>
    <row r="1325" spans="1:11" x14ac:dyDescent="0.25">
      <c r="A1325" s="1" t="s">
        <v>22</v>
      </c>
      <c r="B1325" s="1" t="s">
        <v>1365</v>
      </c>
      <c r="C1325">
        <v>96904</v>
      </c>
      <c r="D1325" s="1" t="s">
        <v>3745</v>
      </c>
      <c r="E1325">
        <v>18</v>
      </c>
      <c r="F1325">
        <v>2116</v>
      </c>
      <c r="G1325" s="1" t="s">
        <v>23</v>
      </c>
      <c r="H1325">
        <v>2116</v>
      </c>
      <c r="I1325">
        <v>0</v>
      </c>
      <c r="J1325" s="1" t="s">
        <v>3890</v>
      </c>
      <c r="K1325" s="1" t="s">
        <v>3901</v>
      </c>
    </row>
    <row r="1326" spans="1:11" x14ac:dyDescent="0.25">
      <c r="A1326" s="1" t="s">
        <v>22</v>
      </c>
      <c r="B1326" s="1" t="s">
        <v>1366</v>
      </c>
      <c r="C1326">
        <v>96905</v>
      </c>
      <c r="D1326" s="1" t="s">
        <v>3842</v>
      </c>
      <c r="E1326">
        <v>11.4</v>
      </c>
      <c r="F1326">
        <v>1003.2</v>
      </c>
      <c r="G1326" s="1" t="s">
        <v>22</v>
      </c>
      <c r="H1326">
        <v>1003.2</v>
      </c>
      <c r="I1326">
        <v>0</v>
      </c>
      <c r="J1326" s="1" t="s">
        <v>3890</v>
      </c>
      <c r="K1326" s="1" t="s">
        <v>3894</v>
      </c>
    </row>
    <row r="1327" spans="1:11" x14ac:dyDescent="0.25">
      <c r="A1327" s="1" t="s">
        <v>22</v>
      </c>
      <c r="B1327" s="1" t="s">
        <v>1367</v>
      </c>
      <c r="C1327">
        <v>96906</v>
      </c>
      <c r="D1327" s="1" t="s">
        <v>3716</v>
      </c>
      <c r="E1327">
        <v>3242</v>
      </c>
      <c r="F1327">
        <v>68082</v>
      </c>
      <c r="G1327" s="1" t="s">
        <v>26</v>
      </c>
      <c r="H1327">
        <v>68082</v>
      </c>
      <c r="I1327">
        <v>0</v>
      </c>
      <c r="J1327" s="1" t="s">
        <v>3890</v>
      </c>
      <c r="K1327" s="1" t="s">
        <v>3900</v>
      </c>
    </row>
    <row r="1328" spans="1:11" x14ac:dyDescent="0.25">
      <c r="A1328" s="1" t="s">
        <v>22</v>
      </c>
      <c r="B1328" s="1" t="s">
        <v>1368</v>
      </c>
      <c r="C1328">
        <v>96907</v>
      </c>
      <c r="D1328" s="1" t="s">
        <v>3784</v>
      </c>
      <c r="E1328">
        <v>0</v>
      </c>
      <c r="F1328">
        <v>0</v>
      </c>
      <c r="G1328" s="1" t="s">
        <v>3879</v>
      </c>
      <c r="H1328">
        <v>0</v>
      </c>
      <c r="I1328">
        <v>0</v>
      </c>
      <c r="J1328" s="1" t="s">
        <v>3891</v>
      </c>
      <c r="K1328" s="1" t="s">
        <v>3901</v>
      </c>
    </row>
    <row r="1329" spans="1:11" x14ac:dyDescent="0.25">
      <c r="A1329" s="1" t="s">
        <v>22</v>
      </c>
      <c r="B1329" s="1" t="s">
        <v>1369</v>
      </c>
      <c r="C1329">
        <v>96908</v>
      </c>
      <c r="D1329" s="1" t="s">
        <v>3784</v>
      </c>
      <c r="E1329">
        <v>472.7</v>
      </c>
      <c r="F1329">
        <v>24050.6</v>
      </c>
      <c r="G1329" s="1" t="s">
        <v>23</v>
      </c>
      <c r="H1329">
        <v>24050.6</v>
      </c>
      <c r="I1329">
        <v>0</v>
      </c>
      <c r="J1329" s="1" t="s">
        <v>3890</v>
      </c>
      <c r="K1329" s="1" t="s">
        <v>3901</v>
      </c>
    </row>
    <row r="1330" spans="1:11" x14ac:dyDescent="0.25">
      <c r="A1330" s="1" t="s">
        <v>23</v>
      </c>
      <c r="B1330" s="1" t="s">
        <v>1370</v>
      </c>
      <c r="C1330">
        <v>96909</v>
      </c>
      <c r="D1330" s="1" t="s">
        <v>3598</v>
      </c>
      <c r="E1330">
        <v>1115.2</v>
      </c>
      <c r="F1330">
        <v>57514.400000000001</v>
      </c>
      <c r="G1330" s="1" t="s">
        <v>24</v>
      </c>
      <c r="H1330">
        <v>57514.400000000001</v>
      </c>
      <c r="I1330">
        <v>0</v>
      </c>
      <c r="J1330" s="1" t="s">
        <v>3890</v>
      </c>
      <c r="K1330" s="1" t="s">
        <v>3901</v>
      </c>
    </row>
    <row r="1331" spans="1:11" x14ac:dyDescent="0.25">
      <c r="A1331" s="1" t="s">
        <v>23</v>
      </c>
      <c r="B1331" s="1" t="s">
        <v>1371</v>
      </c>
      <c r="C1331">
        <v>96910</v>
      </c>
      <c r="D1331" s="1" t="s">
        <v>3643</v>
      </c>
      <c r="E1331">
        <v>90.7</v>
      </c>
      <c r="F1331">
        <v>4807.1000000000004</v>
      </c>
      <c r="G1331" s="1" t="s">
        <v>26</v>
      </c>
      <c r="H1331">
        <v>4807.1000000000004</v>
      </c>
      <c r="I1331">
        <v>0</v>
      </c>
      <c r="J1331" s="1" t="s">
        <v>3890</v>
      </c>
      <c r="K1331" s="1" t="s">
        <v>3899</v>
      </c>
    </row>
    <row r="1332" spans="1:11" x14ac:dyDescent="0.25">
      <c r="A1332" s="1" t="s">
        <v>23</v>
      </c>
      <c r="B1332" s="1" t="s">
        <v>1372</v>
      </c>
      <c r="C1332">
        <v>96911</v>
      </c>
      <c r="D1332" s="1" t="s">
        <v>3737</v>
      </c>
      <c r="E1332">
        <v>90.7</v>
      </c>
      <c r="F1332">
        <v>4625.7</v>
      </c>
      <c r="G1332" s="1" t="s">
        <v>24</v>
      </c>
      <c r="H1332">
        <v>4625.7</v>
      </c>
      <c r="I1332">
        <v>0</v>
      </c>
      <c r="J1332" s="1" t="s">
        <v>3890</v>
      </c>
      <c r="K1332" s="1" t="s">
        <v>3899</v>
      </c>
    </row>
    <row r="1333" spans="1:11" x14ac:dyDescent="0.25">
      <c r="A1333" s="1" t="s">
        <v>23</v>
      </c>
      <c r="B1333" s="1" t="s">
        <v>1373</v>
      </c>
      <c r="C1333">
        <v>96912</v>
      </c>
      <c r="D1333" s="1" t="s">
        <v>3645</v>
      </c>
      <c r="E1333">
        <v>82</v>
      </c>
      <c r="F1333">
        <v>4182</v>
      </c>
      <c r="G1333" s="1" t="s">
        <v>24</v>
      </c>
      <c r="H1333">
        <v>4182</v>
      </c>
      <c r="I1333">
        <v>0</v>
      </c>
      <c r="J1333" s="1" t="s">
        <v>3890</v>
      </c>
      <c r="K1333" s="1" t="s">
        <v>3899</v>
      </c>
    </row>
    <row r="1334" spans="1:11" x14ac:dyDescent="0.25">
      <c r="A1334" s="1" t="s">
        <v>23</v>
      </c>
      <c r="B1334" s="1" t="s">
        <v>1374</v>
      </c>
      <c r="C1334">
        <v>96913</v>
      </c>
      <c r="D1334" s="1" t="s">
        <v>3654</v>
      </c>
      <c r="E1334">
        <v>80.7</v>
      </c>
      <c r="F1334">
        <v>4277.1000000000004</v>
      </c>
      <c r="G1334" s="1" t="s">
        <v>27</v>
      </c>
      <c r="H1334">
        <v>4277.1000000000004</v>
      </c>
      <c r="I1334">
        <v>0</v>
      </c>
      <c r="J1334" s="1" t="s">
        <v>3890</v>
      </c>
      <c r="K1334" s="1" t="s">
        <v>3899</v>
      </c>
    </row>
    <row r="1335" spans="1:11" x14ac:dyDescent="0.25">
      <c r="A1335" s="1" t="s">
        <v>23</v>
      </c>
      <c r="B1335" s="1" t="s">
        <v>1375</v>
      </c>
      <c r="C1335">
        <v>96914</v>
      </c>
      <c r="D1335" s="1" t="s">
        <v>3649</v>
      </c>
      <c r="E1335">
        <v>254.9</v>
      </c>
      <c r="F1335">
        <v>12736.9</v>
      </c>
      <c r="G1335" s="1" t="s">
        <v>24</v>
      </c>
      <c r="H1335">
        <v>12736.9</v>
      </c>
      <c r="I1335">
        <v>0</v>
      </c>
      <c r="J1335" s="1" t="s">
        <v>3890</v>
      </c>
      <c r="K1335" s="1" t="s">
        <v>3899</v>
      </c>
    </row>
    <row r="1336" spans="1:11" x14ac:dyDescent="0.25">
      <c r="A1336" s="1" t="s">
        <v>23</v>
      </c>
      <c r="B1336" s="1" t="s">
        <v>1376</v>
      </c>
      <c r="C1336">
        <v>96915</v>
      </c>
      <c r="D1336" s="1" t="s">
        <v>3653</v>
      </c>
      <c r="E1336">
        <v>101.2</v>
      </c>
      <c r="F1336">
        <v>5161.2</v>
      </c>
      <c r="G1336" s="1" t="s">
        <v>24</v>
      </c>
      <c r="H1336">
        <v>5161.2</v>
      </c>
      <c r="I1336">
        <v>0</v>
      </c>
      <c r="J1336" s="1" t="s">
        <v>3890</v>
      </c>
      <c r="K1336" s="1" t="s">
        <v>3899</v>
      </c>
    </row>
    <row r="1337" spans="1:11" x14ac:dyDescent="0.25">
      <c r="A1337" s="1" t="s">
        <v>23</v>
      </c>
      <c r="B1337" s="1" t="s">
        <v>1377</v>
      </c>
      <c r="C1337">
        <v>96916</v>
      </c>
      <c r="D1337" s="1" t="s">
        <v>3667</v>
      </c>
      <c r="E1337">
        <v>267.39999999999998</v>
      </c>
      <c r="F1337">
        <v>11534.2</v>
      </c>
      <c r="G1337" s="1" t="s">
        <v>24</v>
      </c>
      <c r="H1337">
        <v>11534.2</v>
      </c>
      <c r="I1337">
        <v>0</v>
      </c>
      <c r="J1337" s="1" t="s">
        <v>3890</v>
      </c>
      <c r="K1337" s="1" t="s">
        <v>3899</v>
      </c>
    </row>
    <row r="1338" spans="1:11" x14ac:dyDescent="0.25">
      <c r="A1338" s="1" t="s">
        <v>23</v>
      </c>
      <c r="B1338" s="1" t="s">
        <v>1378</v>
      </c>
      <c r="C1338">
        <v>96917</v>
      </c>
      <c r="D1338" s="1" t="s">
        <v>3735</v>
      </c>
      <c r="E1338">
        <v>42.3</v>
      </c>
      <c r="F1338">
        <v>1901.4</v>
      </c>
      <c r="G1338" s="1" t="s">
        <v>24</v>
      </c>
      <c r="H1338">
        <v>1901.4</v>
      </c>
      <c r="I1338">
        <v>0</v>
      </c>
      <c r="J1338" s="1" t="s">
        <v>3890</v>
      </c>
      <c r="K1338" s="1" t="s">
        <v>3899</v>
      </c>
    </row>
    <row r="1339" spans="1:11" x14ac:dyDescent="0.25">
      <c r="A1339" s="1" t="s">
        <v>23</v>
      </c>
      <c r="B1339" s="1" t="s">
        <v>1379</v>
      </c>
      <c r="C1339">
        <v>96918</v>
      </c>
      <c r="D1339" s="1" t="s">
        <v>3640</v>
      </c>
      <c r="E1339">
        <v>470.4</v>
      </c>
      <c r="F1339">
        <v>23990.400000000001</v>
      </c>
      <c r="G1339" s="1" t="s">
        <v>23</v>
      </c>
      <c r="H1339">
        <v>23990.400000000001</v>
      </c>
      <c r="I1339">
        <v>0</v>
      </c>
      <c r="J1339" s="1" t="s">
        <v>3890</v>
      </c>
      <c r="K1339" s="1" t="s">
        <v>3899</v>
      </c>
    </row>
    <row r="1340" spans="1:11" x14ac:dyDescent="0.25">
      <c r="A1340" s="1" t="s">
        <v>23</v>
      </c>
      <c r="B1340" s="1" t="s">
        <v>1380</v>
      </c>
      <c r="C1340">
        <v>96919</v>
      </c>
      <c r="D1340" s="1" t="s">
        <v>3651</v>
      </c>
      <c r="E1340">
        <v>389.8</v>
      </c>
      <c r="F1340">
        <v>19579.2</v>
      </c>
      <c r="G1340" s="1" t="s">
        <v>26</v>
      </c>
      <c r="H1340">
        <v>19579.2</v>
      </c>
      <c r="I1340">
        <v>0</v>
      </c>
      <c r="J1340" s="1" t="s">
        <v>3890</v>
      </c>
      <c r="K1340" s="1" t="s">
        <v>3899</v>
      </c>
    </row>
    <row r="1341" spans="1:11" x14ac:dyDescent="0.25">
      <c r="A1341" s="1" t="s">
        <v>23</v>
      </c>
      <c r="B1341" s="1" t="s">
        <v>1381</v>
      </c>
      <c r="C1341">
        <v>96920</v>
      </c>
      <c r="D1341" s="1" t="s">
        <v>3641</v>
      </c>
      <c r="E1341">
        <v>176.9</v>
      </c>
      <c r="F1341">
        <v>9090.7999999999993</v>
      </c>
      <c r="G1341" s="1" t="s">
        <v>24</v>
      </c>
      <c r="H1341">
        <v>9090.7999999999993</v>
      </c>
      <c r="I1341">
        <v>0</v>
      </c>
      <c r="J1341" s="1" t="s">
        <v>3890</v>
      </c>
      <c r="K1341" s="1" t="s">
        <v>3899</v>
      </c>
    </row>
    <row r="1342" spans="1:11" x14ac:dyDescent="0.25">
      <c r="A1342" s="1" t="s">
        <v>23</v>
      </c>
      <c r="B1342" s="1" t="s">
        <v>1382</v>
      </c>
      <c r="C1342">
        <v>96921</v>
      </c>
      <c r="D1342" s="1" t="s">
        <v>3609</v>
      </c>
      <c r="E1342">
        <v>10.4</v>
      </c>
      <c r="F1342">
        <v>329.6</v>
      </c>
      <c r="G1342" s="1" t="s">
        <v>23</v>
      </c>
      <c r="H1342">
        <v>329.6</v>
      </c>
      <c r="I1342">
        <v>0</v>
      </c>
      <c r="J1342" s="1" t="s">
        <v>3890</v>
      </c>
      <c r="K1342" s="1" t="s">
        <v>3894</v>
      </c>
    </row>
    <row r="1343" spans="1:11" x14ac:dyDescent="0.25">
      <c r="A1343" s="1" t="s">
        <v>23</v>
      </c>
      <c r="B1343" s="1" t="s">
        <v>1383</v>
      </c>
      <c r="C1343">
        <v>96922</v>
      </c>
      <c r="D1343" s="1" t="s">
        <v>3608</v>
      </c>
      <c r="E1343">
        <v>277.8</v>
      </c>
      <c r="F1343">
        <v>12022.4</v>
      </c>
      <c r="G1343" s="1" t="s">
        <v>26</v>
      </c>
      <c r="H1343">
        <v>12022.4</v>
      </c>
      <c r="I1343">
        <v>0</v>
      </c>
      <c r="J1343" s="1" t="s">
        <v>3890</v>
      </c>
      <c r="K1343" s="1" t="s">
        <v>3899</v>
      </c>
    </row>
    <row r="1344" spans="1:11" x14ac:dyDescent="0.25">
      <c r="A1344" s="1" t="s">
        <v>23</v>
      </c>
      <c r="B1344" s="1" t="s">
        <v>1384</v>
      </c>
      <c r="C1344">
        <v>96923</v>
      </c>
      <c r="D1344" s="1" t="s">
        <v>3648</v>
      </c>
      <c r="E1344">
        <v>85.9</v>
      </c>
      <c r="F1344">
        <v>4380.8999999999996</v>
      </c>
      <c r="G1344" s="1" t="s">
        <v>24</v>
      </c>
      <c r="H1344">
        <v>4380.8999999999996</v>
      </c>
      <c r="I1344">
        <v>0</v>
      </c>
      <c r="J1344" s="1" t="s">
        <v>3890</v>
      </c>
      <c r="K1344" s="1" t="s">
        <v>3899</v>
      </c>
    </row>
    <row r="1345" spans="1:11" x14ac:dyDescent="0.25">
      <c r="A1345" s="1" t="s">
        <v>23</v>
      </c>
      <c r="B1345" s="1" t="s">
        <v>1385</v>
      </c>
      <c r="C1345">
        <v>96924</v>
      </c>
      <c r="D1345" s="1" t="s">
        <v>3639</v>
      </c>
      <c r="E1345">
        <v>119.7</v>
      </c>
      <c r="F1345">
        <v>6104.7</v>
      </c>
      <c r="G1345" s="1" t="s">
        <v>24</v>
      </c>
      <c r="H1345">
        <v>6104.7</v>
      </c>
      <c r="I1345">
        <v>0</v>
      </c>
      <c r="J1345" s="1" t="s">
        <v>3890</v>
      </c>
      <c r="K1345" s="1" t="s">
        <v>3899</v>
      </c>
    </row>
    <row r="1346" spans="1:11" x14ac:dyDescent="0.25">
      <c r="A1346" s="1" t="s">
        <v>23</v>
      </c>
      <c r="B1346" s="1" t="s">
        <v>1386</v>
      </c>
      <c r="C1346">
        <v>96925</v>
      </c>
      <c r="D1346" s="1" t="s">
        <v>3597</v>
      </c>
      <c r="E1346">
        <v>836</v>
      </c>
      <c r="F1346">
        <v>43504.7</v>
      </c>
      <c r="G1346" s="1" t="s">
        <v>23</v>
      </c>
      <c r="H1346">
        <v>43504.7</v>
      </c>
      <c r="I1346">
        <v>0</v>
      </c>
      <c r="J1346" s="1" t="s">
        <v>3890</v>
      </c>
      <c r="K1346" s="1" t="s">
        <v>3898</v>
      </c>
    </row>
    <row r="1347" spans="1:11" x14ac:dyDescent="0.25">
      <c r="A1347" s="1" t="s">
        <v>23</v>
      </c>
      <c r="B1347" s="1" t="s">
        <v>1387</v>
      </c>
      <c r="C1347">
        <v>96926</v>
      </c>
      <c r="D1347" s="1" t="s">
        <v>3634</v>
      </c>
      <c r="E1347">
        <v>54.8</v>
      </c>
      <c r="F1347">
        <v>3456.8</v>
      </c>
      <c r="G1347" s="1" t="s">
        <v>23</v>
      </c>
      <c r="H1347">
        <v>3456.8</v>
      </c>
      <c r="I1347">
        <v>0</v>
      </c>
      <c r="J1347" s="1" t="s">
        <v>3890</v>
      </c>
      <c r="K1347" s="1" t="s">
        <v>3894</v>
      </c>
    </row>
    <row r="1348" spans="1:11" x14ac:dyDescent="0.25">
      <c r="A1348" s="1" t="s">
        <v>23</v>
      </c>
      <c r="B1348" s="1" t="s">
        <v>1388</v>
      </c>
      <c r="C1348">
        <v>96927</v>
      </c>
      <c r="D1348" s="1" t="s">
        <v>3633</v>
      </c>
      <c r="E1348">
        <v>157.5</v>
      </c>
      <c r="F1348">
        <v>8622</v>
      </c>
      <c r="G1348" s="1" t="s">
        <v>23</v>
      </c>
      <c r="H1348">
        <v>8622</v>
      </c>
      <c r="I1348">
        <v>0</v>
      </c>
      <c r="J1348" s="1" t="s">
        <v>3890</v>
      </c>
      <c r="K1348" s="1" t="s">
        <v>3897</v>
      </c>
    </row>
    <row r="1349" spans="1:11" x14ac:dyDescent="0.25">
      <c r="A1349" s="1" t="s">
        <v>23</v>
      </c>
      <c r="B1349" s="1" t="s">
        <v>1389</v>
      </c>
      <c r="C1349">
        <v>96928</v>
      </c>
      <c r="D1349" s="1" t="s">
        <v>3595</v>
      </c>
      <c r="E1349">
        <v>107.5</v>
      </c>
      <c r="F1349">
        <v>5031.3</v>
      </c>
      <c r="G1349" s="1" t="s">
        <v>23</v>
      </c>
      <c r="H1349">
        <v>5031.3</v>
      </c>
      <c r="I1349">
        <v>0</v>
      </c>
      <c r="J1349" s="1" t="s">
        <v>3890</v>
      </c>
      <c r="K1349" s="1" t="s">
        <v>3894</v>
      </c>
    </row>
    <row r="1350" spans="1:11" x14ac:dyDescent="0.25">
      <c r="A1350" s="1" t="s">
        <v>23</v>
      </c>
      <c r="B1350" s="1" t="s">
        <v>1390</v>
      </c>
      <c r="C1350">
        <v>96929</v>
      </c>
      <c r="D1350" s="1" t="s">
        <v>3633</v>
      </c>
      <c r="E1350">
        <v>36.700000000000003</v>
      </c>
      <c r="F1350">
        <v>1247.8</v>
      </c>
      <c r="G1350" s="1" t="s">
        <v>23</v>
      </c>
      <c r="H1350">
        <v>1247.8</v>
      </c>
      <c r="I1350">
        <v>0</v>
      </c>
      <c r="J1350" s="1" t="s">
        <v>3890</v>
      </c>
      <c r="K1350" s="1" t="s">
        <v>3897</v>
      </c>
    </row>
    <row r="1351" spans="1:11" x14ac:dyDescent="0.25">
      <c r="A1351" s="1" t="s">
        <v>23</v>
      </c>
      <c r="B1351" s="1" t="s">
        <v>1391</v>
      </c>
      <c r="C1351">
        <v>96930</v>
      </c>
      <c r="D1351" s="1" t="s">
        <v>3599</v>
      </c>
      <c r="E1351">
        <v>1046.0999999999999</v>
      </c>
      <c r="F1351">
        <v>54579.3</v>
      </c>
      <c r="G1351" s="1" t="s">
        <v>25</v>
      </c>
      <c r="H1351">
        <v>54579.3</v>
      </c>
      <c r="I1351">
        <v>0</v>
      </c>
      <c r="J1351" s="1" t="s">
        <v>3890</v>
      </c>
      <c r="K1351" s="1" t="s">
        <v>3900</v>
      </c>
    </row>
    <row r="1352" spans="1:11" x14ac:dyDescent="0.25">
      <c r="A1352" s="1" t="s">
        <v>23</v>
      </c>
      <c r="B1352" s="1" t="s">
        <v>1392</v>
      </c>
      <c r="C1352">
        <v>96931</v>
      </c>
      <c r="D1352" s="1" t="s">
        <v>3614</v>
      </c>
      <c r="E1352">
        <v>12.4</v>
      </c>
      <c r="F1352">
        <v>372</v>
      </c>
      <c r="G1352" s="1" t="s">
        <v>23</v>
      </c>
      <c r="H1352">
        <v>372</v>
      </c>
      <c r="I1352">
        <v>0</v>
      </c>
      <c r="J1352" s="1" t="s">
        <v>3890</v>
      </c>
      <c r="K1352" s="1" t="s">
        <v>3894</v>
      </c>
    </row>
    <row r="1353" spans="1:11" x14ac:dyDescent="0.25">
      <c r="A1353" s="1" t="s">
        <v>23</v>
      </c>
      <c r="B1353" s="1" t="s">
        <v>1393</v>
      </c>
      <c r="C1353">
        <v>96932</v>
      </c>
      <c r="D1353" s="1" t="s">
        <v>3658</v>
      </c>
      <c r="E1353">
        <v>960.5</v>
      </c>
      <c r="F1353">
        <v>57335.5</v>
      </c>
      <c r="G1353" s="1" t="s">
        <v>28</v>
      </c>
      <c r="H1353">
        <v>57335.5</v>
      </c>
      <c r="I1353">
        <v>0</v>
      </c>
      <c r="J1353" s="1" t="s">
        <v>3890</v>
      </c>
      <c r="K1353" s="1" t="s">
        <v>3895</v>
      </c>
    </row>
    <row r="1354" spans="1:11" x14ac:dyDescent="0.25">
      <c r="A1354" s="1" t="s">
        <v>23</v>
      </c>
      <c r="B1354" s="1" t="s">
        <v>1394</v>
      </c>
      <c r="C1354">
        <v>96933</v>
      </c>
      <c r="D1354" s="1" t="s">
        <v>3656</v>
      </c>
      <c r="E1354">
        <v>879.9</v>
      </c>
      <c r="F1354">
        <v>56791</v>
      </c>
      <c r="G1354" s="1" t="s">
        <v>27</v>
      </c>
      <c r="H1354">
        <v>56791</v>
      </c>
      <c r="I1354">
        <v>0</v>
      </c>
      <c r="J1354" s="1" t="s">
        <v>3890</v>
      </c>
      <c r="K1354" s="1" t="s">
        <v>3895</v>
      </c>
    </row>
    <row r="1355" spans="1:11" x14ac:dyDescent="0.25">
      <c r="A1355" s="1" t="s">
        <v>23</v>
      </c>
      <c r="B1355" s="1" t="s">
        <v>1395</v>
      </c>
      <c r="C1355">
        <v>96934</v>
      </c>
      <c r="D1355" s="1" t="s">
        <v>3641</v>
      </c>
      <c r="E1355">
        <v>0</v>
      </c>
      <c r="F1355">
        <v>0</v>
      </c>
      <c r="G1355" s="1" t="s">
        <v>3879</v>
      </c>
      <c r="H1355">
        <v>0</v>
      </c>
      <c r="I1355">
        <v>0</v>
      </c>
      <c r="J1355" s="1" t="s">
        <v>3891</v>
      </c>
      <c r="K1355" s="1" t="s">
        <v>3899</v>
      </c>
    </row>
    <row r="1356" spans="1:11" x14ac:dyDescent="0.25">
      <c r="A1356" s="1" t="s">
        <v>23</v>
      </c>
      <c r="B1356" s="1" t="s">
        <v>1396</v>
      </c>
      <c r="C1356">
        <v>96935</v>
      </c>
      <c r="D1356" s="1" t="s">
        <v>3746</v>
      </c>
      <c r="E1356">
        <v>193.8</v>
      </c>
      <c r="F1356">
        <v>8512.7999999999993</v>
      </c>
      <c r="G1356" s="1" t="s">
        <v>23</v>
      </c>
      <c r="H1356">
        <v>8512.7999999999993</v>
      </c>
      <c r="I1356">
        <v>0</v>
      </c>
      <c r="J1356" s="1" t="s">
        <v>3890</v>
      </c>
      <c r="K1356" s="1" t="s">
        <v>3897</v>
      </c>
    </row>
    <row r="1357" spans="1:11" x14ac:dyDescent="0.25">
      <c r="A1357" s="1" t="s">
        <v>23</v>
      </c>
      <c r="B1357" s="1" t="s">
        <v>1397</v>
      </c>
      <c r="C1357">
        <v>96936</v>
      </c>
      <c r="D1357" s="1" t="s">
        <v>3656</v>
      </c>
      <c r="E1357">
        <v>163.69999999999999</v>
      </c>
      <c r="F1357">
        <v>6974.5</v>
      </c>
      <c r="G1357" s="1" t="s">
        <v>27</v>
      </c>
      <c r="H1357">
        <v>6974.5</v>
      </c>
      <c r="I1357">
        <v>0</v>
      </c>
      <c r="J1357" s="1" t="s">
        <v>3890</v>
      </c>
      <c r="K1357" s="1" t="s">
        <v>3895</v>
      </c>
    </row>
    <row r="1358" spans="1:11" x14ac:dyDescent="0.25">
      <c r="A1358" s="1" t="s">
        <v>23</v>
      </c>
      <c r="B1358" s="1" t="s">
        <v>1398</v>
      </c>
      <c r="C1358">
        <v>96937</v>
      </c>
      <c r="D1358" s="1" t="s">
        <v>3663</v>
      </c>
      <c r="E1358">
        <v>630.48</v>
      </c>
      <c r="F1358">
        <v>40236.199999999997</v>
      </c>
      <c r="G1358" s="1" t="s">
        <v>29</v>
      </c>
      <c r="H1358">
        <v>40236.199999999997</v>
      </c>
      <c r="I1358">
        <v>0</v>
      </c>
      <c r="J1358" s="1" t="s">
        <v>3890</v>
      </c>
      <c r="K1358" s="1" t="s">
        <v>3895</v>
      </c>
    </row>
    <row r="1359" spans="1:11" x14ac:dyDescent="0.25">
      <c r="A1359" s="1" t="s">
        <v>23</v>
      </c>
      <c r="B1359" s="1" t="s">
        <v>1399</v>
      </c>
      <c r="C1359">
        <v>96938</v>
      </c>
      <c r="D1359" s="1" t="s">
        <v>3614</v>
      </c>
      <c r="E1359">
        <v>31.3</v>
      </c>
      <c r="F1359">
        <v>1690.2</v>
      </c>
      <c r="G1359" s="1" t="s">
        <v>23</v>
      </c>
      <c r="H1359">
        <v>1690.2</v>
      </c>
      <c r="I1359">
        <v>0</v>
      </c>
      <c r="J1359" s="1" t="s">
        <v>3890</v>
      </c>
      <c r="K1359" s="1" t="s">
        <v>3894</v>
      </c>
    </row>
    <row r="1360" spans="1:11" x14ac:dyDescent="0.25">
      <c r="A1360" s="1" t="s">
        <v>23</v>
      </c>
      <c r="B1360" s="1" t="s">
        <v>1400</v>
      </c>
      <c r="C1360">
        <v>96939</v>
      </c>
      <c r="D1360" s="1" t="s">
        <v>3612</v>
      </c>
      <c r="E1360">
        <v>98.1</v>
      </c>
      <c r="F1360">
        <v>4950</v>
      </c>
      <c r="G1360" s="1" t="s">
        <v>23</v>
      </c>
      <c r="H1360">
        <v>4950</v>
      </c>
      <c r="I1360">
        <v>0</v>
      </c>
      <c r="J1360" s="1" t="s">
        <v>3890</v>
      </c>
      <c r="K1360" s="1" t="s">
        <v>3894</v>
      </c>
    </row>
    <row r="1361" spans="1:11" x14ac:dyDescent="0.25">
      <c r="A1361" s="1" t="s">
        <v>23</v>
      </c>
      <c r="B1361" s="1" t="s">
        <v>1401</v>
      </c>
      <c r="C1361">
        <v>96940</v>
      </c>
      <c r="D1361" s="1" t="s">
        <v>3733</v>
      </c>
      <c r="E1361">
        <v>50.2</v>
      </c>
      <c r="F1361">
        <v>3614.4</v>
      </c>
      <c r="G1361" s="1" t="s">
        <v>23</v>
      </c>
      <c r="H1361">
        <v>3614.4</v>
      </c>
      <c r="I1361">
        <v>0</v>
      </c>
      <c r="J1361" s="1" t="s">
        <v>3890</v>
      </c>
      <c r="K1361" s="1" t="s">
        <v>3897</v>
      </c>
    </row>
    <row r="1362" spans="1:11" x14ac:dyDescent="0.25">
      <c r="A1362" s="1" t="s">
        <v>23</v>
      </c>
      <c r="B1362" s="1" t="s">
        <v>1402</v>
      </c>
      <c r="C1362">
        <v>96941</v>
      </c>
      <c r="D1362" s="1" t="s">
        <v>3668</v>
      </c>
      <c r="E1362">
        <v>64.2</v>
      </c>
      <c r="F1362">
        <v>3916.2</v>
      </c>
      <c r="G1362" s="1" t="s">
        <v>26</v>
      </c>
      <c r="H1362">
        <v>3916.2</v>
      </c>
      <c r="I1362">
        <v>0</v>
      </c>
      <c r="J1362" s="1" t="s">
        <v>3890</v>
      </c>
      <c r="K1362" s="1" t="s">
        <v>3895</v>
      </c>
    </row>
    <row r="1363" spans="1:11" x14ac:dyDescent="0.25">
      <c r="A1363" s="1" t="s">
        <v>23</v>
      </c>
      <c r="B1363" s="1" t="s">
        <v>1403</v>
      </c>
      <c r="C1363">
        <v>96942</v>
      </c>
      <c r="D1363" s="1" t="s">
        <v>3636</v>
      </c>
      <c r="E1363">
        <v>92.9</v>
      </c>
      <c r="F1363">
        <v>6131.4</v>
      </c>
      <c r="G1363" s="1" t="s">
        <v>23</v>
      </c>
      <c r="H1363">
        <v>6131.4</v>
      </c>
      <c r="I1363">
        <v>0</v>
      </c>
      <c r="J1363" s="1" t="s">
        <v>3890</v>
      </c>
      <c r="K1363" s="1" t="s">
        <v>3897</v>
      </c>
    </row>
    <row r="1364" spans="1:11" x14ac:dyDescent="0.25">
      <c r="A1364" s="1" t="s">
        <v>23</v>
      </c>
      <c r="B1364" s="1" t="s">
        <v>1404</v>
      </c>
      <c r="C1364">
        <v>96943</v>
      </c>
      <c r="D1364" s="1" t="s">
        <v>3604</v>
      </c>
      <c r="E1364">
        <v>24.9</v>
      </c>
      <c r="F1364">
        <v>1407</v>
      </c>
      <c r="G1364" s="1" t="s">
        <v>23</v>
      </c>
      <c r="H1364">
        <v>1407</v>
      </c>
      <c r="I1364">
        <v>0</v>
      </c>
      <c r="J1364" s="1" t="s">
        <v>3890</v>
      </c>
      <c r="K1364" s="1" t="s">
        <v>3894</v>
      </c>
    </row>
    <row r="1365" spans="1:11" x14ac:dyDescent="0.25">
      <c r="A1365" s="1" t="s">
        <v>23</v>
      </c>
      <c r="B1365" s="1" t="s">
        <v>1405</v>
      </c>
      <c r="C1365">
        <v>96944</v>
      </c>
      <c r="D1365" s="1" t="s">
        <v>3638</v>
      </c>
      <c r="E1365">
        <v>63.5</v>
      </c>
      <c r="F1365">
        <v>4019.4</v>
      </c>
      <c r="G1365" s="1" t="s">
        <v>23</v>
      </c>
      <c r="H1365">
        <v>4019.4</v>
      </c>
      <c r="I1365">
        <v>0</v>
      </c>
      <c r="J1365" s="1" t="s">
        <v>3890</v>
      </c>
      <c r="K1365" s="1" t="s">
        <v>3897</v>
      </c>
    </row>
    <row r="1366" spans="1:11" x14ac:dyDescent="0.25">
      <c r="A1366" s="1" t="s">
        <v>23</v>
      </c>
      <c r="B1366" s="1" t="s">
        <v>1406</v>
      </c>
      <c r="C1366">
        <v>96945</v>
      </c>
      <c r="D1366" s="1" t="s">
        <v>3660</v>
      </c>
      <c r="E1366">
        <v>614.91999999999996</v>
      </c>
      <c r="F1366">
        <v>38509.199999999997</v>
      </c>
      <c r="G1366" s="1" t="s">
        <v>29</v>
      </c>
      <c r="H1366">
        <v>38509.199999999997</v>
      </c>
      <c r="I1366">
        <v>0</v>
      </c>
      <c r="J1366" s="1" t="s">
        <v>3890</v>
      </c>
      <c r="K1366" s="1" t="s">
        <v>3895</v>
      </c>
    </row>
    <row r="1367" spans="1:11" x14ac:dyDescent="0.25">
      <c r="A1367" s="1" t="s">
        <v>23</v>
      </c>
      <c r="B1367" s="1" t="s">
        <v>1407</v>
      </c>
      <c r="C1367">
        <v>96946</v>
      </c>
      <c r="D1367" s="1" t="s">
        <v>3637</v>
      </c>
      <c r="E1367">
        <v>212.6</v>
      </c>
      <c r="F1367">
        <v>9525.4</v>
      </c>
      <c r="G1367" s="1" t="s">
        <v>23</v>
      </c>
      <c r="H1367">
        <v>9525.4</v>
      </c>
      <c r="I1367">
        <v>0</v>
      </c>
      <c r="J1367" s="1" t="s">
        <v>3890</v>
      </c>
      <c r="K1367" s="1" t="s">
        <v>3894</v>
      </c>
    </row>
    <row r="1368" spans="1:11" x14ac:dyDescent="0.25">
      <c r="A1368" s="1" t="s">
        <v>23</v>
      </c>
      <c r="B1368" s="1" t="s">
        <v>1408</v>
      </c>
      <c r="C1368">
        <v>96947</v>
      </c>
      <c r="D1368" s="1" t="s">
        <v>3666</v>
      </c>
      <c r="E1368">
        <v>185.4</v>
      </c>
      <c r="F1368">
        <v>11390.2</v>
      </c>
      <c r="G1368" s="1" t="s">
        <v>26</v>
      </c>
      <c r="H1368">
        <v>11390.2</v>
      </c>
      <c r="I1368">
        <v>0</v>
      </c>
      <c r="J1368" s="1" t="s">
        <v>3890</v>
      </c>
      <c r="K1368" s="1" t="s">
        <v>3895</v>
      </c>
    </row>
    <row r="1369" spans="1:11" x14ac:dyDescent="0.25">
      <c r="A1369" s="1" t="s">
        <v>23</v>
      </c>
      <c r="B1369" s="1" t="s">
        <v>1409</v>
      </c>
      <c r="C1369">
        <v>96948</v>
      </c>
      <c r="D1369" s="1" t="s">
        <v>3677</v>
      </c>
      <c r="E1369">
        <v>369.2</v>
      </c>
      <c r="F1369">
        <v>25105.599999999999</v>
      </c>
      <c r="G1369" s="1" t="s">
        <v>38</v>
      </c>
      <c r="H1369">
        <v>25105.599999999999</v>
      </c>
      <c r="I1369">
        <v>0</v>
      </c>
      <c r="J1369" s="1" t="s">
        <v>3890</v>
      </c>
      <c r="K1369" s="1" t="s">
        <v>3895</v>
      </c>
    </row>
    <row r="1370" spans="1:11" x14ac:dyDescent="0.25">
      <c r="A1370" s="1" t="s">
        <v>23</v>
      </c>
      <c r="B1370" s="1" t="s">
        <v>1410</v>
      </c>
      <c r="C1370">
        <v>96949</v>
      </c>
      <c r="D1370" s="1" t="s">
        <v>3673</v>
      </c>
      <c r="E1370">
        <v>280</v>
      </c>
      <c r="F1370">
        <v>18480</v>
      </c>
      <c r="G1370" s="1" t="s">
        <v>24</v>
      </c>
      <c r="H1370">
        <v>18480</v>
      </c>
      <c r="I1370">
        <v>0</v>
      </c>
      <c r="J1370" s="1" t="s">
        <v>3890</v>
      </c>
      <c r="K1370" s="1" t="s">
        <v>3895</v>
      </c>
    </row>
    <row r="1371" spans="1:11" x14ac:dyDescent="0.25">
      <c r="A1371" s="1" t="s">
        <v>23</v>
      </c>
      <c r="B1371" s="1" t="s">
        <v>1411</v>
      </c>
      <c r="C1371">
        <v>96950</v>
      </c>
      <c r="D1371" s="1" t="s">
        <v>3775</v>
      </c>
      <c r="E1371">
        <v>110.7</v>
      </c>
      <c r="F1371">
        <v>6121.6</v>
      </c>
      <c r="G1371" s="1" t="s">
        <v>23</v>
      </c>
      <c r="H1371">
        <v>6121.6</v>
      </c>
      <c r="I1371">
        <v>0</v>
      </c>
      <c r="J1371" s="1" t="s">
        <v>3890</v>
      </c>
      <c r="K1371" s="1" t="s">
        <v>3894</v>
      </c>
    </row>
    <row r="1372" spans="1:11" x14ac:dyDescent="0.25">
      <c r="A1372" s="1" t="s">
        <v>23</v>
      </c>
      <c r="B1372" s="1" t="s">
        <v>1412</v>
      </c>
      <c r="C1372">
        <v>96951</v>
      </c>
      <c r="D1372" s="1" t="s">
        <v>3740</v>
      </c>
      <c r="E1372">
        <v>0</v>
      </c>
      <c r="F1372">
        <v>0</v>
      </c>
      <c r="G1372" s="1" t="s">
        <v>3879</v>
      </c>
      <c r="H1372">
        <v>0</v>
      </c>
      <c r="I1372">
        <v>0</v>
      </c>
      <c r="J1372" s="1" t="s">
        <v>3891</v>
      </c>
      <c r="K1372" s="1" t="s">
        <v>3894</v>
      </c>
    </row>
    <row r="1373" spans="1:11" x14ac:dyDescent="0.25">
      <c r="A1373" s="1" t="s">
        <v>23</v>
      </c>
      <c r="B1373" s="1" t="s">
        <v>1413</v>
      </c>
      <c r="C1373">
        <v>96952</v>
      </c>
      <c r="D1373" s="1" t="s">
        <v>3787</v>
      </c>
      <c r="E1373">
        <v>69.400000000000006</v>
      </c>
      <c r="F1373">
        <v>3139</v>
      </c>
      <c r="G1373" s="1" t="s">
        <v>23</v>
      </c>
      <c r="H1373">
        <v>3139</v>
      </c>
      <c r="I1373">
        <v>0</v>
      </c>
      <c r="J1373" s="1" t="s">
        <v>3890</v>
      </c>
      <c r="K1373" s="1" t="s">
        <v>3894</v>
      </c>
    </row>
    <row r="1374" spans="1:11" x14ac:dyDescent="0.25">
      <c r="A1374" s="1" t="s">
        <v>23</v>
      </c>
      <c r="B1374" s="1" t="s">
        <v>1414</v>
      </c>
      <c r="C1374">
        <v>96953</v>
      </c>
      <c r="D1374" s="1" t="s">
        <v>3671</v>
      </c>
      <c r="E1374">
        <v>78.400000000000006</v>
      </c>
      <c r="F1374">
        <v>4732</v>
      </c>
      <c r="G1374" s="1" t="s">
        <v>23</v>
      </c>
      <c r="H1374">
        <v>4732</v>
      </c>
      <c r="I1374">
        <v>0</v>
      </c>
      <c r="J1374" s="1" t="s">
        <v>3890</v>
      </c>
      <c r="K1374" s="1" t="s">
        <v>3903</v>
      </c>
    </row>
    <row r="1375" spans="1:11" x14ac:dyDescent="0.25">
      <c r="A1375" s="1" t="s">
        <v>23</v>
      </c>
      <c r="B1375" s="1" t="s">
        <v>1415</v>
      </c>
      <c r="C1375">
        <v>96954</v>
      </c>
      <c r="D1375" s="1" t="s">
        <v>3753</v>
      </c>
      <c r="E1375">
        <v>102.1</v>
      </c>
      <c r="F1375">
        <v>4748.1000000000004</v>
      </c>
      <c r="G1375" s="1" t="s">
        <v>23</v>
      </c>
      <c r="H1375">
        <v>4748.1000000000004</v>
      </c>
      <c r="I1375">
        <v>0</v>
      </c>
      <c r="J1375" s="1" t="s">
        <v>3890</v>
      </c>
      <c r="K1375" s="1" t="s">
        <v>3901</v>
      </c>
    </row>
    <row r="1376" spans="1:11" x14ac:dyDescent="0.25">
      <c r="A1376" s="1" t="s">
        <v>23</v>
      </c>
      <c r="B1376" s="1" t="s">
        <v>1416</v>
      </c>
      <c r="C1376">
        <v>96955</v>
      </c>
      <c r="D1376" s="1" t="s">
        <v>3671</v>
      </c>
      <c r="E1376">
        <v>8.3000000000000007</v>
      </c>
      <c r="F1376">
        <v>572.70000000000005</v>
      </c>
      <c r="G1376" s="1" t="s">
        <v>23</v>
      </c>
      <c r="H1376">
        <v>572.70000000000005</v>
      </c>
      <c r="I1376">
        <v>0</v>
      </c>
      <c r="J1376" s="1" t="s">
        <v>3890</v>
      </c>
      <c r="K1376" s="1" t="s">
        <v>3903</v>
      </c>
    </row>
    <row r="1377" spans="1:11" x14ac:dyDescent="0.25">
      <c r="A1377" s="1" t="s">
        <v>23</v>
      </c>
      <c r="B1377" s="1" t="s">
        <v>1417</v>
      </c>
      <c r="C1377">
        <v>96956</v>
      </c>
      <c r="D1377" s="1" t="s">
        <v>3607</v>
      </c>
      <c r="E1377">
        <v>1140.8399999999999</v>
      </c>
      <c r="F1377">
        <v>64884.800000000003</v>
      </c>
      <c r="G1377" s="1" t="s">
        <v>23</v>
      </c>
      <c r="H1377">
        <v>64884.800000000003</v>
      </c>
      <c r="I1377">
        <v>0</v>
      </c>
      <c r="J1377" s="1" t="s">
        <v>3890</v>
      </c>
      <c r="K1377" s="1" t="s">
        <v>3902</v>
      </c>
    </row>
    <row r="1378" spans="1:11" x14ac:dyDescent="0.25">
      <c r="A1378" s="1" t="s">
        <v>23</v>
      </c>
      <c r="B1378" s="1" t="s">
        <v>1418</v>
      </c>
      <c r="C1378">
        <v>96957</v>
      </c>
      <c r="D1378" s="1" t="s">
        <v>3714</v>
      </c>
      <c r="E1378">
        <v>20.5</v>
      </c>
      <c r="F1378">
        <v>1353</v>
      </c>
      <c r="G1378" s="1" t="s">
        <v>23</v>
      </c>
      <c r="H1378">
        <v>1353</v>
      </c>
      <c r="I1378">
        <v>0</v>
      </c>
      <c r="J1378" s="1" t="s">
        <v>3890</v>
      </c>
      <c r="K1378" s="1" t="s">
        <v>3896</v>
      </c>
    </row>
    <row r="1379" spans="1:11" x14ac:dyDescent="0.25">
      <c r="A1379" s="1" t="s">
        <v>23</v>
      </c>
      <c r="B1379" s="1" t="s">
        <v>1419</v>
      </c>
      <c r="C1379">
        <v>96958</v>
      </c>
      <c r="D1379" s="1" t="s">
        <v>3669</v>
      </c>
      <c r="E1379">
        <v>8.5</v>
      </c>
      <c r="F1379">
        <v>586.5</v>
      </c>
      <c r="G1379" s="1" t="s">
        <v>23</v>
      </c>
      <c r="H1379">
        <v>586.5</v>
      </c>
      <c r="I1379">
        <v>0</v>
      </c>
      <c r="J1379" s="1" t="s">
        <v>3890</v>
      </c>
      <c r="K1379" s="1" t="s">
        <v>3903</v>
      </c>
    </row>
    <row r="1380" spans="1:11" x14ac:dyDescent="0.25">
      <c r="A1380" s="1" t="s">
        <v>23</v>
      </c>
      <c r="B1380" s="1" t="s">
        <v>1420</v>
      </c>
      <c r="C1380">
        <v>96959</v>
      </c>
      <c r="D1380" s="1" t="s">
        <v>3630</v>
      </c>
      <c r="E1380">
        <v>107.2</v>
      </c>
      <c r="F1380">
        <v>7075.2</v>
      </c>
      <c r="G1380" s="1" t="s">
        <v>23</v>
      </c>
      <c r="H1380">
        <v>7075.2</v>
      </c>
      <c r="I1380">
        <v>0</v>
      </c>
      <c r="J1380" s="1" t="s">
        <v>3890</v>
      </c>
      <c r="K1380" s="1" t="s">
        <v>3901</v>
      </c>
    </row>
    <row r="1381" spans="1:11" x14ac:dyDescent="0.25">
      <c r="A1381" s="1" t="s">
        <v>23</v>
      </c>
      <c r="B1381" s="1" t="s">
        <v>1421</v>
      </c>
      <c r="C1381">
        <v>96960</v>
      </c>
      <c r="D1381" s="1" t="s">
        <v>3736</v>
      </c>
      <c r="E1381">
        <v>27.1</v>
      </c>
      <c r="F1381">
        <v>1869.9</v>
      </c>
      <c r="G1381" s="1" t="s">
        <v>23</v>
      </c>
      <c r="H1381">
        <v>1869.9</v>
      </c>
      <c r="I1381">
        <v>0</v>
      </c>
      <c r="J1381" s="1" t="s">
        <v>3890</v>
      </c>
      <c r="K1381" s="1" t="s">
        <v>3903</v>
      </c>
    </row>
    <row r="1382" spans="1:11" x14ac:dyDescent="0.25">
      <c r="A1382" s="1" t="s">
        <v>23</v>
      </c>
      <c r="B1382" s="1" t="s">
        <v>1422</v>
      </c>
      <c r="C1382">
        <v>96961</v>
      </c>
      <c r="D1382" s="1" t="s">
        <v>3700</v>
      </c>
      <c r="E1382">
        <v>1497.4</v>
      </c>
      <c r="F1382">
        <v>73193.2</v>
      </c>
      <c r="G1382" s="1" t="s">
        <v>37</v>
      </c>
      <c r="H1382">
        <v>73193.2</v>
      </c>
      <c r="I1382">
        <v>0</v>
      </c>
      <c r="J1382" s="1" t="s">
        <v>3890</v>
      </c>
      <c r="K1382" s="1" t="s">
        <v>3903</v>
      </c>
    </row>
    <row r="1383" spans="1:11" x14ac:dyDescent="0.25">
      <c r="A1383" s="1" t="s">
        <v>23</v>
      </c>
      <c r="B1383" s="1" t="s">
        <v>1423</v>
      </c>
      <c r="C1383">
        <v>96962</v>
      </c>
      <c r="D1383" s="1" t="s">
        <v>3670</v>
      </c>
      <c r="E1383">
        <v>59.5</v>
      </c>
      <c r="F1383">
        <v>3689</v>
      </c>
      <c r="G1383" s="1" t="s">
        <v>23</v>
      </c>
      <c r="H1383">
        <v>3689</v>
      </c>
      <c r="I1383">
        <v>0</v>
      </c>
      <c r="J1383" s="1" t="s">
        <v>3890</v>
      </c>
      <c r="K1383" s="1" t="s">
        <v>3903</v>
      </c>
    </row>
    <row r="1384" spans="1:11" x14ac:dyDescent="0.25">
      <c r="A1384" s="1" t="s">
        <v>23</v>
      </c>
      <c r="B1384" s="1" t="s">
        <v>1424</v>
      </c>
      <c r="C1384">
        <v>96963</v>
      </c>
      <c r="D1384" s="1" t="s">
        <v>3611</v>
      </c>
      <c r="E1384">
        <v>0</v>
      </c>
      <c r="F1384">
        <v>0</v>
      </c>
      <c r="G1384" s="1" t="s">
        <v>3879</v>
      </c>
      <c r="H1384">
        <v>0</v>
      </c>
      <c r="I1384">
        <v>0</v>
      </c>
      <c r="J1384" s="1" t="s">
        <v>3891</v>
      </c>
      <c r="K1384" s="1" t="s">
        <v>3894</v>
      </c>
    </row>
    <row r="1385" spans="1:11" x14ac:dyDescent="0.25">
      <c r="A1385" s="1" t="s">
        <v>23</v>
      </c>
      <c r="B1385" s="1" t="s">
        <v>1425</v>
      </c>
      <c r="C1385">
        <v>96964</v>
      </c>
      <c r="D1385" s="1" t="s">
        <v>3624</v>
      </c>
      <c r="E1385">
        <v>19</v>
      </c>
      <c r="F1385">
        <v>1311</v>
      </c>
      <c r="G1385" s="1" t="s">
        <v>23</v>
      </c>
      <c r="H1385">
        <v>1311</v>
      </c>
      <c r="I1385">
        <v>0</v>
      </c>
      <c r="J1385" s="1" t="s">
        <v>3890</v>
      </c>
      <c r="K1385" s="1" t="s">
        <v>3894</v>
      </c>
    </row>
    <row r="1386" spans="1:11" x14ac:dyDescent="0.25">
      <c r="A1386" s="1" t="s">
        <v>23</v>
      </c>
      <c r="B1386" s="1" t="s">
        <v>1426</v>
      </c>
      <c r="C1386">
        <v>96965</v>
      </c>
      <c r="D1386" s="1" t="s">
        <v>3611</v>
      </c>
      <c r="E1386">
        <v>89.5</v>
      </c>
      <c r="F1386">
        <v>4636.3</v>
      </c>
      <c r="G1386" s="1" t="s">
        <v>23</v>
      </c>
      <c r="H1386">
        <v>4636.3</v>
      </c>
      <c r="I1386">
        <v>0</v>
      </c>
      <c r="J1386" s="1" t="s">
        <v>3890</v>
      </c>
      <c r="K1386" s="1" t="s">
        <v>3894</v>
      </c>
    </row>
    <row r="1387" spans="1:11" x14ac:dyDescent="0.25">
      <c r="A1387" s="1" t="s">
        <v>23</v>
      </c>
      <c r="B1387" s="1" t="s">
        <v>1427</v>
      </c>
      <c r="C1387">
        <v>96966</v>
      </c>
      <c r="D1387" s="1" t="s">
        <v>3792</v>
      </c>
      <c r="E1387">
        <v>47.8</v>
      </c>
      <c r="F1387">
        <v>3059.2</v>
      </c>
      <c r="G1387" s="1" t="s">
        <v>23</v>
      </c>
      <c r="H1387">
        <v>3059.2</v>
      </c>
      <c r="I1387">
        <v>0</v>
      </c>
      <c r="J1387" s="1" t="s">
        <v>3890</v>
      </c>
      <c r="K1387" s="1" t="s">
        <v>3894</v>
      </c>
    </row>
    <row r="1388" spans="1:11" x14ac:dyDescent="0.25">
      <c r="A1388" s="1" t="s">
        <v>23</v>
      </c>
      <c r="B1388" s="1" t="s">
        <v>1428</v>
      </c>
      <c r="C1388">
        <v>96967</v>
      </c>
      <c r="D1388" s="1" t="s">
        <v>3646</v>
      </c>
      <c r="E1388">
        <v>35.299999999999997</v>
      </c>
      <c r="F1388">
        <v>2059.1999999999998</v>
      </c>
      <c r="G1388" s="1" t="s">
        <v>23</v>
      </c>
      <c r="H1388">
        <v>2059.1999999999998</v>
      </c>
      <c r="I1388">
        <v>0</v>
      </c>
      <c r="J1388" s="1" t="s">
        <v>3890</v>
      </c>
      <c r="K1388" s="1" t="s">
        <v>3896</v>
      </c>
    </row>
    <row r="1389" spans="1:11" x14ac:dyDescent="0.25">
      <c r="A1389" s="1" t="s">
        <v>23</v>
      </c>
      <c r="B1389" s="1" t="s">
        <v>1429</v>
      </c>
      <c r="C1389">
        <v>96968</v>
      </c>
      <c r="D1389" s="1" t="s">
        <v>3616</v>
      </c>
      <c r="E1389">
        <v>258.10000000000002</v>
      </c>
      <c r="F1389">
        <v>13973.1</v>
      </c>
      <c r="G1389" s="1" t="s">
        <v>23</v>
      </c>
      <c r="H1389">
        <v>13973.1</v>
      </c>
      <c r="I1389">
        <v>0</v>
      </c>
      <c r="J1389" s="1" t="s">
        <v>3890</v>
      </c>
      <c r="K1389" s="1" t="s">
        <v>3894</v>
      </c>
    </row>
    <row r="1390" spans="1:11" x14ac:dyDescent="0.25">
      <c r="A1390" s="1" t="s">
        <v>23</v>
      </c>
      <c r="B1390" s="1" t="s">
        <v>1430</v>
      </c>
      <c r="C1390">
        <v>96969</v>
      </c>
      <c r="D1390" s="1" t="s">
        <v>3614</v>
      </c>
      <c r="E1390">
        <v>8.5</v>
      </c>
      <c r="F1390">
        <v>586.5</v>
      </c>
      <c r="G1390" s="1" t="s">
        <v>23</v>
      </c>
      <c r="H1390">
        <v>586.5</v>
      </c>
      <c r="I1390">
        <v>0</v>
      </c>
      <c r="J1390" s="1" t="s">
        <v>3890</v>
      </c>
      <c r="K1390" s="1" t="s">
        <v>3894</v>
      </c>
    </row>
    <row r="1391" spans="1:11" x14ac:dyDescent="0.25">
      <c r="A1391" s="1" t="s">
        <v>23</v>
      </c>
      <c r="B1391" s="1" t="s">
        <v>1431</v>
      </c>
      <c r="C1391">
        <v>96970</v>
      </c>
      <c r="D1391" s="1" t="s">
        <v>3688</v>
      </c>
      <c r="E1391">
        <v>0</v>
      </c>
      <c r="F1391">
        <v>0</v>
      </c>
      <c r="G1391" s="1" t="s">
        <v>3879</v>
      </c>
      <c r="H1391">
        <v>0</v>
      </c>
      <c r="I1391">
        <v>0</v>
      </c>
      <c r="J1391" s="1" t="s">
        <v>3891</v>
      </c>
      <c r="K1391" s="1" t="s">
        <v>3894</v>
      </c>
    </row>
    <row r="1392" spans="1:11" x14ac:dyDescent="0.25">
      <c r="A1392" s="1" t="s">
        <v>23</v>
      </c>
      <c r="B1392" s="1" t="s">
        <v>1432</v>
      </c>
      <c r="C1392">
        <v>96971</v>
      </c>
      <c r="D1392" s="1" t="s">
        <v>3688</v>
      </c>
      <c r="E1392">
        <v>55.5</v>
      </c>
      <c r="F1392">
        <v>1942</v>
      </c>
      <c r="G1392" s="1" t="s">
        <v>23</v>
      </c>
      <c r="H1392">
        <v>1942</v>
      </c>
      <c r="I1392">
        <v>0</v>
      </c>
      <c r="J1392" s="1" t="s">
        <v>3890</v>
      </c>
      <c r="K1392" s="1" t="s">
        <v>3894</v>
      </c>
    </row>
    <row r="1393" spans="1:11" x14ac:dyDescent="0.25">
      <c r="A1393" s="1" t="s">
        <v>23</v>
      </c>
      <c r="B1393" s="1" t="s">
        <v>1433</v>
      </c>
      <c r="C1393">
        <v>96972</v>
      </c>
      <c r="D1393" s="1" t="s">
        <v>3617</v>
      </c>
      <c r="E1393">
        <v>71.8</v>
      </c>
      <c r="F1393">
        <v>4523.3999999999996</v>
      </c>
      <c r="G1393" s="1" t="s">
        <v>23</v>
      </c>
      <c r="H1393">
        <v>4523.3999999999996</v>
      </c>
      <c r="I1393">
        <v>0</v>
      </c>
      <c r="J1393" s="1" t="s">
        <v>3890</v>
      </c>
      <c r="K1393" s="1" t="s">
        <v>3894</v>
      </c>
    </row>
    <row r="1394" spans="1:11" x14ac:dyDescent="0.25">
      <c r="A1394" s="1" t="s">
        <v>23</v>
      </c>
      <c r="B1394" s="1" t="s">
        <v>1434</v>
      </c>
      <c r="C1394">
        <v>96973</v>
      </c>
      <c r="D1394" s="1" t="s">
        <v>3617</v>
      </c>
      <c r="E1394">
        <v>0</v>
      </c>
      <c r="F1394">
        <v>0</v>
      </c>
      <c r="G1394" s="1" t="s">
        <v>3879</v>
      </c>
      <c r="H1394">
        <v>0</v>
      </c>
      <c r="I1394">
        <v>0</v>
      </c>
      <c r="J1394" s="1" t="s">
        <v>3891</v>
      </c>
      <c r="K1394" s="1" t="s">
        <v>3894</v>
      </c>
    </row>
    <row r="1395" spans="1:11" x14ac:dyDescent="0.25">
      <c r="A1395" s="1" t="s">
        <v>23</v>
      </c>
      <c r="B1395" s="1" t="s">
        <v>1435</v>
      </c>
      <c r="C1395">
        <v>96974</v>
      </c>
      <c r="D1395" s="1" t="s">
        <v>3617</v>
      </c>
      <c r="E1395">
        <v>8</v>
      </c>
      <c r="F1395">
        <v>320</v>
      </c>
      <c r="G1395" s="1" t="s">
        <v>23</v>
      </c>
      <c r="H1395">
        <v>320</v>
      </c>
      <c r="I1395">
        <v>0</v>
      </c>
      <c r="J1395" s="1" t="s">
        <v>3890</v>
      </c>
      <c r="K1395" s="1" t="s">
        <v>3894</v>
      </c>
    </row>
    <row r="1396" spans="1:11" x14ac:dyDescent="0.25">
      <c r="A1396" s="1" t="s">
        <v>23</v>
      </c>
      <c r="B1396" s="1" t="s">
        <v>1436</v>
      </c>
      <c r="C1396">
        <v>96975</v>
      </c>
      <c r="D1396" s="1" t="s">
        <v>3605</v>
      </c>
      <c r="E1396">
        <v>20.3</v>
      </c>
      <c r="F1396">
        <v>1339.8</v>
      </c>
      <c r="G1396" s="1" t="s">
        <v>23</v>
      </c>
      <c r="H1396">
        <v>1339.8</v>
      </c>
      <c r="I1396">
        <v>0</v>
      </c>
      <c r="J1396" s="1" t="s">
        <v>3890</v>
      </c>
      <c r="K1396" s="1" t="s">
        <v>3894</v>
      </c>
    </row>
    <row r="1397" spans="1:11" x14ac:dyDescent="0.25">
      <c r="A1397" s="1" t="s">
        <v>23</v>
      </c>
      <c r="B1397" s="1" t="s">
        <v>1437</v>
      </c>
      <c r="C1397">
        <v>96976</v>
      </c>
      <c r="D1397" s="1" t="s">
        <v>3703</v>
      </c>
      <c r="E1397">
        <v>126.6</v>
      </c>
      <c r="F1397">
        <v>8103.8</v>
      </c>
      <c r="G1397" s="1" t="s">
        <v>23</v>
      </c>
      <c r="H1397">
        <v>8103.8</v>
      </c>
      <c r="I1397">
        <v>0</v>
      </c>
      <c r="J1397" s="1" t="s">
        <v>3890</v>
      </c>
      <c r="K1397" s="1" t="s">
        <v>3894</v>
      </c>
    </row>
    <row r="1398" spans="1:11" x14ac:dyDescent="0.25">
      <c r="A1398" s="1" t="s">
        <v>23</v>
      </c>
      <c r="B1398" s="1" t="s">
        <v>1438</v>
      </c>
      <c r="C1398">
        <v>96977</v>
      </c>
      <c r="D1398" s="1" t="s">
        <v>3664</v>
      </c>
      <c r="E1398">
        <v>35.5</v>
      </c>
      <c r="F1398">
        <v>745.5</v>
      </c>
      <c r="G1398" s="1" t="s">
        <v>23</v>
      </c>
      <c r="H1398">
        <v>745.5</v>
      </c>
      <c r="I1398">
        <v>0</v>
      </c>
      <c r="J1398" s="1" t="s">
        <v>3890</v>
      </c>
      <c r="K1398" s="1" t="s">
        <v>3894</v>
      </c>
    </row>
    <row r="1399" spans="1:11" x14ac:dyDescent="0.25">
      <c r="A1399" s="1" t="s">
        <v>23</v>
      </c>
      <c r="B1399" s="1" t="s">
        <v>1439</v>
      </c>
      <c r="C1399">
        <v>96978</v>
      </c>
      <c r="D1399" s="1" t="s">
        <v>3747</v>
      </c>
      <c r="E1399">
        <v>27.6</v>
      </c>
      <c r="F1399">
        <v>2208</v>
      </c>
      <c r="G1399" s="1" t="s">
        <v>23</v>
      </c>
      <c r="H1399">
        <v>2208</v>
      </c>
      <c r="I1399">
        <v>0</v>
      </c>
      <c r="J1399" s="1" t="s">
        <v>3890</v>
      </c>
      <c r="K1399" s="1" t="s">
        <v>3894</v>
      </c>
    </row>
    <row r="1400" spans="1:11" x14ac:dyDescent="0.25">
      <c r="A1400" s="1" t="s">
        <v>23</v>
      </c>
      <c r="B1400" s="1" t="s">
        <v>1440</v>
      </c>
      <c r="C1400">
        <v>96979</v>
      </c>
      <c r="D1400" s="1" t="s">
        <v>3794</v>
      </c>
      <c r="E1400">
        <v>152.5</v>
      </c>
      <c r="F1400">
        <v>5612</v>
      </c>
      <c r="G1400" s="1" t="s">
        <v>23</v>
      </c>
      <c r="H1400">
        <v>5612</v>
      </c>
      <c r="I1400">
        <v>0</v>
      </c>
      <c r="J1400" s="1" t="s">
        <v>3890</v>
      </c>
      <c r="K1400" s="1" t="s">
        <v>3894</v>
      </c>
    </row>
    <row r="1401" spans="1:11" x14ac:dyDescent="0.25">
      <c r="A1401" s="1" t="s">
        <v>23</v>
      </c>
      <c r="B1401" s="1" t="s">
        <v>1441</v>
      </c>
      <c r="C1401">
        <v>96980</v>
      </c>
      <c r="D1401" s="1" t="s">
        <v>3614</v>
      </c>
      <c r="E1401">
        <v>9.1</v>
      </c>
      <c r="F1401">
        <v>600.6</v>
      </c>
      <c r="G1401" s="1" t="s">
        <v>23</v>
      </c>
      <c r="H1401">
        <v>600.6</v>
      </c>
      <c r="I1401">
        <v>0</v>
      </c>
      <c r="J1401" s="1" t="s">
        <v>3890</v>
      </c>
      <c r="K1401" s="1" t="s">
        <v>3894</v>
      </c>
    </row>
    <row r="1402" spans="1:11" x14ac:dyDescent="0.25">
      <c r="A1402" s="1" t="s">
        <v>23</v>
      </c>
      <c r="B1402" s="1" t="s">
        <v>1442</v>
      </c>
      <c r="C1402">
        <v>96981</v>
      </c>
      <c r="D1402" s="1" t="s">
        <v>3614</v>
      </c>
      <c r="E1402">
        <v>53.1</v>
      </c>
      <c r="F1402">
        <v>3345.3</v>
      </c>
      <c r="G1402" s="1" t="s">
        <v>23</v>
      </c>
      <c r="H1402">
        <v>3345.3</v>
      </c>
      <c r="I1402">
        <v>0</v>
      </c>
      <c r="J1402" s="1" t="s">
        <v>3890</v>
      </c>
      <c r="K1402" s="1" t="s">
        <v>3894</v>
      </c>
    </row>
    <row r="1403" spans="1:11" x14ac:dyDescent="0.25">
      <c r="A1403" s="1" t="s">
        <v>23</v>
      </c>
      <c r="B1403" s="1" t="s">
        <v>1443</v>
      </c>
      <c r="C1403">
        <v>96982</v>
      </c>
      <c r="D1403" s="1" t="s">
        <v>3843</v>
      </c>
      <c r="E1403">
        <v>23.9</v>
      </c>
      <c r="F1403">
        <v>1242.8</v>
      </c>
      <c r="G1403" s="1" t="s">
        <v>23</v>
      </c>
      <c r="H1403">
        <v>1242.8</v>
      </c>
      <c r="I1403">
        <v>0</v>
      </c>
      <c r="J1403" s="1" t="s">
        <v>3890</v>
      </c>
      <c r="K1403" s="1" t="s">
        <v>3894</v>
      </c>
    </row>
    <row r="1404" spans="1:11" x14ac:dyDescent="0.25">
      <c r="A1404" s="1" t="s">
        <v>23</v>
      </c>
      <c r="B1404" s="1" t="s">
        <v>1444</v>
      </c>
      <c r="C1404">
        <v>96983</v>
      </c>
      <c r="D1404" s="1" t="s">
        <v>3600</v>
      </c>
      <c r="E1404">
        <v>87.2</v>
      </c>
      <c r="F1404">
        <v>2107.1999999999998</v>
      </c>
      <c r="G1404" s="1" t="s">
        <v>23</v>
      </c>
      <c r="H1404">
        <v>2107.1999999999998</v>
      </c>
      <c r="I1404">
        <v>0</v>
      </c>
      <c r="J1404" s="1" t="s">
        <v>3890</v>
      </c>
      <c r="K1404" s="1" t="s">
        <v>3894</v>
      </c>
    </row>
    <row r="1405" spans="1:11" x14ac:dyDescent="0.25">
      <c r="A1405" s="1" t="s">
        <v>23</v>
      </c>
      <c r="B1405" s="1" t="s">
        <v>1445</v>
      </c>
      <c r="C1405">
        <v>96984</v>
      </c>
      <c r="D1405" s="1" t="s">
        <v>3600</v>
      </c>
      <c r="E1405">
        <v>18.3</v>
      </c>
      <c r="F1405">
        <v>512.4</v>
      </c>
      <c r="G1405" s="1" t="s">
        <v>23</v>
      </c>
      <c r="H1405">
        <v>512.4</v>
      </c>
      <c r="I1405">
        <v>0</v>
      </c>
      <c r="J1405" s="1" t="s">
        <v>3890</v>
      </c>
      <c r="K1405" s="1" t="s">
        <v>3894</v>
      </c>
    </row>
    <row r="1406" spans="1:11" x14ac:dyDescent="0.25">
      <c r="A1406" s="1" t="s">
        <v>23</v>
      </c>
      <c r="B1406" s="1" t="s">
        <v>1446</v>
      </c>
      <c r="C1406">
        <v>96985</v>
      </c>
      <c r="D1406" s="1" t="s">
        <v>3687</v>
      </c>
      <c r="E1406">
        <v>0</v>
      </c>
      <c r="F1406">
        <v>0</v>
      </c>
      <c r="G1406" s="1" t="s">
        <v>3879</v>
      </c>
      <c r="H1406">
        <v>0</v>
      </c>
      <c r="I1406">
        <v>0</v>
      </c>
      <c r="J1406" s="1" t="s">
        <v>3891</v>
      </c>
      <c r="K1406" s="1" t="s">
        <v>3894</v>
      </c>
    </row>
    <row r="1407" spans="1:11" x14ac:dyDescent="0.25">
      <c r="A1407" s="1" t="s">
        <v>23</v>
      </c>
      <c r="B1407" s="1" t="s">
        <v>1447</v>
      </c>
      <c r="C1407">
        <v>96986</v>
      </c>
      <c r="D1407" s="1" t="s">
        <v>3690</v>
      </c>
      <c r="E1407">
        <v>27.24</v>
      </c>
      <c r="F1407">
        <v>1607.16</v>
      </c>
      <c r="G1407" s="1" t="s">
        <v>30</v>
      </c>
      <c r="H1407">
        <v>1607.16</v>
      </c>
      <c r="I1407">
        <v>0</v>
      </c>
      <c r="J1407" s="1" t="s">
        <v>3890</v>
      </c>
      <c r="K1407" s="1" t="s">
        <v>3903</v>
      </c>
    </row>
    <row r="1408" spans="1:11" x14ac:dyDescent="0.25">
      <c r="A1408" s="1" t="s">
        <v>23</v>
      </c>
      <c r="B1408" s="1" t="s">
        <v>1448</v>
      </c>
      <c r="C1408">
        <v>96987</v>
      </c>
      <c r="D1408" s="1" t="s">
        <v>3614</v>
      </c>
      <c r="E1408">
        <v>96.5</v>
      </c>
      <c r="F1408">
        <v>3474</v>
      </c>
      <c r="G1408" s="1" t="s">
        <v>23</v>
      </c>
      <c r="H1408">
        <v>3474</v>
      </c>
      <c r="I1408">
        <v>0</v>
      </c>
      <c r="J1408" s="1" t="s">
        <v>3890</v>
      </c>
      <c r="K1408" s="1" t="s">
        <v>3894</v>
      </c>
    </row>
    <row r="1409" spans="1:11" x14ac:dyDescent="0.25">
      <c r="A1409" s="1" t="s">
        <v>23</v>
      </c>
      <c r="B1409" s="1" t="s">
        <v>1449</v>
      </c>
      <c r="C1409">
        <v>96988</v>
      </c>
      <c r="D1409" s="1" t="s">
        <v>3618</v>
      </c>
      <c r="E1409">
        <v>149.30000000000001</v>
      </c>
      <c r="F1409">
        <v>7537.6</v>
      </c>
      <c r="G1409" s="1" t="s">
        <v>23</v>
      </c>
      <c r="H1409">
        <v>7537.6</v>
      </c>
      <c r="I1409">
        <v>0</v>
      </c>
      <c r="J1409" s="1" t="s">
        <v>3890</v>
      </c>
      <c r="K1409" s="1" t="s">
        <v>3894</v>
      </c>
    </row>
    <row r="1410" spans="1:11" x14ac:dyDescent="0.25">
      <c r="A1410" s="1" t="s">
        <v>23</v>
      </c>
      <c r="B1410" s="1" t="s">
        <v>1450</v>
      </c>
      <c r="C1410">
        <v>96989</v>
      </c>
      <c r="D1410" s="1" t="s">
        <v>3696</v>
      </c>
      <c r="E1410">
        <v>92.3</v>
      </c>
      <c r="F1410">
        <v>6276.4</v>
      </c>
      <c r="G1410" s="1" t="s">
        <v>23</v>
      </c>
      <c r="H1410">
        <v>6276.4</v>
      </c>
      <c r="I1410">
        <v>0</v>
      </c>
      <c r="J1410" s="1" t="s">
        <v>3890</v>
      </c>
      <c r="K1410" s="1" t="s">
        <v>3894</v>
      </c>
    </row>
    <row r="1411" spans="1:11" x14ac:dyDescent="0.25">
      <c r="A1411" s="1" t="s">
        <v>23</v>
      </c>
      <c r="B1411" s="1" t="s">
        <v>1451</v>
      </c>
      <c r="C1411">
        <v>96990</v>
      </c>
      <c r="D1411" s="1" t="s">
        <v>3765</v>
      </c>
      <c r="E1411">
        <v>50</v>
      </c>
      <c r="F1411">
        <v>3300</v>
      </c>
      <c r="G1411" s="1" t="s">
        <v>23</v>
      </c>
      <c r="H1411">
        <v>3300</v>
      </c>
      <c r="I1411">
        <v>0</v>
      </c>
      <c r="J1411" s="1" t="s">
        <v>3890</v>
      </c>
      <c r="K1411" s="1" t="s">
        <v>3894</v>
      </c>
    </row>
    <row r="1412" spans="1:11" x14ac:dyDescent="0.25">
      <c r="A1412" s="1" t="s">
        <v>23</v>
      </c>
      <c r="B1412" s="1" t="s">
        <v>1452</v>
      </c>
      <c r="C1412">
        <v>96991</v>
      </c>
      <c r="D1412" s="1" t="s">
        <v>3811</v>
      </c>
      <c r="E1412">
        <v>57.3</v>
      </c>
      <c r="F1412">
        <v>3781.8</v>
      </c>
      <c r="G1412" s="1" t="s">
        <v>23</v>
      </c>
      <c r="H1412">
        <v>3781.8</v>
      </c>
      <c r="I1412">
        <v>0</v>
      </c>
      <c r="J1412" s="1" t="s">
        <v>3890</v>
      </c>
      <c r="K1412" s="1" t="s">
        <v>3894</v>
      </c>
    </row>
    <row r="1413" spans="1:11" x14ac:dyDescent="0.25">
      <c r="A1413" s="1" t="s">
        <v>23</v>
      </c>
      <c r="B1413" s="1" t="s">
        <v>1453</v>
      </c>
      <c r="C1413">
        <v>96992</v>
      </c>
      <c r="D1413" s="1" t="s">
        <v>3792</v>
      </c>
      <c r="E1413">
        <v>31.3</v>
      </c>
      <c r="F1413">
        <v>2504</v>
      </c>
      <c r="G1413" s="1" t="s">
        <v>23</v>
      </c>
      <c r="H1413">
        <v>2504</v>
      </c>
      <c r="I1413">
        <v>0</v>
      </c>
      <c r="J1413" s="1" t="s">
        <v>3890</v>
      </c>
      <c r="K1413" s="1" t="s">
        <v>3894</v>
      </c>
    </row>
    <row r="1414" spans="1:11" x14ac:dyDescent="0.25">
      <c r="A1414" s="1" t="s">
        <v>23</v>
      </c>
      <c r="B1414" s="1" t="s">
        <v>1454</v>
      </c>
      <c r="C1414">
        <v>96993</v>
      </c>
      <c r="D1414" s="1" t="s">
        <v>3718</v>
      </c>
      <c r="E1414">
        <v>206.4</v>
      </c>
      <c r="F1414">
        <v>6604.8</v>
      </c>
      <c r="G1414" s="1" t="s">
        <v>23</v>
      </c>
      <c r="H1414">
        <v>6604.8</v>
      </c>
      <c r="I1414">
        <v>0</v>
      </c>
      <c r="J1414" s="1" t="s">
        <v>3890</v>
      </c>
      <c r="K1414" s="1" t="s">
        <v>3894</v>
      </c>
    </row>
    <row r="1415" spans="1:11" x14ac:dyDescent="0.25">
      <c r="A1415" s="1" t="s">
        <v>23</v>
      </c>
      <c r="B1415" s="1" t="s">
        <v>1455</v>
      </c>
      <c r="C1415">
        <v>96994</v>
      </c>
      <c r="D1415" s="1" t="s">
        <v>3687</v>
      </c>
      <c r="E1415">
        <v>25.5</v>
      </c>
      <c r="F1415">
        <v>1632</v>
      </c>
      <c r="G1415" s="1" t="s">
        <v>23</v>
      </c>
      <c r="H1415">
        <v>1632</v>
      </c>
      <c r="I1415">
        <v>0</v>
      </c>
      <c r="J1415" s="1" t="s">
        <v>3890</v>
      </c>
      <c r="K1415" s="1" t="s">
        <v>3894</v>
      </c>
    </row>
    <row r="1416" spans="1:11" x14ac:dyDescent="0.25">
      <c r="A1416" s="1" t="s">
        <v>23</v>
      </c>
      <c r="B1416" s="1" t="s">
        <v>1456</v>
      </c>
      <c r="C1416">
        <v>96995</v>
      </c>
      <c r="D1416" s="1" t="s">
        <v>3618</v>
      </c>
      <c r="E1416">
        <v>87.5</v>
      </c>
      <c r="F1416">
        <v>5357.4</v>
      </c>
      <c r="G1416" s="1" t="s">
        <v>23</v>
      </c>
      <c r="H1416">
        <v>5357.4</v>
      </c>
      <c r="I1416">
        <v>0</v>
      </c>
      <c r="J1416" s="1" t="s">
        <v>3890</v>
      </c>
      <c r="K1416" s="1" t="s">
        <v>3894</v>
      </c>
    </row>
    <row r="1417" spans="1:11" x14ac:dyDescent="0.25">
      <c r="A1417" s="1" t="s">
        <v>23</v>
      </c>
      <c r="B1417" s="1" t="s">
        <v>1457</v>
      </c>
      <c r="C1417">
        <v>96996</v>
      </c>
      <c r="D1417" s="1" t="s">
        <v>3667</v>
      </c>
      <c r="E1417">
        <v>80.400000000000006</v>
      </c>
      <c r="F1417">
        <v>4629.6000000000004</v>
      </c>
      <c r="G1417" s="1" t="s">
        <v>23</v>
      </c>
      <c r="H1417">
        <v>4629.6000000000004</v>
      </c>
      <c r="I1417">
        <v>0</v>
      </c>
      <c r="J1417" s="1" t="s">
        <v>3890</v>
      </c>
      <c r="K1417" s="1" t="s">
        <v>3894</v>
      </c>
    </row>
    <row r="1418" spans="1:11" x14ac:dyDescent="0.25">
      <c r="A1418" s="1" t="s">
        <v>23</v>
      </c>
      <c r="B1418" s="1" t="s">
        <v>1458</v>
      </c>
      <c r="C1418">
        <v>96997</v>
      </c>
      <c r="D1418" s="1" t="s">
        <v>3603</v>
      </c>
      <c r="E1418">
        <v>19.100000000000001</v>
      </c>
      <c r="F1418">
        <v>1260.5999999999999</v>
      </c>
      <c r="G1418" s="1" t="s">
        <v>23</v>
      </c>
      <c r="H1418">
        <v>1260.5999999999999</v>
      </c>
      <c r="I1418">
        <v>0</v>
      </c>
      <c r="J1418" s="1" t="s">
        <v>3890</v>
      </c>
      <c r="K1418" s="1" t="s">
        <v>3894</v>
      </c>
    </row>
    <row r="1419" spans="1:11" x14ac:dyDescent="0.25">
      <c r="A1419" s="1" t="s">
        <v>23</v>
      </c>
      <c r="B1419" s="1" t="s">
        <v>1459</v>
      </c>
      <c r="C1419">
        <v>96998</v>
      </c>
      <c r="D1419" s="1" t="s">
        <v>3764</v>
      </c>
      <c r="E1419">
        <v>1937.9</v>
      </c>
      <c r="F1419">
        <v>99618.55</v>
      </c>
      <c r="G1419" s="1" t="s">
        <v>3879</v>
      </c>
      <c r="H1419">
        <v>0</v>
      </c>
      <c r="I1419">
        <v>99618.55</v>
      </c>
      <c r="J1419" s="1" t="s">
        <v>3892</v>
      </c>
      <c r="K1419" s="1" t="s">
        <v>3898</v>
      </c>
    </row>
    <row r="1420" spans="1:11" x14ac:dyDescent="0.25">
      <c r="A1420" s="1" t="s">
        <v>23</v>
      </c>
      <c r="B1420" s="1" t="s">
        <v>1460</v>
      </c>
      <c r="C1420">
        <v>96999</v>
      </c>
      <c r="D1420" s="1" t="s">
        <v>3694</v>
      </c>
      <c r="E1420">
        <v>83.4</v>
      </c>
      <c r="F1420">
        <v>6153.6</v>
      </c>
      <c r="G1420" s="1" t="s">
        <v>23</v>
      </c>
      <c r="H1420">
        <v>6153.6</v>
      </c>
      <c r="I1420">
        <v>0</v>
      </c>
      <c r="J1420" s="1" t="s">
        <v>3890</v>
      </c>
      <c r="K1420" s="1" t="s">
        <v>3894</v>
      </c>
    </row>
    <row r="1421" spans="1:11" x14ac:dyDescent="0.25">
      <c r="A1421" s="1" t="s">
        <v>23</v>
      </c>
      <c r="B1421" s="1" t="s">
        <v>1461</v>
      </c>
      <c r="C1421">
        <v>97000</v>
      </c>
      <c r="D1421" s="1" t="s">
        <v>3642</v>
      </c>
      <c r="E1421">
        <v>72.099999999999994</v>
      </c>
      <c r="F1421">
        <v>4270</v>
      </c>
      <c r="G1421" s="1" t="s">
        <v>23</v>
      </c>
      <c r="H1421">
        <v>4270</v>
      </c>
      <c r="I1421">
        <v>0</v>
      </c>
      <c r="J1421" s="1" t="s">
        <v>3890</v>
      </c>
      <c r="K1421" s="1" t="s">
        <v>3894</v>
      </c>
    </row>
    <row r="1422" spans="1:11" x14ac:dyDescent="0.25">
      <c r="A1422" s="1" t="s">
        <v>23</v>
      </c>
      <c r="B1422" s="1" t="s">
        <v>1462</v>
      </c>
      <c r="C1422">
        <v>97001</v>
      </c>
      <c r="D1422" s="1" t="s">
        <v>3614</v>
      </c>
      <c r="E1422">
        <v>24.5</v>
      </c>
      <c r="F1422">
        <v>1225</v>
      </c>
      <c r="G1422" s="1" t="s">
        <v>23</v>
      </c>
      <c r="H1422">
        <v>1225</v>
      </c>
      <c r="I1422">
        <v>0</v>
      </c>
      <c r="J1422" s="1" t="s">
        <v>3890</v>
      </c>
      <c r="K1422" s="1" t="s">
        <v>3901</v>
      </c>
    </row>
    <row r="1423" spans="1:11" x14ac:dyDescent="0.25">
      <c r="A1423" s="1" t="s">
        <v>23</v>
      </c>
      <c r="B1423" s="1" t="s">
        <v>1463</v>
      </c>
      <c r="C1423">
        <v>97002</v>
      </c>
      <c r="D1423" s="1" t="s">
        <v>3760</v>
      </c>
      <c r="E1423">
        <v>19</v>
      </c>
      <c r="F1423">
        <v>1254</v>
      </c>
      <c r="G1423" s="1" t="s">
        <v>23</v>
      </c>
      <c r="H1423">
        <v>1254</v>
      </c>
      <c r="I1423">
        <v>0</v>
      </c>
      <c r="J1423" s="1" t="s">
        <v>3890</v>
      </c>
      <c r="K1423" s="1" t="s">
        <v>3901</v>
      </c>
    </row>
    <row r="1424" spans="1:11" x14ac:dyDescent="0.25">
      <c r="A1424" s="1" t="s">
        <v>23</v>
      </c>
      <c r="B1424" s="1" t="s">
        <v>1464</v>
      </c>
      <c r="C1424">
        <v>97003</v>
      </c>
      <c r="D1424" s="1" t="s">
        <v>3682</v>
      </c>
      <c r="E1424">
        <v>86.7</v>
      </c>
      <c r="F1424">
        <v>4695.3999999999996</v>
      </c>
      <c r="G1424" s="1" t="s">
        <v>23</v>
      </c>
      <c r="H1424">
        <v>4695.3999999999996</v>
      </c>
      <c r="I1424">
        <v>0</v>
      </c>
      <c r="J1424" s="1" t="s">
        <v>3890</v>
      </c>
      <c r="K1424" s="1" t="s">
        <v>3901</v>
      </c>
    </row>
    <row r="1425" spans="1:11" x14ac:dyDescent="0.25">
      <c r="A1425" s="1" t="s">
        <v>23</v>
      </c>
      <c r="B1425" s="1" t="s">
        <v>1465</v>
      </c>
      <c r="C1425">
        <v>97004</v>
      </c>
      <c r="D1425" s="1" t="s">
        <v>3750</v>
      </c>
      <c r="E1425">
        <v>11.1</v>
      </c>
      <c r="F1425">
        <v>399.6</v>
      </c>
      <c r="G1425" s="1" t="s">
        <v>23</v>
      </c>
      <c r="H1425">
        <v>399.6</v>
      </c>
      <c r="I1425">
        <v>0</v>
      </c>
      <c r="J1425" s="1" t="s">
        <v>3890</v>
      </c>
      <c r="K1425" s="1" t="s">
        <v>3894</v>
      </c>
    </row>
    <row r="1426" spans="1:11" x14ac:dyDescent="0.25">
      <c r="A1426" s="1" t="s">
        <v>23</v>
      </c>
      <c r="B1426" s="1" t="s">
        <v>1466</v>
      </c>
      <c r="C1426">
        <v>97005</v>
      </c>
      <c r="D1426" s="1" t="s">
        <v>3800</v>
      </c>
      <c r="E1426">
        <v>18.100000000000001</v>
      </c>
      <c r="F1426">
        <v>868.8</v>
      </c>
      <c r="G1426" s="1" t="s">
        <v>23</v>
      </c>
      <c r="H1426">
        <v>868.8</v>
      </c>
      <c r="I1426">
        <v>0</v>
      </c>
      <c r="J1426" s="1" t="s">
        <v>3890</v>
      </c>
      <c r="K1426" s="1" t="s">
        <v>3894</v>
      </c>
    </row>
    <row r="1427" spans="1:11" x14ac:dyDescent="0.25">
      <c r="A1427" s="1" t="s">
        <v>23</v>
      </c>
      <c r="B1427" s="1" t="s">
        <v>1467</v>
      </c>
      <c r="C1427">
        <v>97006</v>
      </c>
      <c r="D1427" s="1" t="s">
        <v>3674</v>
      </c>
      <c r="E1427">
        <v>78.7</v>
      </c>
      <c r="F1427">
        <v>4092.4</v>
      </c>
      <c r="G1427" s="1" t="s">
        <v>23</v>
      </c>
      <c r="H1427">
        <v>4092.4</v>
      </c>
      <c r="I1427">
        <v>0</v>
      </c>
      <c r="J1427" s="1" t="s">
        <v>3890</v>
      </c>
      <c r="K1427" s="1" t="s">
        <v>3897</v>
      </c>
    </row>
    <row r="1428" spans="1:11" x14ac:dyDescent="0.25">
      <c r="A1428" s="1" t="s">
        <v>23</v>
      </c>
      <c r="B1428" s="1" t="s">
        <v>1468</v>
      </c>
      <c r="C1428">
        <v>97007</v>
      </c>
      <c r="D1428" s="1" t="s">
        <v>3679</v>
      </c>
      <c r="E1428">
        <v>47.7</v>
      </c>
      <c r="F1428">
        <v>3243.6</v>
      </c>
      <c r="G1428" s="1" t="s">
        <v>23</v>
      </c>
      <c r="H1428">
        <v>3243.6</v>
      </c>
      <c r="I1428">
        <v>0</v>
      </c>
      <c r="J1428" s="1" t="s">
        <v>3890</v>
      </c>
      <c r="K1428" s="1" t="s">
        <v>3897</v>
      </c>
    </row>
    <row r="1429" spans="1:11" x14ac:dyDescent="0.25">
      <c r="A1429" s="1" t="s">
        <v>23</v>
      </c>
      <c r="B1429" s="1" t="s">
        <v>1469</v>
      </c>
      <c r="C1429">
        <v>97008</v>
      </c>
      <c r="D1429" s="1" t="s">
        <v>3681</v>
      </c>
      <c r="E1429">
        <v>269.8</v>
      </c>
      <c r="F1429">
        <v>14299.4</v>
      </c>
      <c r="G1429" s="1" t="s">
        <v>23</v>
      </c>
      <c r="H1429">
        <v>14299.4</v>
      </c>
      <c r="I1429">
        <v>0</v>
      </c>
      <c r="J1429" s="1" t="s">
        <v>3890</v>
      </c>
      <c r="K1429" s="1" t="s">
        <v>3897</v>
      </c>
    </row>
    <row r="1430" spans="1:11" x14ac:dyDescent="0.25">
      <c r="A1430" s="1" t="s">
        <v>23</v>
      </c>
      <c r="B1430" s="1" t="s">
        <v>1470</v>
      </c>
      <c r="C1430">
        <v>97009</v>
      </c>
      <c r="D1430" s="1" t="s">
        <v>3620</v>
      </c>
      <c r="E1430">
        <v>49.1</v>
      </c>
      <c r="F1430">
        <v>3219.8</v>
      </c>
      <c r="G1430" s="1" t="s">
        <v>23</v>
      </c>
      <c r="H1430">
        <v>3219.8</v>
      </c>
      <c r="I1430">
        <v>0</v>
      </c>
      <c r="J1430" s="1" t="s">
        <v>3890</v>
      </c>
      <c r="K1430" s="1" t="s">
        <v>3894</v>
      </c>
    </row>
    <row r="1431" spans="1:11" x14ac:dyDescent="0.25">
      <c r="A1431" s="1" t="s">
        <v>23</v>
      </c>
      <c r="B1431" s="1" t="s">
        <v>1471</v>
      </c>
      <c r="C1431">
        <v>97010</v>
      </c>
      <c r="D1431" s="1" t="s">
        <v>3722</v>
      </c>
      <c r="E1431">
        <v>17.100000000000001</v>
      </c>
      <c r="F1431">
        <v>1145.7</v>
      </c>
      <c r="G1431" s="1" t="s">
        <v>23</v>
      </c>
      <c r="H1431">
        <v>1145.7</v>
      </c>
      <c r="I1431">
        <v>0</v>
      </c>
      <c r="J1431" s="1" t="s">
        <v>3890</v>
      </c>
      <c r="K1431" s="1" t="s">
        <v>3894</v>
      </c>
    </row>
    <row r="1432" spans="1:11" x14ac:dyDescent="0.25">
      <c r="A1432" s="1" t="s">
        <v>23</v>
      </c>
      <c r="B1432" s="1" t="s">
        <v>1472</v>
      </c>
      <c r="C1432">
        <v>97011</v>
      </c>
      <c r="D1432" s="1" t="s">
        <v>3826</v>
      </c>
      <c r="E1432">
        <v>83.8</v>
      </c>
      <c r="F1432">
        <v>5268.8</v>
      </c>
      <c r="G1432" s="1" t="s">
        <v>23</v>
      </c>
      <c r="H1432">
        <v>5268.8</v>
      </c>
      <c r="I1432">
        <v>0</v>
      </c>
      <c r="J1432" s="1" t="s">
        <v>3890</v>
      </c>
      <c r="K1432" s="1" t="s">
        <v>3894</v>
      </c>
    </row>
    <row r="1433" spans="1:11" x14ac:dyDescent="0.25">
      <c r="A1433" s="1" t="s">
        <v>23</v>
      </c>
      <c r="B1433" s="1" t="s">
        <v>1473</v>
      </c>
      <c r="C1433">
        <v>97012</v>
      </c>
      <c r="D1433" s="1" t="s">
        <v>3762</v>
      </c>
      <c r="E1433">
        <v>602.70000000000005</v>
      </c>
      <c r="F1433">
        <v>30737.7</v>
      </c>
      <c r="G1433" s="1" t="s">
        <v>23</v>
      </c>
      <c r="H1433">
        <v>30737.7</v>
      </c>
      <c r="I1433">
        <v>0</v>
      </c>
      <c r="J1433" s="1" t="s">
        <v>3890</v>
      </c>
      <c r="K1433" s="1" t="s">
        <v>3894</v>
      </c>
    </row>
    <row r="1434" spans="1:11" x14ac:dyDescent="0.25">
      <c r="A1434" s="1" t="s">
        <v>23</v>
      </c>
      <c r="B1434" s="1" t="s">
        <v>1474</v>
      </c>
      <c r="C1434">
        <v>97013</v>
      </c>
      <c r="D1434" s="1" t="s">
        <v>3762</v>
      </c>
      <c r="E1434">
        <v>72.8</v>
      </c>
      <c r="F1434">
        <v>5067</v>
      </c>
      <c r="G1434" s="1" t="s">
        <v>23</v>
      </c>
      <c r="H1434">
        <v>5067</v>
      </c>
      <c r="I1434">
        <v>0</v>
      </c>
      <c r="J1434" s="1" t="s">
        <v>3890</v>
      </c>
      <c r="K1434" s="1" t="s">
        <v>3894</v>
      </c>
    </row>
    <row r="1435" spans="1:11" x14ac:dyDescent="0.25">
      <c r="A1435" s="1" t="s">
        <v>23</v>
      </c>
      <c r="B1435" s="1" t="s">
        <v>1475</v>
      </c>
      <c r="C1435">
        <v>97014</v>
      </c>
      <c r="D1435" s="1" t="s">
        <v>3614</v>
      </c>
      <c r="E1435">
        <v>22.7</v>
      </c>
      <c r="F1435">
        <v>885.9</v>
      </c>
      <c r="G1435" s="1" t="s">
        <v>23</v>
      </c>
      <c r="H1435">
        <v>885.9</v>
      </c>
      <c r="I1435">
        <v>0</v>
      </c>
      <c r="J1435" s="1" t="s">
        <v>3890</v>
      </c>
      <c r="K1435" s="1" t="s">
        <v>3894</v>
      </c>
    </row>
    <row r="1436" spans="1:11" x14ac:dyDescent="0.25">
      <c r="A1436" s="1" t="s">
        <v>23</v>
      </c>
      <c r="B1436" s="1" t="s">
        <v>1476</v>
      </c>
      <c r="C1436">
        <v>97015</v>
      </c>
      <c r="D1436" s="1" t="s">
        <v>3843</v>
      </c>
      <c r="E1436">
        <v>0</v>
      </c>
      <c r="F1436">
        <v>0</v>
      </c>
      <c r="G1436" s="1" t="s">
        <v>3879</v>
      </c>
      <c r="H1436">
        <v>0</v>
      </c>
      <c r="I1436">
        <v>0</v>
      </c>
      <c r="J1436" s="1" t="s">
        <v>3891</v>
      </c>
      <c r="K1436" s="1" t="s">
        <v>3894</v>
      </c>
    </row>
    <row r="1437" spans="1:11" x14ac:dyDescent="0.25">
      <c r="A1437" s="1" t="s">
        <v>23</v>
      </c>
      <c r="B1437" s="1" t="s">
        <v>1477</v>
      </c>
      <c r="C1437">
        <v>97016</v>
      </c>
      <c r="D1437" s="1" t="s">
        <v>3810</v>
      </c>
      <c r="E1437">
        <v>32.5</v>
      </c>
      <c r="F1437">
        <v>682.5</v>
      </c>
      <c r="G1437" s="1" t="s">
        <v>23</v>
      </c>
      <c r="H1437">
        <v>682.5</v>
      </c>
      <c r="I1437">
        <v>0</v>
      </c>
      <c r="J1437" s="1" t="s">
        <v>3890</v>
      </c>
      <c r="K1437" s="1" t="s">
        <v>3894</v>
      </c>
    </row>
    <row r="1438" spans="1:11" x14ac:dyDescent="0.25">
      <c r="A1438" s="1" t="s">
        <v>23</v>
      </c>
      <c r="B1438" s="1" t="s">
        <v>1478</v>
      </c>
      <c r="C1438">
        <v>97017</v>
      </c>
      <c r="D1438" s="1" t="s">
        <v>3843</v>
      </c>
      <c r="E1438">
        <v>65.72</v>
      </c>
      <c r="F1438">
        <v>9858</v>
      </c>
      <c r="G1438" s="1" t="s">
        <v>23</v>
      </c>
      <c r="H1438">
        <v>9858</v>
      </c>
      <c r="I1438">
        <v>0</v>
      </c>
      <c r="J1438" s="1" t="s">
        <v>3890</v>
      </c>
      <c r="K1438" s="1" t="s">
        <v>3894</v>
      </c>
    </row>
    <row r="1439" spans="1:11" x14ac:dyDescent="0.25">
      <c r="A1439" s="1" t="s">
        <v>23</v>
      </c>
      <c r="B1439" s="1" t="s">
        <v>1479</v>
      </c>
      <c r="C1439">
        <v>97018</v>
      </c>
      <c r="D1439" s="1" t="s">
        <v>3792</v>
      </c>
      <c r="E1439">
        <v>83.8</v>
      </c>
      <c r="F1439">
        <v>2974.8</v>
      </c>
      <c r="G1439" s="1" t="s">
        <v>23</v>
      </c>
      <c r="H1439">
        <v>2974.8</v>
      </c>
      <c r="I1439">
        <v>0</v>
      </c>
      <c r="J1439" s="1" t="s">
        <v>3890</v>
      </c>
      <c r="K1439" s="1" t="s">
        <v>3894</v>
      </c>
    </row>
    <row r="1440" spans="1:11" x14ac:dyDescent="0.25">
      <c r="A1440" s="1" t="s">
        <v>23</v>
      </c>
      <c r="B1440" s="1" t="s">
        <v>1480</v>
      </c>
      <c r="C1440">
        <v>97019</v>
      </c>
      <c r="D1440" s="1" t="s">
        <v>3597</v>
      </c>
      <c r="E1440">
        <v>88.7</v>
      </c>
      <c r="F1440">
        <v>5854.2</v>
      </c>
      <c r="G1440" s="1" t="s">
        <v>24</v>
      </c>
      <c r="H1440">
        <v>5854.2</v>
      </c>
      <c r="I1440">
        <v>0</v>
      </c>
      <c r="J1440" s="1" t="s">
        <v>3890</v>
      </c>
      <c r="K1440" s="1" t="s">
        <v>3894</v>
      </c>
    </row>
    <row r="1441" spans="1:11" x14ac:dyDescent="0.25">
      <c r="A1441" s="1" t="s">
        <v>23</v>
      </c>
      <c r="B1441" s="1" t="s">
        <v>1481</v>
      </c>
      <c r="C1441">
        <v>97020</v>
      </c>
      <c r="D1441" s="1" t="s">
        <v>3697</v>
      </c>
      <c r="E1441">
        <v>230</v>
      </c>
      <c r="F1441">
        <v>12420</v>
      </c>
      <c r="G1441" s="1" t="s">
        <v>28</v>
      </c>
      <c r="H1441">
        <v>12420</v>
      </c>
      <c r="I1441">
        <v>0</v>
      </c>
      <c r="J1441" s="1" t="s">
        <v>3890</v>
      </c>
      <c r="K1441" s="1" t="s">
        <v>3903</v>
      </c>
    </row>
    <row r="1442" spans="1:11" x14ac:dyDescent="0.25">
      <c r="A1442" s="1" t="s">
        <v>23</v>
      </c>
      <c r="B1442" s="1" t="s">
        <v>1482</v>
      </c>
      <c r="C1442">
        <v>97021</v>
      </c>
      <c r="D1442" s="1" t="s">
        <v>3706</v>
      </c>
      <c r="E1442">
        <v>27.8</v>
      </c>
      <c r="F1442">
        <v>1179</v>
      </c>
      <c r="G1442" s="1" t="s">
        <v>23</v>
      </c>
      <c r="H1442">
        <v>1179</v>
      </c>
      <c r="I1442">
        <v>0</v>
      </c>
      <c r="J1442" s="1" t="s">
        <v>3890</v>
      </c>
      <c r="K1442" s="1" t="s">
        <v>3894</v>
      </c>
    </row>
    <row r="1443" spans="1:11" x14ac:dyDescent="0.25">
      <c r="A1443" s="1" t="s">
        <v>23</v>
      </c>
      <c r="B1443" s="1" t="s">
        <v>1483</v>
      </c>
      <c r="C1443">
        <v>97022</v>
      </c>
      <c r="D1443" s="1" t="s">
        <v>3686</v>
      </c>
      <c r="E1443">
        <v>975.93</v>
      </c>
      <c r="F1443">
        <v>73300.850000000006</v>
      </c>
      <c r="G1443" s="1" t="s">
        <v>3879</v>
      </c>
      <c r="H1443">
        <v>0</v>
      </c>
      <c r="I1443">
        <v>73300.850000000006</v>
      </c>
      <c r="J1443" s="1" t="s">
        <v>3892</v>
      </c>
      <c r="K1443" s="1" t="s">
        <v>3894</v>
      </c>
    </row>
    <row r="1444" spans="1:11" x14ac:dyDescent="0.25">
      <c r="A1444" s="1" t="s">
        <v>23</v>
      </c>
      <c r="B1444" s="1" t="s">
        <v>1484</v>
      </c>
      <c r="C1444">
        <v>97023</v>
      </c>
      <c r="D1444" s="1" t="s">
        <v>3800</v>
      </c>
      <c r="E1444">
        <v>97.92</v>
      </c>
      <c r="F1444">
        <v>5885.22</v>
      </c>
      <c r="G1444" s="1" t="s">
        <v>23</v>
      </c>
      <c r="H1444">
        <v>5885.22</v>
      </c>
      <c r="I1444">
        <v>0</v>
      </c>
      <c r="J1444" s="1" t="s">
        <v>3890</v>
      </c>
      <c r="K1444" s="1" t="s">
        <v>3894</v>
      </c>
    </row>
    <row r="1445" spans="1:11" x14ac:dyDescent="0.25">
      <c r="A1445" s="1" t="s">
        <v>23</v>
      </c>
      <c r="B1445" s="1" t="s">
        <v>1485</v>
      </c>
      <c r="C1445">
        <v>97024</v>
      </c>
      <c r="D1445" s="1" t="s">
        <v>3792</v>
      </c>
      <c r="E1445">
        <v>48.2</v>
      </c>
      <c r="F1445">
        <v>3760.9</v>
      </c>
      <c r="G1445" s="1" t="s">
        <v>23</v>
      </c>
      <c r="H1445">
        <v>3760.9</v>
      </c>
      <c r="I1445">
        <v>0</v>
      </c>
      <c r="J1445" s="1" t="s">
        <v>3890</v>
      </c>
      <c r="K1445" s="1" t="s">
        <v>3894</v>
      </c>
    </row>
    <row r="1446" spans="1:11" x14ac:dyDescent="0.25">
      <c r="A1446" s="1" t="s">
        <v>23</v>
      </c>
      <c r="B1446" s="1" t="s">
        <v>1486</v>
      </c>
      <c r="C1446">
        <v>97025</v>
      </c>
      <c r="D1446" s="1" t="s">
        <v>3595</v>
      </c>
      <c r="E1446">
        <v>94.2</v>
      </c>
      <c r="F1446">
        <v>3084.8</v>
      </c>
      <c r="G1446" s="1" t="s">
        <v>23</v>
      </c>
      <c r="H1446">
        <v>3084.8</v>
      </c>
      <c r="I1446">
        <v>0</v>
      </c>
      <c r="J1446" s="1" t="s">
        <v>3890</v>
      </c>
      <c r="K1446" s="1" t="s">
        <v>3894</v>
      </c>
    </row>
    <row r="1447" spans="1:11" x14ac:dyDescent="0.25">
      <c r="A1447" s="1" t="s">
        <v>23</v>
      </c>
      <c r="B1447" s="1" t="s">
        <v>1487</v>
      </c>
      <c r="C1447">
        <v>97026</v>
      </c>
      <c r="D1447" s="1" t="s">
        <v>3624</v>
      </c>
      <c r="E1447">
        <v>16.8</v>
      </c>
      <c r="F1447">
        <v>1159.2</v>
      </c>
      <c r="G1447" s="1" t="s">
        <v>23</v>
      </c>
      <c r="H1447">
        <v>1159.2</v>
      </c>
      <c r="I1447">
        <v>0</v>
      </c>
      <c r="J1447" s="1" t="s">
        <v>3890</v>
      </c>
      <c r="K1447" s="1" t="s">
        <v>3894</v>
      </c>
    </row>
    <row r="1448" spans="1:11" x14ac:dyDescent="0.25">
      <c r="A1448" s="1" t="s">
        <v>23</v>
      </c>
      <c r="B1448" s="1" t="s">
        <v>1488</v>
      </c>
      <c r="C1448">
        <v>97027</v>
      </c>
      <c r="D1448" s="1" t="s">
        <v>3726</v>
      </c>
      <c r="E1448">
        <v>260.60000000000002</v>
      </c>
      <c r="F1448">
        <v>8128.8</v>
      </c>
      <c r="G1448" s="1" t="s">
        <v>23</v>
      </c>
      <c r="H1448">
        <v>8128.8</v>
      </c>
      <c r="I1448">
        <v>0</v>
      </c>
      <c r="J1448" s="1" t="s">
        <v>3890</v>
      </c>
      <c r="K1448" s="1" t="s">
        <v>3894</v>
      </c>
    </row>
    <row r="1449" spans="1:11" x14ac:dyDescent="0.25">
      <c r="A1449" s="1" t="s">
        <v>23</v>
      </c>
      <c r="B1449" s="1" t="s">
        <v>1489</v>
      </c>
      <c r="C1449">
        <v>97028</v>
      </c>
      <c r="D1449" s="1" t="s">
        <v>3614</v>
      </c>
      <c r="E1449">
        <v>220</v>
      </c>
      <c r="F1449">
        <v>7480</v>
      </c>
      <c r="G1449" s="1" t="s">
        <v>23</v>
      </c>
      <c r="H1449">
        <v>7480</v>
      </c>
      <c r="I1449">
        <v>0</v>
      </c>
      <c r="J1449" s="1" t="s">
        <v>3890</v>
      </c>
      <c r="K1449" s="1" t="s">
        <v>3894</v>
      </c>
    </row>
    <row r="1450" spans="1:11" x14ac:dyDescent="0.25">
      <c r="A1450" s="1" t="s">
        <v>23</v>
      </c>
      <c r="B1450" s="1" t="s">
        <v>1490</v>
      </c>
      <c r="C1450">
        <v>97029</v>
      </c>
      <c r="D1450" s="1" t="s">
        <v>3717</v>
      </c>
      <c r="E1450">
        <v>111.5</v>
      </c>
      <c r="F1450">
        <v>5434.6</v>
      </c>
      <c r="G1450" s="1" t="s">
        <v>23</v>
      </c>
      <c r="H1450">
        <v>5434.6</v>
      </c>
      <c r="I1450">
        <v>0</v>
      </c>
      <c r="J1450" s="1" t="s">
        <v>3890</v>
      </c>
      <c r="K1450" s="1" t="s">
        <v>3894</v>
      </c>
    </row>
    <row r="1451" spans="1:11" x14ac:dyDescent="0.25">
      <c r="A1451" s="1" t="s">
        <v>23</v>
      </c>
      <c r="B1451" s="1" t="s">
        <v>1491</v>
      </c>
      <c r="C1451">
        <v>97030</v>
      </c>
      <c r="D1451" s="1" t="s">
        <v>3705</v>
      </c>
      <c r="E1451">
        <v>50</v>
      </c>
      <c r="F1451">
        <v>1400</v>
      </c>
      <c r="G1451" s="1" t="s">
        <v>23</v>
      </c>
      <c r="H1451">
        <v>1400</v>
      </c>
      <c r="I1451">
        <v>0</v>
      </c>
      <c r="J1451" s="1" t="s">
        <v>3890</v>
      </c>
      <c r="K1451" s="1" t="s">
        <v>3894</v>
      </c>
    </row>
    <row r="1452" spans="1:11" x14ac:dyDescent="0.25">
      <c r="A1452" s="1" t="s">
        <v>23</v>
      </c>
      <c r="B1452" s="1" t="s">
        <v>1492</v>
      </c>
      <c r="C1452">
        <v>97031</v>
      </c>
      <c r="D1452" s="1" t="s">
        <v>3651</v>
      </c>
      <c r="E1452">
        <v>21.4</v>
      </c>
      <c r="F1452">
        <v>942.5</v>
      </c>
      <c r="G1452" s="1" t="s">
        <v>23</v>
      </c>
      <c r="H1452">
        <v>942.5</v>
      </c>
      <c r="I1452">
        <v>0</v>
      </c>
      <c r="J1452" s="1" t="s">
        <v>3890</v>
      </c>
      <c r="K1452" s="1" t="s">
        <v>3894</v>
      </c>
    </row>
    <row r="1453" spans="1:11" x14ac:dyDescent="0.25">
      <c r="A1453" s="1" t="s">
        <v>23</v>
      </c>
      <c r="B1453" s="1" t="s">
        <v>1493</v>
      </c>
      <c r="C1453">
        <v>97032</v>
      </c>
      <c r="D1453" s="1" t="s">
        <v>3709</v>
      </c>
      <c r="E1453">
        <v>156.9</v>
      </c>
      <c r="F1453">
        <v>10355.4</v>
      </c>
      <c r="G1453" s="1" t="s">
        <v>24</v>
      </c>
      <c r="H1453">
        <v>10355.4</v>
      </c>
      <c r="I1453">
        <v>0</v>
      </c>
      <c r="J1453" s="1" t="s">
        <v>3890</v>
      </c>
      <c r="K1453" s="1" t="s">
        <v>3901</v>
      </c>
    </row>
    <row r="1454" spans="1:11" x14ac:dyDescent="0.25">
      <c r="A1454" s="1" t="s">
        <v>23</v>
      </c>
      <c r="B1454" s="1" t="s">
        <v>1494</v>
      </c>
      <c r="C1454">
        <v>97033</v>
      </c>
      <c r="D1454" s="1" t="s">
        <v>3713</v>
      </c>
      <c r="E1454">
        <v>18.5</v>
      </c>
      <c r="F1454">
        <v>1221</v>
      </c>
      <c r="G1454" s="1" t="s">
        <v>24</v>
      </c>
      <c r="H1454">
        <v>1221</v>
      </c>
      <c r="I1454">
        <v>0</v>
      </c>
      <c r="J1454" s="1" t="s">
        <v>3890</v>
      </c>
      <c r="K1454" s="1" t="s">
        <v>3901</v>
      </c>
    </row>
    <row r="1455" spans="1:11" x14ac:dyDescent="0.25">
      <c r="A1455" s="1" t="s">
        <v>23</v>
      </c>
      <c r="B1455" s="1" t="s">
        <v>1495</v>
      </c>
      <c r="C1455">
        <v>97034</v>
      </c>
      <c r="D1455" s="1" t="s">
        <v>3844</v>
      </c>
      <c r="E1455">
        <v>49</v>
      </c>
      <c r="F1455">
        <v>3234</v>
      </c>
      <c r="G1455" s="1" t="s">
        <v>24</v>
      </c>
      <c r="H1455">
        <v>3234</v>
      </c>
      <c r="I1455">
        <v>0</v>
      </c>
      <c r="J1455" s="1" t="s">
        <v>3890</v>
      </c>
      <c r="K1455" s="1" t="s">
        <v>3901</v>
      </c>
    </row>
    <row r="1456" spans="1:11" x14ac:dyDescent="0.25">
      <c r="A1456" s="1" t="s">
        <v>23</v>
      </c>
      <c r="B1456" s="1" t="s">
        <v>1496</v>
      </c>
      <c r="C1456">
        <v>97035</v>
      </c>
      <c r="D1456" s="1" t="s">
        <v>3710</v>
      </c>
      <c r="E1456">
        <v>108.6</v>
      </c>
      <c r="F1456">
        <v>7663.6</v>
      </c>
      <c r="G1456" s="1" t="s">
        <v>24</v>
      </c>
      <c r="H1456">
        <v>7663.6</v>
      </c>
      <c r="I1456">
        <v>0</v>
      </c>
      <c r="J1456" s="1" t="s">
        <v>3890</v>
      </c>
      <c r="K1456" s="1" t="s">
        <v>3901</v>
      </c>
    </row>
    <row r="1457" spans="1:11" x14ac:dyDescent="0.25">
      <c r="A1457" s="1" t="s">
        <v>23</v>
      </c>
      <c r="B1457" s="1" t="s">
        <v>1497</v>
      </c>
      <c r="C1457">
        <v>97036</v>
      </c>
      <c r="D1457" s="1" t="s">
        <v>3728</v>
      </c>
      <c r="E1457">
        <v>349.6</v>
      </c>
      <c r="F1457">
        <v>19124.8</v>
      </c>
      <c r="G1457" s="1" t="s">
        <v>24</v>
      </c>
      <c r="H1457">
        <v>19124.8</v>
      </c>
      <c r="I1457">
        <v>0</v>
      </c>
      <c r="J1457" s="1" t="s">
        <v>3890</v>
      </c>
      <c r="K1457" s="1" t="s">
        <v>3897</v>
      </c>
    </row>
    <row r="1458" spans="1:11" x14ac:dyDescent="0.25">
      <c r="A1458" s="1" t="s">
        <v>23</v>
      </c>
      <c r="B1458" s="1" t="s">
        <v>1498</v>
      </c>
      <c r="C1458">
        <v>97037</v>
      </c>
      <c r="D1458" s="1" t="s">
        <v>3624</v>
      </c>
      <c r="E1458">
        <v>17.2</v>
      </c>
      <c r="F1458">
        <v>1186.8</v>
      </c>
      <c r="G1458" s="1" t="s">
        <v>23</v>
      </c>
      <c r="H1458">
        <v>1186.8</v>
      </c>
      <c r="I1458">
        <v>0</v>
      </c>
      <c r="J1458" s="1" t="s">
        <v>3890</v>
      </c>
      <c r="K1458" s="1" t="s">
        <v>3894</v>
      </c>
    </row>
    <row r="1459" spans="1:11" x14ac:dyDescent="0.25">
      <c r="A1459" s="1" t="s">
        <v>23</v>
      </c>
      <c r="B1459" s="1" t="s">
        <v>1499</v>
      </c>
      <c r="C1459">
        <v>97038</v>
      </c>
      <c r="D1459" s="1" t="s">
        <v>3711</v>
      </c>
      <c r="E1459">
        <v>29.5</v>
      </c>
      <c r="F1459">
        <v>1947</v>
      </c>
      <c r="G1459" s="1" t="s">
        <v>24</v>
      </c>
      <c r="H1459">
        <v>1947</v>
      </c>
      <c r="I1459">
        <v>0</v>
      </c>
      <c r="J1459" s="1" t="s">
        <v>3890</v>
      </c>
      <c r="K1459" s="1" t="s">
        <v>3901</v>
      </c>
    </row>
    <row r="1460" spans="1:11" x14ac:dyDescent="0.25">
      <c r="A1460" s="1" t="s">
        <v>23</v>
      </c>
      <c r="B1460" s="1" t="s">
        <v>1500</v>
      </c>
      <c r="C1460">
        <v>97039</v>
      </c>
      <c r="D1460" s="1" t="s">
        <v>3723</v>
      </c>
      <c r="E1460">
        <v>316.3</v>
      </c>
      <c r="F1460">
        <v>6958.6</v>
      </c>
      <c r="G1460" s="1" t="s">
        <v>23</v>
      </c>
      <c r="H1460">
        <v>6958.6</v>
      </c>
      <c r="I1460">
        <v>0</v>
      </c>
      <c r="J1460" s="1" t="s">
        <v>3890</v>
      </c>
      <c r="K1460" s="1" t="s">
        <v>3894</v>
      </c>
    </row>
    <row r="1461" spans="1:11" x14ac:dyDescent="0.25">
      <c r="A1461" s="1" t="s">
        <v>23</v>
      </c>
      <c r="B1461" s="1" t="s">
        <v>1501</v>
      </c>
      <c r="C1461">
        <v>97040</v>
      </c>
      <c r="D1461" s="1" t="s">
        <v>3751</v>
      </c>
      <c r="E1461">
        <v>99</v>
      </c>
      <c r="F1461">
        <v>209</v>
      </c>
      <c r="G1461" s="1" t="s">
        <v>23</v>
      </c>
      <c r="H1461">
        <v>209</v>
      </c>
      <c r="I1461">
        <v>0</v>
      </c>
      <c r="J1461" s="1" t="s">
        <v>3890</v>
      </c>
      <c r="K1461" s="1" t="s">
        <v>3894</v>
      </c>
    </row>
    <row r="1462" spans="1:11" x14ac:dyDescent="0.25">
      <c r="A1462" s="1" t="s">
        <v>23</v>
      </c>
      <c r="B1462" s="1" t="s">
        <v>1502</v>
      </c>
      <c r="C1462">
        <v>97041</v>
      </c>
      <c r="D1462" s="1" t="s">
        <v>3614</v>
      </c>
      <c r="E1462">
        <v>17.2</v>
      </c>
      <c r="F1462">
        <v>1449.2</v>
      </c>
      <c r="G1462" s="1" t="s">
        <v>23</v>
      </c>
      <c r="H1462">
        <v>1449.2</v>
      </c>
      <c r="I1462">
        <v>0</v>
      </c>
      <c r="J1462" s="1" t="s">
        <v>3890</v>
      </c>
      <c r="K1462" s="1" t="s">
        <v>3894</v>
      </c>
    </row>
    <row r="1463" spans="1:11" x14ac:dyDescent="0.25">
      <c r="A1463" s="1" t="s">
        <v>23</v>
      </c>
      <c r="B1463" s="1" t="s">
        <v>1503</v>
      </c>
      <c r="C1463">
        <v>97042</v>
      </c>
      <c r="D1463" s="1" t="s">
        <v>3801</v>
      </c>
      <c r="E1463">
        <v>41.9</v>
      </c>
      <c r="F1463">
        <v>2849.2</v>
      </c>
      <c r="G1463" s="1" t="s">
        <v>23</v>
      </c>
      <c r="H1463">
        <v>2849.2</v>
      </c>
      <c r="I1463">
        <v>0</v>
      </c>
      <c r="J1463" s="1" t="s">
        <v>3890</v>
      </c>
      <c r="K1463" s="1" t="s">
        <v>3894</v>
      </c>
    </row>
    <row r="1464" spans="1:11" x14ac:dyDescent="0.25">
      <c r="A1464" s="1" t="s">
        <v>23</v>
      </c>
      <c r="B1464" s="1" t="s">
        <v>1504</v>
      </c>
      <c r="C1464">
        <v>97043</v>
      </c>
      <c r="D1464" s="1" t="s">
        <v>3602</v>
      </c>
      <c r="E1464">
        <v>25.7</v>
      </c>
      <c r="F1464">
        <v>1619.1</v>
      </c>
      <c r="G1464" s="1" t="s">
        <v>23</v>
      </c>
      <c r="H1464">
        <v>1619.1</v>
      </c>
      <c r="I1464">
        <v>0</v>
      </c>
      <c r="J1464" s="1" t="s">
        <v>3890</v>
      </c>
      <c r="K1464" s="1" t="s">
        <v>3894</v>
      </c>
    </row>
    <row r="1465" spans="1:11" x14ac:dyDescent="0.25">
      <c r="A1465" s="1" t="s">
        <v>23</v>
      </c>
      <c r="B1465" s="1" t="s">
        <v>1505</v>
      </c>
      <c r="C1465">
        <v>97044</v>
      </c>
      <c r="D1465" s="1" t="s">
        <v>3614</v>
      </c>
      <c r="E1465">
        <v>1.6</v>
      </c>
      <c r="F1465">
        <v>67.2</v>
      </c>
      <c r="G1465" s="1" t="s">
        <v>23</v>
      </c>
      <c r="H1465">
        <v>67.2</v>
      </c>
      <c r="I1465">
        <v>0</v>
      </c>
      <c r="J1465" s="1" t="s">
        <v>3890</v>
      </c>
      <c r="K1465" s="1" t="s">
        <v>3894</v>
      </c>
    </row>
    <row r="1466" spans="1:11" x14ac:dyDescent="0.25">
      <c r="A1466" s="1" t="s">
        <v>23</v>
      </c>
      <c r="B1466" s="1" t="s">
        <v>1506</v>
      </c>
      <c r="C1466">
        <v>97045</v>
      </c>
      <c r="D1466" s="1" t="s">
        <v>3757</v>
      </c>
      <c r="E1466">
        <v>102</v>
      </c>
      <c r="F1466">
        <v>8364</v>
      </c>
      <c r="G1466" s="1" t="s">
        <v>37</v>
      </c>
      <c r="H1466">
        <v>8364</v>
      </c>
      <c r="I1466">
        <v>0</v>
      </c>
      <c r="J1466" s="1" t="s">
        <v>3890</v>
      </c>
      <c r="K1466" s="1" t="s">
        <v>3902</v>
      </c>
    </row>
    <row r="1467" spans="1:11" x14ac:dyDescent="0.25">
      <c r="A1467" s="1" t="s">
        <v>23</v>
      </c>
      <c r="B1467" s="1" t="s">
        <v>1507</v>
      </c>
      <c r="C1467">
        <v>97046</v>
      </c>
      <c r="D1467" s="1" t="s">
        <v>3690</v>
      </c>
      <c r="E1467">
        <v>2230.9</v>
      </c>
      <c r="F1467">
        <v>110870.6</v>
      </c>
      <c r="G1467" s="1" t="s">
        <v>30</v>
      </c>
      <c r="H1467">
        <v>110870.6</v>
      </c>
      <c r="I1467">
        <v>0</v>
      </c>
      <c r="J1467" s="1" t="s">
        <v>3890</v>
      </c>
      <c r="K1467" s="1" t="s">
        <v>3900</v>
      </c>
    </row>
    <row r="1468" spans="1:11" x14ac:dyDescent="0.25">
      <c r="A1468" s="1" t="s">
        <v>24</v>
      </c>
      <c r="B1468" s="1" t="s">
        <v>1508</v>
      </c>
      <c r="C1468">
        <v>97047</v>
      </c>
      <c r="D1468" s="1" t="s">
        <v>3597</v>
      </c>
      <c r="E1468">
        <v>0</v>
      </c>
      <c r="F1468">
        <v>0</v>
      </c>
      <c r="G1468" s="1" t="s">
        <v>3879</v>
      </c>
      <c r="H1468">
        <v>0</v>
      </c>
      <c r="I1468">
        <v>0</v>
      </c>
      <c r="J1468" s="1" t="s">
        <v>3891</v>
      </c>
      <c r="K1468" s="1" t="s">
        <v>3895</v>
      </c>
    </row>
    <row r="1469" spans="1:11" x14ac:dyDescent="0.25">
      <c r="A1469" s="1" t="s">
        <v>24</v>
      </c>
      <c r="B1469" s="1" t="s">
        <v>1509</v>
      </c>
      <c r="C1469">
        <v>97048</v>
      </c>
      <c r="D1469" s="1" t="s">
        <v>3598</v>
      </c>
      <c r="E1469">
        <v>1291.4000000000001</v>
      </c>
      <c r="F1469">
        <v>66490.600000000006</v>
      </c>
      <c r="G1469" s="1" t="s">
        <v>25</v>
      </c>
      <c r="H1469">
        <v>66490.600000000006</v>
      </c>
      <c r="I1469">
        <v>0</v>
      </c>
      <c r="J1469" s="1" t="s">
        <v>3890</v>
      </c>
      <c r="K1469" s="1" t="s">
        <v>3896</v>
      </c>
    </row>
    <row r="1470" spans="1:11" x14ac:dyDescent="0.25">
      <c r="A1470" s="1" t="s">
        <v>24</v>
      </c>
      <c r="B1470" s="1" t="s">
        <v>1510</v>
      </c>
      <c r="C1470">
        <v>97049</v>
      </c>
      <c r="D1470" s="1" t="s">
        <v>3597</v>
      </c>
      <c r="E1470">
        <v>1400.9</v>
      </c>
      <c r="F1470">
        <v>72852.2</v>
      </c>
      <c r="G1470" s="1" t="s">
        <v>24</v>
      </c>
      <c r="H1470">
        <v>72852.2</v>
      </c>
      <c r="I1470">
        <v>0</v>
      </c>
      <c r="J1470" s="1" t="s">
        <v>3890</v>
      </c>
      <c r="K1470" s="1" t="s">
        <v>3895</v>
      </c>
    </row>
    <row r="1471" spans="1:11" x14ac:dyDescent="0.25">
      <c r="A1471" s="1" t="s">
        <v>24</v>
      </c>
      <c r="B1471" s="1" t="s">
        <v>1511</v>
      </c>
      <c r="C1471">
        <v>97050</v>
      </c>
      <c r="D1471" s="1" t="s">
        <v>3731</v>
      </c>
      <c r="E1471">
        <v>308</v>
      </c>
      <c r="F1471">
        <v>20944</v>
      </c>
      <c r="G1471" s="1" t="s">
        <v>25</v>
      </c>
      <c r="H1471">
        <v>20944</v>
      </c>
      <c r="I1471">
        <v>0</v>
      </c>
      <c r="J1471" s="1" t="s">
        <v>3890</v>
      </c>
      <c r="K1471" s="1" t="s">
        <v>3894</v>
      </c>
    </row>
    <row r="1472" spans="1:11" x14ac:dyDescent="0.25">
      <c r="A1472" s="1" t="s">
        <v>24</v>
      </c>
      <c r="B1472" s="1" t="s">
        <v>1512</v>
      </c>
      <c r="C1472">
        <v>97051</v>
      </c>
      <c r="D1472" s="1" t="s">
        <v>3649</v>
      </c>
      <c r="E1472">
        <v>268.3</v>
      </c>
      <c r="F1472">
        <v>13759.1</v>
      </c>
      <c r="G1472" s="1" t="s">
        <v>26</v>
      </c>
      <c r="H1472">
        <v>13759.1</v>
      </c>
      <c r="I1472">
        <v>0</v>
      </c>
      <c r="J1472" s="1" t="s">
        <v>3890</v>
      </c>
      <c r="K1472" s="1" t="s">
        <v>3899</v>
      </c>
    </row>
    <row r="1473" spans="1:11" x14ac:dyDescent="0.25">
      <c r="A1473" s="1" t="s">
        <v>24</v>
      </c>
      <c r="B1473" s="1" t="s">
        <v>1513</v>
      </c>
      <c r="C1473">
        <v>97052</v>
      </c>
      <c r="D1473" s="1" t="s">
        <v>3654</v>
      </c>
      <c r="E1473">
        <v>93.4</v>
      </c>
      <c r="F1473">
        <v>5220.8</v>
      </c>
      <c r="G1473" s="1" t="s">
        <v>26</v>
      </c>
      <c r="H1473">
        <v>5220.8</v>
      </c>
      <c r="I1473">
        <v>0</v>
      </c>
      <c r="J1473" s="1" t="s">
        <v>3890</v>
      </c>
      <c r="K1473" s="1" t="s">
        <v>3899</v>
      </c>
    </row>
    <row r="1474" spans="1:11" x14ac:dyDescent="0.25">
      <c r="A1474" s="1" t="s">
        <v>24</v>
      </c>
      <c r="B1474" s="1" t="s">
        <v>1514</v>
      </c>
      <c r="C1474">
        <v>97053</v>
      </c>
      <c r="D1474" s="1" t="s">
        <v>3640</v>
      </c>
      <c r="E1474">
        <v>878.6</v>
      </c>
      <c r="F1474">
        <v>44808.6</v>
      </c>
      <c r="G1474" s="1" t="s">
        <v>24</v>
      </c>
      <c r="H1474">
        <v>44808.6</v>
      </c>
      <c r="I1474">
        <v>0</v>
      </c>
      <c r="J1474" s="1" t="s">
        <v>3890</v>
      </c>
      <c r="K1474" s="1" t="s">
        <v>3899</v>
      </c>
    </row>
    <row r="1475" spans="1:11" x14ac:dyDescent="0.25">
      <c r="A1475" s="1" t="s">
        <v>24</v>
      </c>
      <c r="B1475" s="1" t="s">
        <v>1515</v>
      </c>
      <c r="C1475">
        <v>97054</v>
      </c>
      <c r="D1475" s="1" t="s">
        <v>3737</v>
      </c>
      <c r="E1475">
        <v>276.8</v>
      </c>
      <c r="F1475">
        <v>14116.8</v>
      </c>
      <c r="G1475" s="1" t="s">
        <v>27</v>
      </c>
      <c r="H1475">
        <v>14116.8</v>
      </c>
      <c r="I1475">
        <v>0</v>
      </c>
      <c r="J1475" s="1" t="s">
        <v>3890</v>
      </c>
      <c r="K1475" s="1" t="s">
        <v>3899</v>
      </c>
    </row>
    <row r="1476" spans="1:11" x14ac:dyDescent="0.25">
      <c r="A1476" s="1" t="s">
        <v>24</v>
      </c>
      <c r="B1476" s="1" t="s">
        <v>1516</v>
      </c>
      <c r="C1476">
        <v>97055</v>
      </c>
      <c r="D1476" s="1" t="s">
        <v>3609</v>
      </c>
      <c r="E1476">
        <v>22.6</v>
      </c>
      <c r="F1476">
        <v>1394.8</v>
      </c>
      <c r="G1476" s="1" t="s">
        <v>24</v>
      </c>
      <c r="H1476">
        <v>1394.8</v>
      </c>
      <c r="I1476">
        <v>0</v>
      </c>
      <c r="J1476" s="1" t="s">
        <v>3890</v>
      </c>
      <c r="K1476" s="1" t="s">
        <v>3894</v>
      </c>
    </row>
    <row r="1477" spans="1:11" x14ac:dyDescent="0.25">
      <c r="A1477" s="1" t="s">
        <v>24</v>
      </c>
      <c r="B1477" s="1" t="s">
        <v>1517</v>
      </c>
      <c r="C1477">
        <v>97056</v>
      </c>
      <c r="D1477" s="1" t="s">
        <v>3655</v>
      </c>
      <c r="E1477">
        <v>118.9</v>
      </c>
      <c r="F1477">
        <v>6063.9</v>
      </c>
      <c r="G1477" s="1" t="s">
        <v>24</v>
      </c>
      <c r="H1477">
        <v>6063.9</v>
      </c>
      <c r="I1477">
        <v>0</v>
      </c>
      <c r="J1477" s="1" t="s">
        <v>3890</v>
      </c>
      <c r="K1477" s="1" t="s">
        <v>3899</v>
      </c>
    </row>
    <row r="1478" spans="1:11" x14ac:dyDescent="0.25">
      <c r="A1478" s="1" t="s">
        <v>24</v>
      </c>
      <c r="B1478" s="1" t="s">
        <v>1518</v>
      </c>
      <c r="C1478">
        <v>97057</v>
      </c>
      <c r="D1478" s="1" t="s">
        <v>3654</v>
      </c>
      <c r="E1478">
        <v>5</v>
      </c>
      <c r="F1478">
        <v>675</v>
      </c>
      <c r="G1478" s="1" t="s">
        <v>27</v>
      </c>
      <c r="H1478">
        <v>675</v>
      </c>
      <c r="I1478">
        <v>0</v>
      </c>
      <c r="J1478" s="1" t="s">
        <v>3890</v>
      </c>
      <c r="K1478" s="1" t="s">
        <v>3899</v>
      </c>
    </row>
    <row r="1479" spans="1:11" x14ac:dyDescent="0.25">
      <c r="A1479" s="1" t="s">
        <v>24</v>
      </c>
      <c r="B1479" s="1" t="s">
        <v>1519</v>
      </c>
      <c r="C1479">
        <v>97058</v>
      </c>
      <c r="D1479" s="1" t="s">
        <v>3614</v>
      </c>
      <c r="E1479">
        <v>76.599999999999994</v>
      </c>
      <c r="F1479">
        <v>4059.8</v>
      </c>
      <c r="G1479" s="1" t="s">
        <v>24</v>
      </c>
      <c r="H1479">
        <v>4059.8</v>
      </c>
      <c r="I1479">
        <v>0</v>
      </c>
      <c r="J1479" s="1" t="s">
        <v>3890</v>
      </c>
      <c r="K1479" s="1" t="s">
        <v>3894</v>
      </c>
    </row>
    <row r="1480" spans="1:11" x14ac:dyDescent="0.25">
      <c r="A1480" s="1" t="s">
        <v>24</v>
      </c>
      <c r="B1480" s="1" t="s">
        <v>1520</v>
      </c>
      <c r="C1480">
        <v>97059</v>
      </c>
      <c r="D1480" s="1" t="s">
        <v>3648</v>
      </c>
      <c r="E1480">
        <v>181.1</v>
      </c>
      <c r="F1480">
        <v>9236.1</v>
      </c>
      <c r="G1480" s="1" t="s">
        <v>26</v>
      </c>
      <c r="H1480">
        <v>9236.1</v>
      </c>
      <c r="I1480">
        <v>0</v>
      </c>
      <c r="J1480" s="1" t="s">
        <v>3890</v>
      </c>
      <c r="K1480" s="1" t="s">
        <v>3899</v>
      </c>
    </row>
    <row r="1481" spans="1:11" x14ac:dyDescent="0.25">
      <c r="A1481" s="1" t="s">
        <v>24</v>
      </c>
      <c r="B1481" s="1" t="s">
        <v>1521</v>
      </c>
      <c r="C1481">
        <v>97060</v>
      </c>
      <c r="D1481" s="1" t="s">
        <v>3650</v>
      </c>
      <c r="E1481">
        <v>85.7</v>
      </c>
      <c r="F1481">
        <v>4542.1000000000004</v>
      </c>
      <c r="G1481" s="1" t="s">
        <v>26</v>
      </c>
      <c r="H1481">
        <v>4542.1000000000004</v>
      </c>
      <c r="I1481">
        <v>0</v>
      </c>
      <c r="J1481" s="1" t="s">
        <v>3890</v>
      </c>
      <c r="K1481" s="1" t="s">
        <v>3899</v>
      </c>
    </row>
    <row r="1482" spans="1:11" x14ac:dyDescent="0.25">
      <c r="A1482" s="1" t="s">
        <v>24</v>
      </c>
      <c r="B1482" s="1" t="s">
        <v>1522</v>
      </c>
      <c r="C1482">
        <v>97061</v>
      </c>
      <c r="D1482" s="1" t="s">
        <v>3780</v>
      </c>
      <c r="E1482">
        <v>170.9</v>
      </c>
      <c r="F1482">
        <v>9057.7000000000007</v>
      </c>
      <c r="G1482" s="1" t="s">
        <v>27</v>
      </c>
      <c r="H1482">
        <v>9057.7000000000007</v>
      </c>
      <c r="I1482">
        <v>0</v>
      </c>
      <c r="J1482" s="1" t="s">
        <v>3890</v>
      </c>
      <c r="K1482" s="1" t="s">
        <v>3899</v>
      </c>
    </row>
    <row r="1483" spans="1:11" x14ac:dyDescent="0.25">
      <c r="A1483" s="1" t="s">
        <v>24</v>
      </c>
      <c r="B1483" s="1" t="s">
        <v>1523</v>
      </c>
      <c r="C1483">
        <v>97062</v>
      </c>
      <c r="D1483" s="1" t="s">
        <v>3643</v>
      </c>
      <c r="E1483">
        <v>176.1</v>
      </c>
      <c r="F1483">
        <v>9026.1</v>
      </c>
      <c r="G1483" s="1" t="s">
        <v>30</v>
      </c>
      <c r="H1483">
        <v>9026.1</v>
      </c>
      <c r="I1483">
        <v>0</v>
      </c>
      <c r="J1483" s="1" t="s">
        <v>3890</v>
      </c>
      <c r="K1483" s="1" t="s">
        <v>3899</v>
      </c>
    </row>
    <row r="1484" spans="1:11" x14ac:dyDescent="0.25">
      <c r="A1484" s="1" t="s">
        <v>24</v>
      </c>
      <c r="B1484" s="1" t="s">
        <v>1524</v>
      </c>
      <c r="C1484">
        <v>97063</v>
      </c>
      <c r="D1484" s="1" t="s">
        <v>3645</v>
      </c>
      <c r="E1484">
        <v>88.1</v>
      </c>
      <c r="F1484">
        <v>4493.1000000000004</v>
      </c>
      <c r="G1484" s="1" t="s">
        <v>26</v>
      </c>
      <c r="H1484">
        <v>4493.1000000000004</v>
      </c>
      <c r="I1484">
        <v>0</v>
      </c>
      <c r="J1484" s="1" t="s">
        <v>3890</v>
      </c>
      <c r="K1484" s="1" t="s">
        <v>3899</v>
      </c>
    </row>
    <row r="1485" spans="1:11" x14ac:dyDescent="0.25">
      <c r="A1485" s="1" t="s">
        <v>24</v>
      </c>
      <c r="B1485" s="1" t="s">
        <v>1525</v>
      </c>
      <c r="C1485">
        <v>97064</v>
      </c>
      <c r="D1485" s="1" t="s">
        <v>3810</v>
      </c>
      <c r="E1485">
        <v>52.8</v>
      </c>
      <c r="F1485">
        <v>3379.2</v>
      </c>
      <c r="G1485" s="1" t="s">
        <v>24</v>
      </c>
      <c r="H1485">
        <v>3379.2</v>
      </c>
      <c r="I1485">
        <v>0</v>
      </c>
      <c r="J1485" s="1" t="s">
        <v>3890</v>
      </c>
      <c r="K1485" s="1" t="s">
        <v>3894</v>
      </c>
    </row>
    <row r="1486" spans="1:11" x14ac:dyDescent="0.25">
      <c r="A1486" s="1" t="s">
        <v>24</v>
      </c>
      <c r="B1486" s="1" t="s">
        <v>1526</v>
      </c>
      <c r="C1486">
        <v>97065</v>
      </c>
      <c r="D1486" s="1" t="s">
        <v>3644</v>
      </c>
      <c r="E1486">
        <v>88.4</v>
      </c>
      <c r="F1486">
        <v>4685.2</v>
      </c>
      <c r="G1486" s="1" t="s">
        <v>26</v>
      </c>
      <c r="H1486">
        <v>4685.2</v>
      </c>
      <c r="I1486">
        <v>0</v>
      </c>
      <c r="J1486" s="1" t="s">
        <v>3890</v>
      </c>
      <c r="K1486" s="1" t="s">
        <v>3899</v>
      </c>
    </row>
    <row r="1487" spans="1:11" x14ac:dyDescent="0.25">
      <c r="A1487" s="1" t="s">
        <v>24</v>
      </c>
      <c r="B1487" s="1" t="s">
        <v>1527</v>
      </c>
      <c r="C1487">
        <v>97066</v>
      </c>
      <c r="D1487" s="1" t="s">
        <v>3667</v>
      </c>
      <c r="E1487">
        <v>249.1</v>
      </c>
      <c r="F1487">
        <v>12704.1</v>
      </c>
      <c r="G1487" s="1" t="s">
        <v>26</v>
      </c>
      <c r="H1487">
        <v>12704.1</v>
      </c>
      <c r="I1487">
        <v>0</v>
      </c>
      <c r="J1487" s="1" t="s">
        <v>3890</v>
      </c>
      <c r="K1487" s="1" t="s">
        <v>3899</v>
      </c>
    </row>
    <row r="1488" spans="1:11" x14ac:dyDescent="0.25">
      <c r="A1488" s="1" t="s">
        <v>24</v>
      </c>
      <c r="B1488" s="1" t="s">
        <v>1528</v>
      </c>
      <c r="C1488">
        <v>97067</v>
      </c>
      <c r="D1488" s="1" t="s">
        <v>3597</v>
      </c>
      <c r="E1488">
        <v>43</v>
      </c>
      <c r="F1488">
        <v>1204</v>
      </c>
      <c r="G1488" s="1" t="s">
        <v>25</v>
      </c>
      <c r="H1488">
        <v>1204</v>
      </c>
      <c r="I1488">
        <v>0</v>
      </c>
      <c r="J1488" s="1" t="s">
        <v>3890</v>
      </c>
      <c r="K1488" s="1" t="s">
        <v>3894</v>
      </c>
    </row>
    <row r="1489" spans="1:11" x14ac:dyDescent="0.25">
      <c r="A1489" s="1" t="s">
        <v>24</v>
      </c>
      <c r="B1489" s="1" t="s">
        <v>1529</v>
      </c>
      <c r="C1489">
        <v>97068</v>
      </c>
      <c r="D1489" s="1" t="s">
        <v>3653</v>
      </c>
      <c r="E1489">
        <v>264.89999999999998</v>
      </c>
      <c r="F1489">
        <v>13509.9</v>
      </c>
      <c r="G1489" s="1" t="s">
        <v>26</v>
      </c>
      <c r="H1489">
        <v>13509.9</v>
      </c>
      <c r="I1489">
        <v>0</v>
      </c>
      <c r="J1489" s="1" t="s">
        <v>3890</v>
      </c>
      <c r="K1489" s="1" t="s">
        <v>3899</v>
      </c>
    </row>
    <row r="1490" spans="1:11" x14ac:dyDescent="0.25">
      <c r="A1490" s="1" t="s">
        <v>24</v>
      </c>
      <c r="B1490" s="1" t="s">
        <v>1530</v>
      </c>
      <c r="C1490">
        <v>97069</v>
      </c>
      <c r="D1490" s="1" t="s">
        <v>3647</v>
      </c>
      <c r="E1490">
        <v>89.8</v>
      </c>
      <c r="F1490">
        <v>4579.8</v>
      </c>
      <c r="G1490" s="1" t="s">
        <v>26</v>
      </c>
      <c r="H1490">
        <v>4579.8</v>
      </c>
      <c r="I1490">
        <v>0</v>
      </c>
      <c r="J1490" s="1" t="s">
        <v>3890</v>
      </c>
      <c r="K1490" s="1" t="s">
        <v>3899</v>
      </c>
    </row>
    <row r="1491" spans="1:11" x14ac:dyDescent="0.25">
      <c r="A1491" s="1" t="s">
        <v>24</v>
      </c>
      <c r="B1491" s="1" t="s">
        <v>1531</v>
      </c>
      <c r="C1491">
        <v>97070</v>
      </c>
      <c r="D1491" s="1" t="s">
        <v>3735</v>
      </c>
      <c r="E1491">
        <v>247.1</v>
      </c>
      <c r="F1491">
        <v>12581.1</v>
      </c>
      <c r="G1491" s="1" t="s">
        <v>27</v>
      </c>
      <c r="H1491">
        <v>12581.1</v>
      </c>
      <c r="I1491">
        <v>0</v>
      </c>
      <c r="J1491" s="1" t="s">
        <v>3890</v>
      </c>
      <c r="K1491" s="1" t="s">
        <v>3899</v>
      </c>
    </row>
    <row r="1492" spans="1:11" x14ac:dyDescent="0.25">
      <c r="A1492" s="1" t="s">
        <v>24</v>
      </c>
      <c r="B1492" s="1" t="s">
        <v>1532</v>
      </c>
      <c r="C1492">
        <v>97071</v>
      </c>
      <c r="D1492" s="1" t="s">
        <v>3641</v>
      </c>
      <c r="E1492">
        <v>410.2</v>
      </c>
      <c r="F1492">
        <v>20874.7</v>
      </c>
      <c r="G1492" s="1" t="s">
        <v>26</v>
      </c>
      <c r="H1492">
        <v>20874.7</v>
      </c>
      <c r="I1492">
        <v>0</v>
      </c>
      <c r="J1492" s="1" t="s">
        <v>3890</v>
      </c>
      <c r="K1492" s="1" t="s">
        <v>3899</v>
      </c>
    </row>
    <row r="1493" spans="1:11" x14ac:dyDescent="0.25">
      <c r="A1493" s="1" t="s">
        <v>24</v>
      </c>
      <c r="B1493" s="1" t="s">
        <v>1533</v>
      </c>
      <c r="C1493">
        <v>97072</v>
      </c>
      <c r="D1493" s="1" t="s">
        <v>3608</v>
      </c>
      <c r="E1493">
        <v>105.5</v>
      </c>
      <c r="F1493">
        <v>5112.1000000000004</v>
      </c>
      <c r="G1493" s="1" t="s">
        <v>24</v>
      </c>
      <c r="H1493">
        <v>5112.1000000000004</v>
      </c>
      <c r="I1493">
        <v>0</v>
      </c>
      <c r="J1493" s="1" t="s">
        <v>3890</v>
      </c>
      <c r="K1493" s="1" t="s">
        <v>3899</v>
      </c>
    </row>
    <row r="1494" spans="1:11" x14ac:dyDescent="0.25">
      <c r="A1494" s="1" t="s">
        <v>24</v>
      </c>
      <c r="B1494" s="1" t="s">
        <v>1534</v>
      </c>
      <c r="C1494">
        <v>97073</v>
      </c>
      <c r="D1494" s="1" t="s">
        <v>3639</v>
      </c>
      <c r="E1494">
        <v>182.6</v>
      </c>
      <c r="F1494">
        <v>9312.6</v>
      </c>
      <c r="G1494" s="1" t="s">
        <v>26</v>
      </c>
      <c r="H1494">
        <v>9312.6</v>
      </c>
      <c r="I1494">
        <v>0</v>
      </c>
      <c r="J1494" s="1" t="s">
        <v>3890</v>
      </c>
      <c r="K1494" s="1" t="s">
        <v>3899</v>
      </c>
    </row>
    <row r="1495" spans="1:11" x14ac:dyDescent="0.25">
      <c r="A1495" s="1" t="s">
        <v>24</v>
      </c>
      <c r="B1495" s="1" t="s">
        <v>1535</v>
      </c>
      <c r="C1495">
        <v>97074</v>
      </c>
      <c r="D1495" s="1" t="s">
        <v>3804</v>
      </c>
      <c r="E1495">
        <v>95</v>
      </c>
      <c r="F1495">
        <v>4845</v>
      </c>
      <c r="G1495" s="1" t="s">
        <v>26</v>
      </c>
      <c r="H1495">
        <v>4845</v>
      </c>
      <c r="I1495">
        <v>0</v>
      </c>
      <c r="J1495" s="1" t="s">
        <v>3890</v>
      </c>
      <c r="K1495" s="1" t="s">
        <v>3899</v>
      </c>
    </row>
    <row r="1496" spans="1:11" x14ac:dyDescent="0.25">
      <c r="A1496" s="1" t="s">
        <v>24</v>
      </c>
      <c r="B1496" s="1" t="s">
        <v>1536</v>
      </c>
      <c r="C1496">
        <v>97075</v>
      </c>
      <c r="D1496" s="1" t="s">
        <v>3595</v>
      </c>
      <c r="E1496">
        <v>110.7</v>
      </c>
      <c r="F1496">
        <v>5151.5</v>
      </c>
      <c r="G1496" s="1" t="s">
        <v>24</v>
      </c>
      <c r="H1496">
        <v>5151.5</v>
      </c>
      <c r="I1496">
        <v>0</v>
      </c>
      <c r="J1496" s="1" t="s">
        <v>3890</v>
      </c>
      <c r="K1496" s="1" t="s">
        <v>3894</v>
      </c>
    </row>
    <row r="1497" spans="1:11" x14ac:dyDescent="0.25">
      <c r="A1497" s="1" t="s">
        <v>24</v>
      </c>
      <c r="B1497" s="1" t="s">
        <v>1537</v>
      </c>
      <c r="C1497">
        <v>97076</v>
      </c>
      <c r="D1497" s="1" t="s">
        <v>3651</v>
      </c>
      <c r="E1497">
        <v>105.7</v>
      </c>
      <c r="F1497">
        <v>3852.9</v>
      </c>
      <c r="G1497" s="1" t="s">
        <v>26</v>
      </c>
      <c r="H1497">
        <v>3852.9</v>
      </c>
      <c r="I1497">
        <v>0</v>
      </c>
      <c r="J1497" s="1" t="s">
        <v>3890</v>
      </c>
      <c r="K1497" s="1" t="s">
        <v>3899</v>
      </c>
    </row>
    <row r="1498" spans="1:11" x14ac:dyDescent="0.25">
      <c r="A1498" s="1" t="s">
        <v>24</v>
      </c>
      <c r="B1498" s="1" t="s">
        <v>1538</v>
      </c>
      <c r="C1498">
        <v>97077</v>
      </c>
      <c r="D1498" s="1" t="s">
        <v>3599</v>
      </c>
      <c r="E1498">
        <v>1158.9000000000001</v>
      </c>
      <c r="F1498">
        <v>60153.3</v>
      </c>
      <c r="G1498" s="1" t="s">
        <v>26</v>
      </c>
      <c r="H1498">
        <v>60153.3</v>
      </c>
      <c r="I1498">
        <v>0</v>
      </c>
      <c r="J1498" s="1" t="s">
        <v>3890</v>
      </c>
      <c r="K1498" s="1" t="s">
        <v>3899</v>
      </c>
    </row>
    <row r="1499" spans="1:11" x14ac:dyDescent="0.25">
      <c r="A1499" s="1" t="s">
        <v>24</v>
      </c>
      <c r="B1499" s="1" t="s">
        <v>1539</v>
      </c>
      <c r="C1499">
        <v>97078</v>
      </c>
      <c r="D1499" s="1" t="s">
        <v>3651</v>
      </c>
      <c r="E1499">
        <v>576.79999999999995</v>
      </c>
      <c r="F1499">
        <v>30570.400000000001</v>
      </c>
      <c r="G1499" s="1" t="s">
        <v>30</v>
      </c>
      <c r="H1499">
        <v>30570.400000000001</v>
      </c>
      <c r="I1499">
        <v>0</v>
      </c>
      <c r="J1499" s="1" t="s">
        <v>3890</v>
      </c>
      <c r="K1499" s="1" t="s">
        <v>3899</v>
      </c>
    </row>
    <row r="1500" spans="1:11" x14ac:dyDescent="0.25">
      <c r="A1500" s="1" t="s">
        <v>24</v>
      </c>
      <c r="B1500" s="1" t="s">
        <v>1540</v>
      </c>
      <c r="C1500">
        <v>97079</v>
      </c>
      <c r="D1500" s="1" t="s">
        <v>3634</v>
      </c>
      <c r="E1500">
        <v>85.4</v>
      </c>
      <c r="F1500">
        <v>5479.6</v>
      </c>
      <c r="G1500" s="1" t="s">
        <v>24</v>
      </c>
      <c r="H1500">
        <v>5479.6</v>
      </c>
      <c r="I1500">
        <v>0</v>
      </c>
      <c r="J1500" s="1" t="s">
        <v>3890</v>
      </c>
      <c r="K1500" s="1" t="s">
        <v>3899</v>
      </c>
    </row>
    <row r="1501" spans="1:11" x14ac:dyDescent="0.25">
      <c r="A1501" s="1" t="s">
        <v>24</v>
      </c>
      <c r="B1501" s="1" t="s">
        <v>1541</v>
      </c>
      <c r="C1501">
        <v>97080</v>
      </c>
      <c r="D1501" s="1" t="s">
        <v>3630</v>
      </c>
      <c r="E1501">
        <v>184.6</v>
      </c>
      <c r="F1501">
        <v>12183.6</v>
      </c>
      <c r="G1501" s="1" t="s">
        <v>25</v>
      </c>
      <c r="H1501">
        <v>12183.6</v>
      </c>
      <c r="I1501">
        <v>0</v>
      </c>
      <c r="J1501" s="1" t="s">
        <v>3890</v>
      </c>
      <c r="K1501" s="1" t="s">
        <v>3902</v>
      </c>
    </row>
    <row r="1502" spans="1:11" x14ac:dyDescent="0.25">
      <c r="A1502" s="1" t="s">
        <v>24</v>
      </c>
      <c r="B1502" s="1" t="s">
        <v>1542</v>
      </c>
      <c r="C1502">
        <v>97081</v>
      </c>
      <c r="D1502" s="1" t="s">
        <v>3758</v>
      </c>
      <c r="E1502">
        <v>147.4</v>
      </c>
      <c r="F1502">
        <v>8451.6</v>
      </c>
      <c r="G1502" s="1" t="s">
        <v>24</v>
      </c>
      <c r="H1502">
        <v>8451.6</v>
      </c>
      <c r="I1502">
        <v>0</v>
      </c>
      <c r="J1502" s="1" t="s">
        <v>3890</v>
      </c>
      <c r="K1502" s="1" t="s">
        <v>3894</v>
      </c>
    </row>
    <row r="1503" spans="1:11" x14ac:dyDescent="0.25">
      <c r="A1503" s="1" t="s">
        <v>24</v>
      </c>
      <c r="B1503" s="1" t="s">
        <v>1543</v>
      </c>
      <c r="C1503">
        <v>97082</v>
      </c>
      <c r="D1503" s="1" t="s">
        <v>3630</v>
      </c>
      <c r="E1503">
        <v>151.30000000000001</v>
      </c>
      <c r="F1503">
        <v>9985.7999999999993</v>
      </c>
      <c r="G1503" s="1" t="s">
        <v>24</v>
      </c>
      <c r="H1503">
        <v>9985.7999999999993</v>
      </c>
      <c r="I1503">
        <v>0</v>
      </c>
      <c r="J1503" s="1" t="s">
        <v>3890</v>
      </c>
      <c r="K1503" s="1" t="s">
        <v>3896</v>
      </c>
    </row>
    <row r="1504" spans="1:11" x14ac:dyDescent="0.25">
      <c r="A1504" s="1" t="s">
        <v>24</v>
      </c>
      <c r="B1504" s="1" t="s">
        <v>1544</v>
      </c>
      <c r="C1504">
        <v>97083</v>
      </c>
      <c r="D1504" s="1" t="s">
        <v>3614</v>
      </c>
      <c r="E1504">
        <v>43.1</v>
      </c>
      <c r="F1504">
        <v>2171.4</v>
      </c>
      <c r="G1504" s="1" t="s">
        <v>24</v>
      </c>
      <c r="H1504">
        <v>2171.4</v>
      </c>
      <c r="I1504">
        <v>0</v>
      </c>
      <c r="J1504" s="1" t="s">
        <v>3890</v>
      </c>
      <c r="K1504" s="1" t="s">
        <v>3894</v>
      </c>
    </row>
    <row r="1505" spans="1:11" x14ac:dyDescent="0.25">
      <c r="A1505" s="1" t="s">
        <v>24</v>
      </c>
      <c r="B1505" s="1" t="s">
        <v>1545</v>
      </c>
      <c r="C1505">
        <v>97084</v>
      </c>
      <c r="D1505" s="1" t="s">
        <v>3614</v>
      </c>
      <c r="E1505">
        <v>23.3</v>
      </c>
      <c r="F1505">
        <v>1607.7</v>
      </c>
      <c r="G1505" s="1" t="s">
        <v>24</v>
      </c>
      <c r="H1505">
        <v>1607.7</v>
      </c>
      <c r="I1505">
        <v>0</v>
      </c>
      <c r="J1505" s="1" t="s">
        <v>3890</v>
      </c>
      <c r="K1505" s="1" t="s">
        <v>3894</v>
      </c>
    </row>
    <row r="1506" spans="1:11" x14ac:dyDescent="0.25">
      <c r="A1506" s="1" t="s">
        <v>24</v>
      </c>
      <c r="B1506" s="1" t="s">
        <v>1546</v>
      </c>
      <c r="C1506">
        <v>97085</v>
      </c>
      <c r="D1506" s="1" t="s">
        <v>3685</v>
      </c>
      <c r="E1506">
        <v>102.4</v>
      </c>
      <c r="F1506">
        <v>6558.1</v>
      </c>
      <c r="G1506" s="1" t="s">
        <v>24</v>
      </c>
      <c r="H1506">
        <v>6558.1</v>
      </c>
      <c r="I1506">
        <v>0</v>
      </c>
      <c r="J1506" s="1" t="s">
        <v>3890</v>
      </c>
      <c r="K1506" s="1" t="s">
        <v>3902</v>
      </c>
    </row>
    <row r="1507" spans="1:11" x14ac:dyDescent="0.25">
      <c r="A1507" s="1" t="s">
        <v>24</v>
      </c>
      <c r="B1507" s="1" t="s">
        <v>1547</v>
      </c>
      <c r="C1507">
        <v>97086</v>
      </c>
      <c r="D1507" s="1" t="s">
        <v>3760</v>
      </c>
      <c r="E1507">
        <v>17.8</v>
      </c>
      <c r="F1507">
        <v>1174.8</v>
      </c>
      <c r="G1507" s="1" t="s">
        <v>24</v>
      </c>
      <c r="H1507">
        <v>1174.8</v>
      </c>
      <c r="I1507">
        <v>0</v>
      </c>
      <c r="J1507" s="1" t="s">
        <v>3890</v>
      </c>
      <c r="K1507" s="1" t="s">
        <v>3902</v>
      </c>
    </row>
    <row r="1508" spans="1:11" x14ac:dyDescent="0.25">
      <c r="A1508" s="1" t="s">
        <v>24</v>
      </c>
      <c r="B1508" s="1" t="s">
        <v>1548</v>
      </c>
      <c r="C1508">
        <v>97087</v>
      </c>
      <c r="D1508" s="1" t="s">
        <v>3761</v>
      </c>
      <c r="E1508">
        <v>17.3</v>
      </c>
      <c r="F1508">
        <v>1107.2</v>
      </c>
      <c r="G1508" s="1" t="s">
        <v>24</v>
      </c>
      <c r="H1508">
        <v>1107.2</v>
      </c>
      <c r="I1508">
        <v>0</v>
      </c>
      <c r="J1508" s="1" t="s">
        <v>3890</v>
      </c>
      <c r="K1508" s="1" t="s">
        <v>3902</v>
      </c>
    </row>
    <row r="1509" spans="1:11" x14ac:dyDescent="0.25">
      <c r="A1509" s="1" t="s">
        <v>24</v>
      </c>
      <c r="B1509" s="1" t="s">
        <v>1549</v>
      </c>
      <c r="C1509">
        <v>97088</v>
      </c>
      <c r="D1509" s="1" t="s">
        <v>3682</v>
      </c>
      <c r="E1509">
        <v>389.3</v>
      </c>
      <c r="F1509">
        <v>15813.4</v>
      </c>
      <c r="G1509" s="1" t="s">
        <v>24</v>
      </c>
      <c r="H1509">
        <v>15813.4</v>
      </c>
      <c r="I1509">
        <v>0</v>
      </c>
      <c r="J1509" s="1" t="s">
        <v>3890</v>
      </c>
      <c r="K1509" s="1" t="s">
        <v>3896</v>
      </c>
    </row>
    <row r="1510" spans="1:11" x14ac:dyDescent="0.25">
      <c r="A1510" s="1" t="s">
        <v>24</v>
      </c>
      <c r="B1510" s="1" t="s">
        <v>1550</v>
      </c>
      <c r="C1510">
        <v>97089</v>
      </c>
      <c r="D1510" s="1" t="s">
        <v>3614</v>
      </c>
      <c r="E1510">
        <v>3.9</v>
      </c>
      <c r="F1510">
        <v>109.2</v>
      </c>
      <c r="G1510" s="1" t="s">
        <v>24</v>
      </c>
      <c r="H1510">
        <v>109.2</v>
      </c>
      <c r="I1510">
        <v>0</v>
      </c>
      <c r="J1510" s="1" t="s">
        <v>3890</v>
      </c>
      <c r="K1510" s="1" t="s">
        <v>3894</v>
      </c>
    </row>
    <row r="1511" spans="1:11" x14ac:dyDescent="0.25">
      <c r="A1511" s="1" t="s">
        <v>24</v>
      </c>
      <c r="B1511" s="1" t="s">
        <v>1551</v>
      </c>
      <c r="C1511">
        <v>97090</v>
      </c>
      <c r="D1511" s="1" t="s">
        <v>3614</v>
      </c>
      <c r="E1511">
        <v>19.7</v>
      </c>
      <c r="F1511">
        <v>1156.5</v>
      </c>
      <c r="G1511" s="1" t="s">
        <v>24</v>
      </c>
      <c r="H1511">
        <v>1156.5</v>
      </c>
      <c r="I1511">
        <v>0</v>
      </c>
      <c r="J1511" s="1" t="s">
        <v>3890</v>
      </c>
      <c r="K1511" s="1" t="s">
        <v>3894</v>
      </c>
    </row>
    <row r="1512" spans="1:11" x14ac:dyDescent="0.25">
      <c r="A1512" s="1" t="s">
        <v>24</v>
      </c>
      <c r="B1512" s="1" t="s">
        <v>1552</v>
      </c>
      <c r="C1512">
        <v>97091</v>
      </c>
      <c r="D1512" s="1" t="s">
        <v>3733</v>
      </c>
      <c r="E1512">
        <v>100</v>
      </c>
      <c r="F1512">
        <v>7200</v>
      </c>
      <c r="G1512" s="1" t="s">
        <v>24</v>
      </c>
      <c r="H1512">
        <v>7200</v>
      </c>
      <c r="I1512">
        <v>0</v>
      </c>
      <c r="J1512" s="1" t="s">
        <v>3890</v>
      </c>
      <c r="K1512" s="1" t="s">
        <v>3897</v>
      </c>
    </row>
    <row r="1513" spans="1:11" x14ac:dyDescent="0.25">
      <c r="A1513" s="1" t="s">
        <v>24</v>
      </c>
      <c r="B1513" s="1" t="s">
        <v>1553</v>
      </c>
      <c r="C1513">
        <v>97092</v>
      </c>
      <c r="D1513" s="1" t="s">
        <v>3685</v>
      </c>
      <c r="E1513">
        <v>15</v>
      </c>
      <c r="F1513">
        <v>600</v>
      </c>
      <c r="G1513" s="1" t="s">
        <v>24</v>
      </c>
      <c r="H1513">
        <v>600</v>
      </c>
      <c r="I1513">
        <v>0</v>
      </c>
      <c r="J1513" s="1" t="s">
        <v>3890</v>
      </c>
      <c r="K1513" s="1" t="s">
        <v>3894</v>
      </c>
    </row>
    <row r="1514" spans="1:11" x14ac:dyDescent="0.25">
      <c r="A1514" s="1" t="s">
        <v>24</v>
      </c>
      <c r="B1514" s="1" t="s">
        <v>1554</v>
      </c>
      <c r="C1514">
        <v>97093</v>
      </c>
      <c r="D1514" s="1" t="s">
        <v>3626</v>
      </c>
      <c r="E1514">
        <v>251.6</v>
      </c>
      <c r="F1514">
        <v>15556.5</v>
      </c>
      <c r="G1514" s="1" t="s">
        <v>24</v>
      </c>
      <c r="H1514">
        <v>15556.5</v>
      </c>
      <c r="I1514">
        <v>0</v>
      </c>
      <c r="J1514" s="1" t="s">
        <v>3890</v>
      </c>
      <c r="K1514" s="1" t="s">
        <v>3894</v>
      </c>
    </row>
    <row r="1515" spans="1:11" x14ac:dyDescent="0.25">
      <c r="A1515" s="1" t="s">
        <v>24</v>
      </c>
      <c r="B1515" s="1" t="s">
        <v>1555</v>
      </c>
      <c r="C1515">
        <v>97094</v>
      </c>
      <c r="D1515" s="1" t="s">
        <v>3657</v>
      </c>
      <c r="E1515">
        <v>23.4</v>
      </c>
      <c r="F1515">
        <v>1279.8</v>
      </c>
      <c r="G1515" s="1" t="s">
        <v>24</v>
      </c>
      <c r="H1515">
        <v>1279.8</v>
      </c>
      <c r="I1515">
        <v>0</v>
      </c>
      <c r="J1515" s="1" t="s">
        <v>3890</v>
      </c>
      <c r="K1515" s="1" t="s">
        <v>3894</v>
      </c>
    </row>
    <row r="1516" spans="1:11" x14ac:dyDescent="0.25">
      <c r="A1516" s="1" t="s">
        <v>24</v>
      </c>
      <c r="B1516" s="1" t="s">
        <v>1556</v>
      </c>
      <c r="C1516">
        <v>97095</v>
      </c>
      <c r="D1516" s="1" t="s">
        <v>3626</v>
      </c>
      <c r="E1516">
        <v>34.5</v>
      </c>
      <c r="F1516">
        <v>1173</v>
      </c>
      <c r="G1516" s="1" t="s">
        <v>24</v>
      </c>
      <c r="H1516">
        <v>1173</v>
      </c>
      <c r="I1516">
        <v>0</v>
      </c>
      <c r="J1516" s="1" t="s">
        <v>3890</v>
      </c>
      <c r="K1516" s="1" t="s">
        <v>3894</v>
      </c>
    </row>
    <row r="1517" spans="1:11" x14ac:dyDescent="0.25">
      <c r="A1517" s="1" t="s">
        <v>24</v>
      </c>
      <c r="B1517" s="1" t="s">
        <v>1557</v>
      </c>
      <c r="C1517">
        <v>97096</v>
      </c>
      <c r="D1517" s="1" t="s">
        <v>3734</v>
      </c>
      <c r="E1517">
        <v>57.8</v>
      </c>
      <c r="F1517">
        <v>3776</v>
      </c>
      <c r="G1517" s="1" t="s">
        <v>24</v>
      </c>
      <c r="H1517">
        <v>3776</v>
      </c>
      <c r="I1517">
        <v>0</v>
      </c>
      <c r="J1517" s="1" t="s">
        <v>3890</v>
      </c>
      <c r="K1517" s="1" t="s">
        <v>3894</v>
      </c>
    </row>
    <row r="1518" spans="1:11" x14ac:dyDescent="0.25">
      <c r="A1518" s="1" t="s">
        <v>24</v>
      </c>
      <c r="B1518" s="1" t="s">
        <v>1558</v>
      </c>
      <c r="C1518">
        <v>97097</v>
      </c>
      <c r="D1518" s="1" t="s">
        <v>3636</v>
      </c>
      <c r="E1518">
        <v>63.7</v>
      </c>
      <c r="F1518">
        <v>4204.2</v>
      </c>
      <c r="G1518" s="1" t="s">
        <v>24</v>
      </c>
      <c r="H1518">
        <v>4204.2</v>
      </c>
      <c r="I1518">
        <v>0</v>
      </c>
      <c r="J1518" s="1" t="s">
        <v>3890</v>
      </c>
      <c r="K1518" s="1" t="s">
        <v>3897</v>
      </c>
    </row>
    <row r="1519" spans="1:11" x14ac:dyDescent="0.25">
      <c r="A1519" s="1" t="s">
        <v>24</v>
      </c>
      <c r="B1519" s="1" t="s">
        <v>1559</v>
      </c>
      <c r="C1519">
        <v>97098</v>
      </c>
      <c r="D1519" s="1" t="s">
        <v>3822</v>
      </c>
      <c r="E1519">
        <v>176.5</v>
      </c>
      <c r="F1519">
        <v>10766.5</v>
      </c>
      <c r="G1519" s="1" t="s">
        <v>24</v>
      </c>
      <c r="H1519">
        <v>10766.5</v>
      </c>
      <c r="I1519">
        <v>0</v>
      </c>
      <c r="J1519" s="1" t="s">
        <v>3890</v>
      </c>
      <c r="K1519" s="1" t="s">
        <v>3894</v>
      </c>
    </row>
    <row r="1520" spans="1:11" x14ac:dyDescent="0.25">
      <c r="A1520" s="1" t="s">
        <v>24</v>
      </c>
      <c r="B1520" s="1" t="s">
        <v>1560</v>
      </c>
      <c r="C1520">
        <v>97099</v>
      </c>
      <c r="D1520" s="1" t="s">
        <v>3601</v>
      </c>
      <c r="E1520">
        <v>120.6</v>
      </c>
      <c r="F1520">
        <v>7959.6</v>
      </c>
      <c r="G1520" s="1" t="s">
        <v>24</v>
      </c>
      <c r="H1520">
        <v>7959.6</v>
      </c>
      <c r="I1520">
        <v>0</v>
      </c>
      <c r="J1520" s="1" t="s">
        <v>3890</v>
      </c>
      <c r="K1520" s="1" t="s">
        <v>3894</v>
      </c>
    </row>
    <row r="1521" spans="1:11" x14ac:dyDescent="0.25">
      <c r="A1521" s="1" t="s">
        <v>24</v>
      </c>
      <c r="B1521" s="1" t="s">
        <v>1561</v>
      </c>
      <c r="C1521">
        <v>97100</v>
      </c>
      <c r="D1521" s="1" t="s">
        <v>3606</v>
      </c>
      <c r="E1521">
        <v>131.4</v>
      </c>
      <c r="F1521">
        <v>7112.6</v>
      </c>
      <c r="G1521" s="1" t="s">
        <v>24</v>
      </c>
      <c r="H1521">
        <v>7112.6</v>
      </c>
      <c r="I1521">
        <v>0</v>
      </c>
      <c r="J1521" s="1" t="s">
        <v>3890</v>
      </c>
      <c r="K1521" s="1" t="s">
        <v>3894</v>
      </c>
    </row>
    <row r="1522" spans="1:11" x14ac:dyDescent="0.25">
      <c r="A1522" s="1" t="s">
        <v>24</v>
      </c>
      <c r="B1522" s="1" t="s">
        <v>1562</v>
      </c>
      <c r="C1522">
        <v>97101</v>
      </c>
      <c r="D1522" s="1" t="s">
        <v>3638</v>
      </c>
      <c r="E1522">
        <v>53.8</v>
      </c>
      <c r="F1522">
        <v>3395.7</v>
      </c>
      <c r="G1522" s="1" t="s">
        <v>24</v>
      </c>
      <c r="H1522">
        <v>3395.7</v>
      </c>
      <c r="I1522">
        <v>0</v>
      </c>
      <c r="J1522" s="1" t="s">
        <v>3890</v>
      </c>
      <c r="K1522" s="1" t="s">
        <v>3897</v>
      </c>
    </row>
    <row r="1523" spans="1:11" x14ac:dyDescent="0.25">
      <c r="A1523" s="1" t="s">
        <v>24</v>
      </c>
      <c r="B1523" s="1" t="s">
        <v>1563</v>
      </c>
      <c r="C1523">
        <v>97102</v>
      </c>
      <c r="D1523" s="1" t="s">
        <v>3604</v>
      </c>
      <c r="E1523">
        <v>30.1</v>
      </c>
      <c r="F1523">
        <v>1901.5</v>
      </c>
      <c r="G1523" s="1" t="s">
        <v>24</v>
      </c>
      <c r="H1523">
        <v>1901.5</v>
      </c>
      <c r="I1523">
        <v>0</v>
      </c>
      <c r="J1523" s="1" t="s">
        <v>3890</v>
      </c>
      <c r="K1523" s="1" t="s">
        <v>3894</v>
      </c>
    </row>
    <row r="1524" spans="1:11" x14ac:dyDescent="0.25">
      <c r="A1524" s="1" t="s">
        <v>24</v>
      </c>
      <c r="B1524" s="1" t="s">
        <v>1564</v>
      </c>
      <c r="C1524">
        <v>97103</v>
      </c>
      <c r="D1524" s="1" t="s">
        <v>3845</v>
      </c>
      <c r="E1524">
        <v>1309.9000000000001</v>
      </c>
      <c r="F1524">
        <v>52768.5</v>
      </c>
      <c r="G1524" s="1" t="s">
        <v>34</v>
      </c>
      <c r="H1524">
        <v>52768.5</v>
      </c>
      <c r="I1524">
        <v>0</v>
      </c>
      <c r="J1524" s="1" t="s">
        <v>3890</v>
      </c>
      <c r="K1524" s="1" t="s">
        <v>3894</v>
      </c>
    </row>
    <row r="1525" spans="1:11" x14ac:dyDescent="0.25">
      <c r="A1525" s="1" t="s">
        <v>24</v>
      </c>
      <c r="B1525" s="1" t="s">
        <v>1565</v>
      </c>
      <c r="C1525">
        <v>97104</v>
      </c>
      <c r="D1525" s="1" t="s">
        <v>3825</v>
      </c>
      <c r="E1525">
        <v>106</v>
      </c>
      <c r="F1525">
        <v>6784</v>
      </c>
      <c r="G1525" s="1" t="s">
        <v>24</v>
      </c>
      <c r="H1525">
        <v>6784</v>
      </c>
      <c r="I1525">
        <v>0</v>
      </c>
      <c r="J1525" s="1" t="s">
        <v>3890</v>
      </c>
      <c r="K1525" s="1" t="s">
        <v>3894</v>
      </c>
    </row>
    <row r="1526" spans="1:11" x14ac:dyDescent="0.25">
      <c r="A1526" s="1" t="s">
        <v>24</v>
      </c>
      <c r="B1526" s="1" t="s">
        <v>1566</v>
      </c>
      <c r="C1526">
        <v>97105</v>
      </c>
      <c r="D1526" s="1" t="s">
        <v>3746</v>
      </c>
      <c r="E1526">
        <v>103.8</v>
      </c>
      <c r="F1526">
        <v>7681.2</v>
      </c>
      <c r="G1526" s="1" t="s">
        <v>24</v>
      </c>
      <c r="H1526">
        <v>7681.2</v>
      </c>
      <c r="I1526">
        <v>0</v>
      </c>
      <c r="J1526" s="1" t="s">
        <v>3890</v>
      </c>
      <c r="K1526" s="1" t="s">
        <v>3897</v>
      </c>
    </row>
    <row r="1527" spans="1:11" x14ac:dyDescent="0.25">
      <c r="A1527" s="1" t="s">
        <v>24</v>
      </c>
      <c r="B1527" s="1" t="s">
        <v>1567</v>
      </c>
      <c r="C1527">
        <v>97106</v>
      </c>
      <c r="D1527" s="1" t="s">
        <v>3747</v>
      </c>
      <c r="E1527">
        <v>26.6</v>
      </c>
      <c r="F1527">
        <v>957.6</v>
      </c>
      <c r="G1527" s="1" t="s">
        <v>24</v>
      </c>
      <c r="H1527">
        <v>957.6</v>
      </c>
      <c r="I1527">
        <v>0</v>
      </c>
      <c r="J1527" s="1" t="s">
        <v>3890</v>
      </c>
      <c r="K1527" s="1" t="s">
        <v>3894</v>
      </c>
    </row>
    <row r="1528" spans="1:11" x14ac:dyDescent="0.25">
      <c r="A1528" s="1" t="s">
        <v>24</v>
      </c>
      <c r="B1528" s="1" t="s">
        <v>1568</v>
      </c>
      <c r="C1528">
        <v>97107</v>
      </c>
      <c r="D1528" s="1" t="s">
        <v>3736</v>
      </c>
      <c r="E1528">
        <v>20.9</v>
      </c>
      <c r="F1528">
        <v>1676.4</v>
      </c>
      <c r="G1528" s="1" t="s">
        <v>24</v>
      </c>
      <c r="H1528">
        <v>1676.4</v>
      </c>
      <c r="I1528">
        <v>0</v>
      </c>
      <c r="J1528" s="1" t="s">
        <v>3890</v>
      </c>
      <c r="K1528" s="1" t="s">
        <v>3901</v>
      </c>
    </row>
    <row r="1529" spans="1:11" x14ac:dyDescent="0.25">
      <c r="A1529" s="1" t="s">
        <v>24</v>
      </c>
      <c r="B1529" s="1" t="s">
        <v>1569</v>
      </c>
      <c r="C1529">
        <v>97108</v>
      </c>
      <c r="D1529" s="1" t="s">
        <v>3669</v>
      </c>
      <c r="E1529">
        <v>75.599999999999994</v>
      </c>
      <c r="F1529">
        <v>4804.1000000000004</v>
      </c>
      <c r="G1529" s="1" t="s">
        <v>24</v>
      </c>
      <c r="H1529">
        <v>4804.1000000000004</v>
      </c>
      <c r="I1529">
        <v>0</v>
      </c>
      <c r="J1529" s="1" t="s">
        <v>3890</v>
      </c>
      <c r="K1529" s="1" t="s">
        <v>3901</v>
      </c>
    </row>
    <row r="1530" spans="1:11" x14ac:dyDescent="0.25">
      <c r="A1530" s="1" t="s">
        <v>24</v>
      </c>
      <c r="B1530" s="1" t="s">
        <v>1570</v>
      </c>
      <c r="C1530">
        <v>97109</v>
      </c>
      <c r="D1530" s="1" t="s">
        <v>3669</v>
      </c>
      <c r="E1530">
        <v>2.2000000000000002</v>
      </c>
      <c r="F1530">
        <v>308</v>
      </c>
      <c r="G1530" s="1" t="s">
        <v>24</v>
      </c>
      <c r="H1530">
        <v>308</v>
      </c>
      <c r="I1530">
        <v>0</v>
      </c>
      <c r="J1530" s="1" t="s">
        <v>3890</v>
      </c>
      <c r="K1530" s="1" t="s">
        <v>3901</v>
      </c>
    </row>
    <row r="1531" spans="1:11" x14ac:dyDescent="0.25">
      <c r="A1531" s="1" t="s">
        <v>24</v>
      </c>
      <c r="B1531" s="1" t="s">
        <v>1571</v>
      </c>
      <c r="C1531">
        <v>97110</v>
      </c>
      <c r="D1531" s="1" t="s">
        <v>3611</v>
      </c>
      <c r="E1531">
        <v>48.1</v>
      </c>
      <c r="F1531">
        <v>3078.4</v>
      </c>
      <c r="G1531" s="1" t="s">
        <v>24</v>
      </c>
      <c r="H1531">
        <v>3078.4</v>
      </c>
      <c r="I1531">
        <v>0</v>
      </c>
      <c r="J1531" s="1" t="s">
        <v>3890</v>
      </c>
      <c r="K1531" s="1" t="s">
        <v>3894</v>
      </c>
    </row>
    <row r="1532" spans="1:11" x14ac:dyDescent="0.25">
      <c r="A1532" s="1" t="s">
        <v>24</v>
      </c>
      <c r="B1532" s="1" t="s">
        <v>1572</v>
      </c>
      <c r="C1532">
        <v>97111</v>
      </c>
      <c r="D1532" s="1" t="s">
        <v>3670</v>
      </c>
      <c r="E1532">
        <v>41.9</v>
      </c>
      <c r="F1532">
        <v>2891.1</v>
      </c>
      <c r="G1532" s="1" t="s">
        <v>24</v>
      </c>
      <c r="H1532">
        <v>2891.1</v>
      </c>
      <c r="I1532">
        <v>0</v>
      </c>
      <c r="J1532" s="1" t="s">
        <v>3890</v>
      </c>
      <c r="K1532" s="1" t="s">
        <v>3901</v>
      </c>
    </row>
    <row r="1533" spans="1:11" x14ac:dyDescent="0.25">
      <c r="A1533" s="1" t="s">
        <v>24</v>
      </c>
      <c r="B1533" s="1" t="s">
        <v>1573</v>
      </c>
      <c r="C1533">
        <v>97112</v>
      </c>
      <c r="D1533" s="1" t="s">
        <v>3671</v>
      </c>
      <c r="E1533">
        <v>79.7</v>
      </c>
      <c r="F1533">
        <v>5441.2</v>
      </c>
      <c r="G1533" s="1" t="s">
        <v>24</v>
      </c>
      <c r="H1533">
        <v>5441.2</v>
      </c>
      <c r="I1533">
        <v>0</v>
      </c>
      <c r="J1533" s="1" t="s">
        <v>3890</v>
      </c>
      <c r="K1533" s="1" t="s">
        <v>3901</v>
      </c>
    </row>
    <row r="1534" spans="1:11" x14ac:dyDescent="0.25">
      <c r="A1534" s="1" t="s">
        <v>24</v>
      </c>
      <c r="B1534" s="1" t="s">
        <v>1574</v>
      </c>
      <c r="C1534">
        <v>97113</v>
      </c>
      <c r="D1534" s="1" t="s">
        <v>3676</v>
      </c>
      <c r="E1534">
        <v>8.5</v>
      </c>
      <c r="F1534">
        <v>586.5</v>
      </c>
      <c r="G1534" s="1" t="s">
        <v>24</v>
      </c>
      <c r="H1534">
        <v>586.5</v>
      </c>
      <c r="I1534">
        <v>0</v>
      </c>
      <c r="J1534" s="1" t="s">
        <v>3890</v>
      </c>
      <c r="K1534" s="1" t="s">
        <v>3901</v>
      </c>
    </row>
    <row r="1535" spans="1:11" x14ac:dyDescent="0.25">
      <c r="A1535" s="1" t="s">
        <v>24</v>
      </c>
      <c r="B1535" s="1" t="s">
        <v>1575</v>
      </c>
      <c r="C1535">
        <v>97114</v>
      </c>
      <c r="D1535" s="1" t="s">
        <v>3679</v>
      </c>
      <c r="E1535">
        <v>160.4</v>
      </c>
      <c r="F1535">
        <v>10907.2</v>
      </c>
      <c r="G1535" s="1" t="s">
        <v>24</v>
      </c>
      <c r="H1535">
        <v>10907.2</v>
      </c>
      <c r="I1535">
        <v>0</v>
      </c>
      <c r="J1535" s="1" t="s">
        <v>3890</v>
      </c>
      <c r="K1535" s="1" t="s">
        <v>3901</v>
      </c>
    </row>
    <row r="1536" spans="1:11" x14ac:dyDescent="0.25">
      <c r="A1536" s="1" t="s">
        <v>24</v>
      </c>
      <c r="B1536" s="1" t="s">
        <v>1576</v>
      </c>
      <c r="C1536">
        <v>97115</v>
      </c>
      <c r="D1536" s="1" t="s">
        <v>3605</v>
      </c>
      <c r="E1536">
        <v>33.799999999999997</v>
      </c>
      <c r="F1536">
        <v>2070.8000000000002</v>
      </c>
      <c r="G1536" s="1" t="s">
        <v>24</v>
      </c>
      <c r="H1536">
        <v>2070.8000000000002</v>
      </c>
      <c r="I1536">
        <v>0</v>
      </c>
      <c r="J1536" s="1" t="s">
        <v>3890</v>
      </c>
      <c r="K1536" s="1" t="s">
        <v>3894</v>
      </c>
    </row>
    <row r="1537" spans="1:11" x14ac:dyDescent="0.25">
      <c r="A1537" s="1" t="s">
        <v>24</v>
      </c>
      <c r="B1537" s="1" t="s">
        <v>1577</v>
      </c>
      <c r="C1537">
        <v>97116</v>
      </c>
      <c r="D1537" s="1" t="s">
        <v>3612</v>
      </c>
      <c r="E1537">
        <v>86.8</v>
      </c>
      <c r="F1537">
        <v>4366</v>
      </c>
      <c r="G1537" s="1" t="s">
        <v>24</v>
      </c>
      <c r="H1537">
        <v>4366</v>
      </c>
      <c r="I1537">
        <v>0</v>
      </c>
      <c r="J1537" s="1" t="s">
        <v>3890</v>
      </c>
      <c r="K1537" s="1" t="s">
        <v>3894</v>
      </c>
    </row>
    <row r="1538" spans="1:11" x14ac:dyDescent="0.25">
      <c r="A1538" s="1" t="s">
        <v>24</v>
      </c>
      <c r="B1538" s="1" t="s">
        <v>1578</v>
      </c>
      <c r="C1538">
        <v>97117</v>
      </c>
      <c r="D1538" s="1" t="s">
        <v>3667</v>
      </c>
      <c r="E1538">
        <v>120</v>
      </c>
      <c r="F1538">
        <v>4164.5</v>
      </c>
      <c r="G1538" s="1" t="s">
        <v>24</v>
      </c>
      <c r="H1538">
        <v>4164.5</v>
      </c>
      <c r="I1538">
        <v>0</v>
      </c>
      <c r="J1538" s="1" t="s">
        <v>3890</v>
      </c>
      <c r="K1538" s="1" t="s">
        <v>3894</v>
      </c>
    </row>
    <row r="1539" spans="1:11" x14ac:dyDescent="0.25">
      <c r="A1539" s="1" t="s">
        <v>24</v>
      </c>
      <c r="B1539" s="1" t="s">
        <v>1579</v>
      </c>
      <c r="C1539">
        <v>97118</v>
      </c>
      <c r="D1539" s="1" t="s">
        <v>3616</v>
      </c>
      <c r="E1539">
        <v>209.9</v>
      </c>
      <c r="F1539">
        <v>11570.1</v>
      </c>
      <c r="G1539" s="1" t="s">
        <v>24</v>
      </c>
      <c r="H1539">
        <v>11570.1</v>
      </c>
      <c r="I1539">
        <v>0</v>
      </c>
      <c r="J1539" s="1" t="s">
        <v>3890</v>
      </c>
      <c r="K1539" s="1" t="s">
        <v>3894</v>
      </c>
    </row>
    <row r="1540" spans="1:11" x14ac:dyDescent="0.25">
      <c r="A1540" s="1" t="s">
        <v>24</v>
      </c>
      <c r="B1540" s="1" t="s">
        <v>1580</v>
      </c>
      <c r="C1540">
        <v>97119</v>
      </c>
      <c r="D1540" s="1" t="s">
        <v>3774</v>
      </c>
      <c r="E1540">
        <v>516.20000000000005</v>
      </c>
      <c r="F1540">
        <v>11356.4</v>
      </c>
      <c r="G1540" s="1" t="s">
        <v>24</v>
      </c>
      <c r="H1540">
        <v>11356.4</v>
      </c>
      <c r="I1540">
        <v>0</v>
      </c>
      <c r="J1540" s="1" t="s">
        <v>3890</v>
      </c>
      <c r="K1540" s="1" t="s">
        <v>3894</v>
      </c>
    </row>
    <row r="1541" spans="1:11" x14ac:dyDescent="0.25">
      <c r="A1541" s="1" t="s">
        <v>24</v>
      </c>
      <c r="B1541" s="1" t="s">
        <v>1581</v>
      </c>
      <c r="C1541">
        <v>97120</v>
      </c>
      <c r="D1541" s="1" t="s">
        <v>3667</v>
      </c>
      <c r="E1541">
        <v>3.2</v>
      </c>
      <c r="F1541">
        <v>432</v>
      </c>
      <c r="G1541" s="1" t="s">
        <v>24</v>
      </c>
      <c r="H1541">
        <v>432</v>
      </c>
      <c r="I1541">
        <v>0</v>
      </c>
      <c r="J1541" s="1" t="s">
        <v>3890</v>
      </c>
      <c r="K1541" s="1" t="s">
        <v>3894</v>
      </c>
    </row>
    <row r="1542" spans="1:11" x14ac:dyDescent="0.25">
      <c r="A1542" s="1" t="s">
        <v>24</v>
      </c>
      <c r="B1542" s="1" t="s">
        <v>1582</v>
      </c>
      <c r="C1542">
        <v>97121</v>
      </c>
      <c r="D1542" s="1" t="s">
        <v>3681</v>
      </c>
      <c r="E1542">
        <v>477.5</v>
      </c>
      <c r="F1542">
        <v>23800.3</v>
      </c>
      <c r="G1542" s="1" t="s">
        <v>24</v>
      </c>
      <c r="H1542">
        <v>23800.3</v>
      </c>
      <c r="I1542">
        <v>0</v>
      </c>
      <c r="J1542" s="1" t="s">
        <v>3890</v>
      </c>
      <c r="K1542" s="1" t="s">
        <v>3901</v>
      </c>
    </row>
    <row r="1543" spans="1:11" x14ac:dyDescent="0.25">
      <c r="A1543" s="1" t="s">
        <v>24</v>
      </c>
      <c r="B1543" s="1" t="s">
        <v>1583</v>
      </c>
      <c r="C1543">
        <v>97122</v>
      </c>
      <c r="D1543" s="1" t="s">
        <v>3813</v>
      </c>
      <c r="E1543">
        <v>1</v>
      </c>
      <c r="F1543">
        <v>550</v>
      </c>
      <c r="G1543" s="1" t="s">
        <v>26</v>
      </c>
      <c r="H1543">
        <v>550</v>
      </c>
      <c r="I1543">
        <v>0</v>
      </c>
      <c r="J1543" s="1" t="s">
        <v>3890</v>
      </c>
      <c r="K1543" s="1" t="s">
        <v>3894</v>
      </c>
    </row>
    <row r="1544" spans="1:11" x14ac:dyDescent="0.25">
      <c r="A1544" s="1" t="s">
        <v>24</v>
      </c>
      <c r="B1544" s="1" t="s">
        <v>1584</v>
      </c>
      <c r="C1544">
        <v>97123</v>
      </c>
      <c r="D1544" s="1" t="s">
        <v>3727</v>
      </c>
      <c r="E1544">
        <v>1</v>
      </c>
      <c r="F1544">
        <v>394</v>
      </c>
      <c r="G1544" s="1" t="s">
        <v>25</v>
      </c>
      <c r="H1544">
        <v>394</v>
      </c>
      <c r="I1544">
        <v>0</v>
      </c>
      <c r="J1544" s="1" t="s">
        <v>3890</v>
      </c>
      <c r="K1544" s="1" t="s">
        <v>3894</v>
      </c>
    </row>
    <row r="1545" spans="1:11" x14ac:dyDescent="0.25">
      <c r="A1545" s="1" t="s">
        <v>24</v>
      </c>
      <c r="B1545" s="1" t="s">
        <v>1585</v>
      </c>
      <c r="C1545">
        <v>97124</v>
      </c>
      <c r="D1545" s="1" t="s">
        <v>3815</v>
      </c>
      <c r="E1545">
        <v>1</v>
      </c>
      <c r="F1545">
        <v>213</v>
      </c>
      <c r="G1545" s="1" t="s">
        <v>25</v>
      </c>
      <c r="H1545">
        <v>213</v>
      </c>
      <c r="I1545">
        <v>0</v>
      </c>
      <c r="J1545" s="1" t="s">
        <v>3890</v>
      </c>
      <c r="K1545" s="1" t="s">
        <v>3894</v>
      </c>
    </row>
    <row r="1546" spans="1:11" x14ac:dyDescent="0.25">
      <c r="A1546" s="1" t="s">
        <v>24</v>
      </c>
      <c r="B1546" s="1" t="s">
        <v>1586</v>
      </c>
      <c r="C1546">
        <v>97125</v>
      </c>
      <c r="D1546" s="1" t="s">
        <v>3814</v>
      </c>
      <c r="E1546">
        <v>1</v>
      </c>
      <c r="F1546">
        <v>198</v>
      </c>
      <c r="G1546" s="1" t="s">
        <v>25</v>
      </c>
      <c r="H1546">
        <v>198</v>
      </c>
      <c r="I1546">
        <v>0</v>
      </c>
      <c r="J1546" s="1" t="s">
        <v>3890</v>
      </c>
      <c r="K1546" s="1" t="s">
        <v>3894</v>
      </c>
    </row>
    <row r="1547" spans="1:11" x14ac:dyDescent="0.25">
      <c r="A1547" s="1" t="s">
        <v>24</v>
      </c>
      <c r="B1547" s="1" t="s">
        <v>1587</v>
      </c>
      <c r="C1547">
        <v>97126</v>
      </c>
      <c r="D1547" s="1" t="s">
        <v>3703</v>
      </c>
      <c r="E1547">
        <v>118.7</v>
      </c>
      <c r="F1547">
        <v>6848.7</v>
      </c>
      <c r="G1547" s="1" t="s">
        <v>24</v>
      </c>
      <c r="H1547">
        <v>6848.7</v>
      </c>
      <c r="I1547">
        <v>0</v>
      </c>
      <c r="J1547" s="1" t="s">
        <v>3890</v>
      </c>
      <c r="K1547" s="1" t="s">
        <v>3894</v>
      </c>
    </row>
    <row r="1548" spans="1:11" x14ac:dyDescent="0.25">
      <c r="A1548" s="1" t="s">
        <v>24</v>
      </c>
      <c r="B1548" s="1" t="s">
        <v>1588</v>
      </c>
      <c r="C1548">
        <v>97127</v>
      </c>
      <c r="D1548" s="1" t="s">
        <v>3687</v>
      </c>
      <c r="E1548">
        <v>24.6</v>
      </c>
      <c r="F1548">
        <v>1574.4</v>
      </c>
      <c r="G1548" s="1" t="s">
        <v>24</v>
      </c>
      <c r="H1548">
        <v>1574.4</v>
      </c>
      <c r="I1548">
        <v>0</v>
      </c>
      <c r="J1548" s="1" t="s">
        <v>3890</v>
      </c>
      <c r="K1548" s="1" t="s">
        <v>3894</v>
      </c>
    </row>
    <row r="1549" spans="1:11" x14ac:dyDescent="0.25">
      <c r="A1549" s="1" t="s">
        <v>24</v>
      </c>
      <c r="B1549" s="1" t="s">
        <v>1589</v>
      </c>
      <c r="C1549">
        <v>97128</v>
      </c>
      <c r="D1549" s="1" t="s">
        <v>3763</v>
      </c>
      <c r="E1549">
        <v>107.1</v>
      </c>
      <c r="F1549">
        <v>7282.8</v>
      </c>
      <c r="G1549" s="1" t="s">
        <v>24</v>
      </c>
      <c r="H1549">
        <v>7282.8</v>
      </c>
      <c r="I1549">
        <v>0</v>
      </c>
      <c r="J1549" s="1" t="s">
        <v>3890</v>
      </c>
      <c r="K1549" s="1" t="s">
        <v>3894</v>
      </c>
    </row>
    <row r="1550" spans="1:11" x14ac:dyDescent="0.25">
      <c r="A1550" s="1" t="s">
        <v>24</v>
      </c>
      <c r="B1550" s="1" t="s">
        <v>1590</v>
      </c>
      <c r="C1550">
        <v>97129</v>
      </c>
      <c r="D1550" s="1" t="s">
        <v>3763</v>
      </c>
      <c r="E1550">
        <v>10.7</v>
      </c>
      <c r="F1550">
        <v>706.2</v>
      </c>
      <c r="G1550" s="1" t="s">
        <v>24</v>
      </c>
      <c r="H1550">
        <v>706.2</v>
      </c>
      <c r="I1550">
        <v>0</v>
      </c>
      <c r="J1550" s="1" t="s">
        <v>3890</v>
      </c>
      <c r="K1550" s="1" t="s">
        <v>3894</v>
      </c>
    </row>
    <row r="1551" spans="1:11" x14ac:dyDescent="0.25">
      <c r="A1551" s="1" t="s">
        <v>24</v>
      </c>
      <c r="B1551" s="1" t="s">
        <v>1591</v>
      </c>
      <c r="C1551">
        <v>97130</v>
      </c>
      <c r="D1551" s="1" t="s">
        <v>3703</v>
      </c>
      <c r="E1551">
        <v>6.3</v>
      </c>
      <c r="F1551">
        <v>182.7</v>
      </c>
      <c r="G1551" s="1" t="s">
        <v>24</v>
      </c>
      <c r="H1551">
        <v>182.7</v>
      </c>
      <c r="I1551">
        <v>0</v>
      </c>
      <c r="J1551" s="1" t="s">
        <v>3890</v>
      </c>
      <c r="K1551" s="1" t="s">
        <v>3894</v>
      </c>
    </row>
    <row r="1552" spans="1:11" x14ac:dyDescent="0.25">
      <c r="A1552" s="1" t="s">
        <v>24</v>
      </c>
      <c r="B1552" s="1" t="s">
        <v>1592</v>
      </c>
      <c r="C1552">
        <v>97131</v>
      </c>
      <c r="D1552" s="1" t="s">
        <v>3690</v>
      </c>
      <c r="E1552">
        <v>3191.64</v>
      </c>
      <c r="F1552">
        <v>130766.36</v>
      </c>
      <c r="G1552" s="1" t="s">
        <v>30</v>
      </c>
      <c r="H1552">
        <v>130766.36</v>
      </c>
      <c r="I1552">
        <v>0</v>
      </c>
      <c r="J1552" s="1" t="s">
        <v>3890</v>
      </c>
      <c r="K1552" s="1" t="s">
        <v>3898</v>
      </c>
    </row>
    <row r="1553" spans="1:11" x14ac:dyDescent="0.25">
      <c r="A1553" s="1" t="s">
        <v>24</v>
      </c>
      <c r="B1553" s="1" t="s">
        <v>1593</v>
      </c>
      <c r="C1553">
        <v>97132</v>
      </c>
      <c r="D1553" s="1" t="s">
        <v>3621</v>
      </c>
      <c r="E1553">
        <v>467</v>
      </c>
      <c r="F1553">
        <v>24284</v>
      </c>
      <c r="G1553" s="1" t="s">
        <v>30</v>
      </c>
      <c r="H1553">
        <v>24284</v>
      </c>
      <c r="I1553">
        <v>0</v>
      </c>
      <c r="J1553" s="1" t="s">
        <v>3890</v>
      </c>
      <c r="K1553" s="1" t="s">
        <v>3898</v>
      </c>
    </row>
    <row r="1554" spans="1:11" x14ac:dyDescent="0.25">
      <c r="A1554" s="1" t="s">
        <v>24</v>
      </c>
      <c r="B1554" s="1" t="s">
        <v>1594</v>
      </c>
      <c r="C1554">
        <v>97133</v>
      </c>
      <c r="D1554" s="1" t="s">
        <v>3700</v>
      </c>
      <c r="E1554">
        <v>0</v>
      </c>
      <c r="F1554">
        <v>0</v>
      </c>
      <c r="G1554" s="1" t="s">
        <v>3879</v>
      </c>
      <c r="H1554">
        <v>0</v>
      </c>
      <c r="I1554">
        <v>0</v>
      </c>
      <c r="J1554" s="1" t="s">
        <v>3891</v>
      </c>
      <c r="K1554" s="1" t="s">
        <v>3900</v>
      </c>
    </row>
    <row r="1555" spans="1:11" x14ac:dyDescent="0.25">
      <c r="A1555" s="1" t="s">
        <v>24</v>
      </c>
      <c r="B1555" s="1" t="s">
        <v>1595</v>
      </c>
      <c r="C1555">
        <v>97134</v>
      </c>
      <c r="D1555" s="1" t="s">
        <v>3614</v>
      </c>
      <c r="E1555">
        <v>19.399999999999999</v>
      </c>
      <c r="F1555">
        <v>1280.4000000000001</v>
      </c>
      <c r="G1555" s="1" t="s">
        <v>24</v>
      </c>
      <c r="H1555">
        <v>1280.4000000000001</v>
      </c>
      <c r="I1555">
        <v>0</v>
      </c>
      <c r="J1555" s="1" t="s">
        <v>3890</v>
      </c>
      <c r="K1555" s="1" t="s">
        <v>3894</v>
      </c>
    </row>
    <row r="1556" spans="1:11" x14ac:dyDescent="0.25">
      <c r="A1556" s="1" t="s">
        <v>24</v>
      </c>
      <c r="B1556" s="1" t="s">
        <v>1596</v>
      </c>
      <c r="C1556">
        <v>97135</v>
      </c>
      <c r="D1556" s="1" t="s">
        <v>3600</v>
      </c>
      <c r="E1556">
        <v>9.5</v>
      </c>
      <c r="F1556">
        <v>743.2</v>
      </c>
      <c r="G1556" s="1" t="s">
        <v>24</v>
      </c>
      <c r="H1556">
        <v>743.2</v>
      </c>
      <c r="I1556">
        <v>0</v>
      </c>
      <c r="J1556" s="1" t="s">
        <v>3890</v>
      </c>
      <c r="K1556" s="1" t="s">
        <v>3895</v>
      </c>
    </row>
    <row r="1557" spans="1:11" x14ac:dyDescent="0.25">
      <c r="A1557" s="1" t="s">
        <v>24</v>
      </c>
      <c r="B1557" s="1" t="s">
        <v>1597</v>
      </c>
      <c r="C1557">
        <v>97136</v>
      </c>
      <c r="D1557" s="1" t="s">
        <v>3597</v>
      </c>
      <c r="E1557">
        <v>144.69999999999999</v>
      </c>
      <c r="F1557">
        <v>7920.1</v>
      </c>
      <c r="G1557" s="1" t="s">
        <v>25</v>
      </c>
      <c r="H1557">
        <v>7920.1</v>
      </c>
      <c r="I1557">
        <v>0</v>
      </c>
      <c r="J1557" s="1" t="s">
        <v>3890</v>
      </c>
      <c r="K1557" s="1" t="s">
        <v>3894</v>
      </c>
    </row>
    <row r="1558" spans="1:11" x14ac:dyDescent="0.25">
      <c r="A1558" s="1" t="s">
        <v>24</v>
      </c>
      <c r="B1558" s="1" t="s">
        <v>1598</v>
      </c>
      <c r="C1558">
        <v>97137</v>
      </c>
      <c r="D1558" s="1" t="s">
        <v>3600</v>
      </c>
      <c r="E1558">
        <v>7.4</v>
      </c>
      <c r="F1558">
        <v>562.4</v>
      </c>
      <c r="G1558" s="1" t="s">
        <v>24</v>
      </c>
      <c r="H1558">
        <v>562.4</v>
      </c>
      <c r="I1558">
        <v>0</v>
      </c>
      <c r="J1558" s="1" t="s">
        <v>3890</v>
      </c>
      <c r="K1558" s="1" t="s">
        <v>3894</v>
      </c>
    </row>
    <row r="1559" spans="1:11" x14ac:dyDescent="0.25">
      <c r="A1559" s="1" t="s">
        <v>24</v>
      </c>
      <c r="B1559" s="1" t="s">
        <v>1599</v>
      </c>
      <c r="C1559">
        <v>97138</v>
      </c>
      <c r="D1559" s="1" t="s">
        <v>3738</v>
      </c>
      <c r="E1559">
        <v>450.2</v>
      </c>
      <c r="F1559">
        <v>28106.799999999999</v>
      </c>
      <c r="G1559" s="1" t="s">
        <v>24</v>
      </c>
      <c r="H1559">
        <v>28106.799999999999</v>
      </c>
      <c r="I1559">
        <v>0</v>
      </c>
      <c r="J1559" s="1" t="s">
        <v>3890</v>
      </c>
      <c r="K1559" s="1" t="s">
        <v>3903</v>
      </c>
    </row>
    <row r="1560" spans="1:11" x14ac:dyDescent="0.25">
      <c r="A1560" s="1" t="s">
        <v>24</v>
      </c>
      <c r="B1560" s="1" t="s">
        <v>1600</v>
      </c>
      <c r="C1560">
        <v>97139</v>
      </c>
      <c r="D1560" s="1" t="s">
        <v>3614</v>
      </c>
      <c r="E1560">
        <v>33</v>
      </c>
      <c r="F1560">
        <v>1188</v>
      </c>
      <c r="G1560" s="1" t="s">
        <v>24</v>
      </c>
      <c r="H1560">
        <v>1188</v>
      </c>
      <c r="I1560">
        <v>0</v>
      </c>
      <c r="J1560" s="1" t="s">
        <v>3890</v>
      </c>
      <c r="K1560" s="1" t="s">
        <v>3894</v>
      </c>
    </row>
    <row r="1561" spans="1:11" x14ac:dyDescent="0.25">
      <c r="A1561" s="1" t="s">
        <v>24</v>
      </c>
      <c r="B1561" s="1" t="s">
        <v>1601</v>
      </c>
      <c r="C1561">
        <v>97140</v>
      </c>
      <c r="D1561" s="1" t="s">
        <v>3724</v>
      </c>
      <c r="E1561">
        <v>287.39999999999998</v>
      </c>
      <c r="F1561">
        <v>19830.599999999999</v>
      </c>
      <c r="G1561" s="1" t="s">
        <v>24</v>
      </c>
      <c r="H1561">
        <v>19830.599999999999</v>
      </c>
      <c r="I1561">
        <v>0</v>
      </c>
      <c r="J1561" s="1" t="s">
        <v>3890</v>
      </c>
      <c r="K1561" s="1" t="s">
        <v>3896</v>
      </c>
    </row>
    <row r="1562" spans="1:11" x14ac:dyDescent="0.25">
      <c r="A1562" s="1" t="s">
        <v>24</v>
      </c>
      <c r="B1562" s="1" t="s">
        <v>1602</v>
      </c>
      <c r="C1562">
        <v>97141</v>
      </c>
      <c r="D1562" s="1" t="s">
        <v>3764</v>
      </c>
      <c r="E1562">
        <v>304.3</v>
      </c>
      <c r="F1562">
        <v>19779.5</v>
      </c>
      <c r="G1562" s="1" t="s">
        <v>24</v>
      </c>
      <c r="H1562">
        <v>19779.5</v>
      </c>
      <c r="I1562">
        <v>0</v>
      </c>
      <c r="J1562" s="1" t="s">
        <v>3890</v>
      </c>
      <c r="K1562" s="1" t="s">
        <v>3895</v>
      </c>
    </row>
    <row r="1563" spans="1:11" x14ac:dyDescent="0.25">
      <c r="A1563" s="1" t="s">
        <v>24</v>
      </c>
      <c r="B1563" s="1" t="s">
        <v>1603</v>
      </c>
      <c r="C1563">
        <v>97142</v>
      </c>
      <c r="D1563" s="1" t="s">
        <v>3620</v>
      </c>
      <c r="E1563">
        <v>42.6</v>
      </c>
      <c r="F1563">
        <v>2931.6</v>
      </c>
      <c r="G1563" s="1" t="s">
        <v>24</v>
      </c>
      <c r="H1563">
        <v>2931.6</v>
      </c>
      <c r="I1563">
        <v>0</v>
      </c>
      <c r="J1563" s="1" t="s">
        <v>3890</v>
      </c>
      <c r="K1563" s="1" t="s">
        <v>3894</v>
      </c>
    </row>
    <row r="1564" spans="1:11" x14ac:dyDescent="0.25">
      <c r="A1564" s="1" t="s">
        <v>24</v>
      </c>
      <c r="B1564" s="1" t="s">
        <v>1604</v>
      </c>
      <c r="C1564">
        <v>97143</v>
      </c>
      <c r="D1564" s="1" t="s">
        <v>3757</v>
      </c>
      <c r="E1564">
        <v>300</v>
      </c>
      <c r="F1564">
        <v>11400</v>
      </c>
      <c r="G1564" s="1" t="s">
        <v>37</v>
      </c>
      <c r="H1564">
        <v>11400</v>
      </c>
      <c r="I1564">
        <v>0</v>
      </c>
      <c r="J1564" s="1" t="s">
        <v>3890</v>
      </c>
      <c r="K1564" s="1" t="s">
        <v>3895</v>
      </c>
    </row>
    <row r="1565" spans="1:11" x14ac:dyDescent="0.25">
      <c r="A1565" s="1" t="s">
        <v>24</v>
      </c>
      <c r="B1565" s="1" t="s">
        <v>1605</v>
      </c>
      <c r="C1565">
        <v>97144</v>
      </c>
      <c r="D1565" s="1" t="s">
        <v>3692</v>
      </c>
      <c r="E1565">
        <v>107</v>
      </c>
      <c r="F1565">
        <v>7276</v>
      </c>
      <c r="G1565" s="1" t="s">
        <v>24</v>
      </c>
      <c r="H1565">
        <v>7276</v>
      </c>
      <c r="I1565">
        <v>0</v>
      </c>
      <c r="J1565" s="1" t="s">
        <v>3890</v>
      </c>
      <c r="K1565" s="1" t="s">
        <v>3894</v>
      </c>
    </row>
    <row r="1566" spans="1:11" x14ac:dyDescent="0.25">
      <c r="A1566" s="1" t="s">
        <v>24</v>
      </c>
      <c r="B1566" s="1" t="s">
        <v>1606</v>
      </c>
      <c r="C1566">
        <v>97145</v>
      </c>
      <c r="D1566" s="1" t="s">
        <v>3779</v>
      </c>
      <c r="E1566">
        <v>256.62</v>
      </c>
      <c r="F1566">
        <v>18971.400000000001</v>
      </c>
      <c r="G1566" s="1" t="s">
        <v>30</v>
      </c>
      <c r="H1566">
        <v>18971.400000000001</v>
      </c>
      <c r="I1566">
        <v>0</v>
      </c>
      <c r="J1566" s="1" t="s">
        <v>3890</v>
      </c>
      <c r="K1566" s="1" t="s">
        <v>3903</v>
      </c>
    </row>
    <row r="1567" spans="1:11" x14ac:dyDescent="0.25">
      <c r="A1567" s="1" t="s">
        <v>24</v>
      </c>
      <c r="B1567" s="1" t="s">
        <v>1607</v>
      </c>
      <c r="C1567">
        <v>97146</v>
      </c>
      <c r="D1567" s="1" t="s">
        <v>3614</v>
      </c>
      <c r="E1567">
        <v>22.8</v>
      </c>
      <c r="F1567">
        <v>1573.2</v>
      </c>
      <c r="G1567" s="1" t="s">
        <v>24</v>
      </c>
      <c r="H1567">
        <v>1573.2</v>
      </c>
      <c r="I1567">
        <v>0</v>
      </c>
      <c r="J1567" s="1" t="s">
        <v>3890</v>
      </c>
      <c r="K1567" s="1" t="s">
        <v>3894</v>
      </c>
    </row>
    <row r="1568" spans="1:11" x14ac:dyDescent="0.25">
      <c r="A1568" s="1" t="s">
        <v>24</v>
      </c>
      <c r="B1568" s="1" t="s">
        <v>1608</v>
      </c>
      <c r="C1568">
        <v>97147</v>
      </c>
      <c r="D1568" s="1" t="s">
        <v>3827</v>
      </c>
      <c r="E1568">
        <v>6.5</v>
      </c>
      <c r="F1568">
        <v>572</v>
      </c>
      <c r="G1568" s="1" t="s">
        <v>24</v>
      </c>
      <c r="H1568">
        <v>572</v>
      </c>
      <c r="I1568">
        <v>0</v>
      </c>
      <c r="J1568" s="1" t="s">
        <v>3890</v>
      </c>
      <c r="K1568" s="1" t="s">
        <v>3894</v>
      </c>
    </row>
    <row r="1569" spans="1:11" x14ac:dyDescent="0.25">
      <c r="A1569" s="1" t="s">
        <v>24</v>
      </c>
      <c r="B1569" s="1" t="s">
        <v>1609</v>
      </c>
      <c r="C1569">
        <v>97148</v>
      </c>
      <c r="D1569" s="1" t="s">
        <v>3628</v>
      </c>
      <c r="E1569">
        <v>1535.4</v>
      </c>
      <c r="F1569">
        <v>4606.2</v>
      </c>
      <c r="G1569" s="1" t="s">
        <v>30</v>
      </c>
      <c r="H1569">
        <v>4606.2</v>
      </c>
      <c r="I1569">
        <v>0</v>
      </c>
      <c r="J1569" s="1" t="s">
        <v>3890</v>
      </c>
      <c r="K1569" s="1" t="s">
        <v>3894</v>
      </c>
    </row>
    <row r="1570" spans="1:11" x14ac:dyDescent="0.25">
      <c r="A1570" s="1" t="s">
        <v>24</v>
      </c>
      <c r="B1570" s="1" t="s">
        <v>1610</v>
      </c>
      <c r="C1570">
        <v>97149</v>
      </c>
      <c r="D1570" s="1" t="s">
        <v>3603</v>
      </c>
      <c r="E1570">
        <v>18.8</v>
      </c>
      <c r="F1570">
        <v>1240.8</v>
      </c>
      <c r="G1570" s="1" t="s">
        <v>24</v>
      </c>
      <c r="H1570">
        <v>1240.8</v>
      </c>
      <c r="I1570">
        <v>0</v>
      </c>
      <c r="J1570" s="1" t="s">
        <v>3890</v>
      </c>
      <c r="K1570" s="1" t="s">
        <v>3894</v>
      </c>
    </row>
    <row r="1571" spans="1:11" x14ac:dyDescent="0.25">
      <c r="A1571" s="1" t="s">
        <v>24</v>
      </c>
      <c r="B1571" s="1" t="s">
        <v>1611</v>
      </c>
      <c r="C1571">
        <v>97150</v>
      </c>
      <c r="D1571" s="1" t="s">
        <v>3741</v>
      </c>
      <c r="E1571">
        <v>0</v>
      </c>
      <c r="F1571">
        <v>0</v>
      </c>
      <c r="G1571" s="1" t="s">
        <v>3879</v>
      </c>
      <c r="H1571">
        <v>0</v>
      </c>
      <c r="I1571">
        <v>0</v>
      </c>
      <c r="J1571" s="1" t="s">
        <v>3891</v>
      </c>
      <c r="K1571" s="1" t="s">
        <v>3897</v>
      </c>
    </row>
    <row r="1572" spans="1:11" x14ac:dyDescent="0.25">
      <c r="A1572" s="1" t="s">
        <v>24</v>
      </c>
      <c r="B1572" s="1" t="s">
        <v>1612</v>
      </c>
      <c r="C1572">
        <v>97151</v>
      </c>
      <c r="D1572" s="1" t="s">
        <v>3743</v>
      </c>
      <c r="E1572">
        <v>61.6</v>
      </c>
      <c r="F1572">
        <v>3141.6</v>
      </c>
      <c r="G1572" s="1" t="s">
        <v>26</v>
      </c>
      <c r="H1572">
        <v>3141.6</v>
      </c>
      <c r="I1572">
        <v>0</v>
      </c>
      <c r="J1572" s="1" t="s">
        <v>3890</v>
      </c>
      <c r="K1572" s="1" t="s">
        <v>3897</v>
      </c>
    </row>
    <row r="1573" spans="1:11" x14ac:dyDescent="0.25">
      <c r="A1573" s="1" t="s">
        <v>24</v>
      </c>
      <c r="B1573" s="1" t="s">
        <v>1613</v>
      </c>
      <c r="C1573">
        <v>97152</v>
      </c>
      <c r="D1573" s="1" t="s">
        <v>3812</v>
      </c>
      <c r="E1573">
        <v>413.4</v>
      </c>
      <c r="F1573">
        <v>24238.400000000001</v>
      </c>
      <c r="G1573" s="1" t="s">
        <v>24</v>
      </c>
      <c r="H1573">
        <v>24238.400000000001</v>
      </c>
      <c r="I1573">
        <v>0</v>
      </c>
      <c r="J1573" s="1" t="s">
        <v>3890</v>
      </c>
      <c r="K1573" s="1" t="s">
        <v>3894</v>
      </c>
    </row>
    <row r="1574" spans="1:11" x14ac:dyDescent="0.25">
      <c r="A1574" s="1" t="s">
        <v>24</v>
      </c>
      <c r="B1574" s="1" t="s">
        <v>1614</v>
      </c>
      <c r="C1574">
        <v>97153</v>
      </c>
      <c r="D1574" s="1" t="s">
        <v>3765</v>
      </c>
      <c r="E1574">
        <v>48.8</v>
      </c>
      <c r="F1574">
        <v>3220.8</v>
      </c>
      <c r="G1574" s="1" t="s">
        <v>24</v>
      </c>
      <c r="H1574">
        <v>3220.8</v>
      </c>
      <c r="I1574">
        <v>0</v>
      </c>
      <c r="J1574" s="1" t="s">
        <v>3890</v>
      </c>
      <c r="K1574" s="1" t="s">
        <v>3894</v>
      </c>
    </row>
    <row r="1575" spans="1:11" x14ac:dyDescent="0.25">
      <c r="A1575" s="1" t="s">
        <v>24</v>
      </c>
      <c r="B1575" s="1" t="s">
        <v>1615</v>
      </c>
      <c r="C1575">
        <v>97154</v>
      </c>
      <c r="D1575" s="1" t="s">
        <v>3809</v>
      </c>
      <c r="E1575">
        <v>165.5</v>
      </c>
      <c r="F1575">
        <v>8947.2999999999993</v>
      </c>
      <c r="G1575" s="1" t="s">
        <v>26</v>
      </c>
      <c r="H1575">
        <v>8947.2999999999993</v>
      </c>
      <c r="I1575">
        <v>0</v>
      </c>
      <c r="J1575" s="1" t="s">
        <v>3890</v>
      </c>
      <c r="K1575" s="1" t="s">
        <v>3897</v>
      </c>
    </row>
    <row r="1576" spans="1:11" x14ac:dyDescent="0.25">
      <c r="A1576" s="1" t="s">
        <v>24</v>
      </c>
      <c r="B1576" s="1" t="s">
        <v>1616</v>
      </c>
      <c r="C1576">
        <v>97155</v>
      </c>
      <c r="D1576" s="1" t="s">
        <v>3741</v>
      </c>
      <c r="E1576">
        <v>343.8</v>
      </c>
      <c r="F1576">
        <v>19692.400000000001</v>
      </c>
      <c r="G1576" s="1" t="s">
        <v>26</v>
      </c>
      <c r="H1576">
        <v>19692.400000000001</v>
      </c>
      <c r="I1576">
        <v>0</v>
      </c>
      <c r="J1576" s="1" t="s">
        <v>3890</v>
      </c>
      <c r="K1576" s="1" t="s">
        <v>3897</v>
      </c>
    </row>
    <row r="1577" spans="1:11" x14ac:dyDescent="0.25">
      <c r="A1577" s="1" t="s">
        <v>24</v>
      </c>
      <c r="B1577" s="1" t="s">
        <v>1617</v>
      </c>
      <c r="C1577">
        <v>97156</v>
      </c>
      <c r="D1577" s="1" t="s">
        <v>3846</v>
      </c>
      <c r="E1577">
        <v>39.700000000000003</v>
      </c>
      <c r="F1577">
        <v>2654.2</v>
      </c>
      <c r="G1577" s="1" t="s">
        <v>26</v>
      </c>
      <c r="H1577">
        <v>2654.2</v>
      </c>
      <c r="I1577">
        <v>0</v>
      </c>
      <c r="J1577" s="1" t="s">
        <v>3890</v>
      </c>
      <c r="K1577" s="1" t="s">
        <v>3897</v>
      </c>
    </row>
    <row r="1578" spans="1:11" x14ac:dyDescent="0.25">
      <c r="A1578" s="1" t="s">
        <v>24</v>
      </c>
      <c r="B1578" s="1" t="s">
        <v>1618</v>
      </c>
      <c r="C1578">
        <v>97157</v>
      </c>
      <c r="D1578" s="1" t="s">
        <v>3728</v>
      </c>
      <c r="E1578">
        <v>563.14</v>
      </c>
      <c r="F1578">
        <v>31156.82</v>
      </c>
      <c r="G1578" s="1" t="s">
        <v>24</v>
      </c>
      <c r="H1578">
        <v>31156.82</v>
      </c>
      <c r="I1578">
        <v>0</v>
      </c>
      <c r="J1578" s="1" t="s">
        <v>3890</v>
      </c>
      <c r="K1578" s="1" t="s">
        <v>3903</v>
      </c>
    </row>
    <row r="1579" spans="1:11" x14ac:dyDescent="0.25">
      <c r="A1579" s="1" t="s">
        <v>24</v>
      </c>
      <c r="B1579" s="1" t="s">
        <v>1619</v>
      </c>
      <c r="C1579">
        <v>97158</v>
      </c>
      <c r="D1579" s="1" t="s">
        <v>3744</v>
      </c>
      <c r="E1579">
        <v>123.2</v>
      </c>
      <c r="F1579">
        <v>6283.2</v>
      </c>
      <c r="G1579" s="1" t="s">
        <v>26</v>
      </c>
      <c r="H1579">
        <v>6283.2</v>
      </c>
      <c r="I1579">
        <v>0</v>
      </c>
      <c r="J1579" s="1" t="s">
        <v>3890</v>
      </c>
      <c r="K1579" s="1" t="s">
        <v>3897</v>
      </c>
    </row>
    <row r="1580" spans="1:11" x14ac:dyDescent="0.25">
      <c r="A1580" s="1" t="s">
        <v>24</v>
      </c>
      <c r="B1580" s="1" t="s">
        <v>1620</v>
      </c>
      <c r="C1580">
        <v>97159</v>
      </c>
      <c r="D1580" s="1" t="s">
        <v>3817</v>
      </c>
      <c r="E1580">
        <v>57.1</v>
      </c>
      <c r="F1580">
        <v>3620.9</v>
      </c>
      <c r="G1580" s="1" t="s">
        <v>26</v>
      </c>
      <c r="H1580">
        <v>3620.9</v>
      </c>
      <c r="I1580">
        <v>0</v>
      </c>
      <c r="J1580" s="1" t="s">
        <v>3890</v>
      </c>
      <c r="K1580" s="1" t="s">
        <v>3897</v>
      </c>
    </row>
    <row r="1581" spans="1:11" x14ac:dyDescent="0.25">
      <c r="A1581" s="1" t="s">
        <v>24</v>
      </c>
      <c r="B1581" s="1" t="s">
        <v>1621</v>
      </c>
      <c r="C1581">
        <v>97160</v>
      </c>
      <c r="D1581" s="1" t="s">
        <v>3810</v>
      </c>
      <c r="E1581">
        <v>51</v>
      </c>
      <c r="F1581">
        <v>1173</v>
      </c>
      <c r="G1581" s="1" t="s">
        <v>24</v>
      </c>
      <c r="H1581">
        <v>1173</v>
      </c>
      <c r="I1581">
        <v>0</v>
      </c>
      <c r="J1581" s="1" t="s">
        <v>3890</v>
      </c>
      <c r="K1581" s="1" t="s">
        <v>3894</v>
      </c>
    </row>
    <row r="1582" spans="1:11" x14ac:dyDescent="0.25">
      <c r="A1582" s="1" t="s">
        <v>24</v>
      </c>
      <c r="B1582" s="1" t="s">
        <v>1622</v>
      </c>
      <c r="C1582">
        <v>97161</v>
      </c>
      <c r="D1582" s="1" t="s">
        <v>3694</v>
      </c>
      <c r="E1582">
        <v>162.1</v>
      </c>
      <c r="F1582">
        <v>9421.9</v>
      </c>
      <c r="G1582" s="1" t="s">
        <v>24</v>
      </c>
      <c r="H1582">
        <v>9421.9</v>
      </c>
      <c r="I1582">
        <v>0</v>
      </c>
      <c r="J1582" s="1" t="s">
        <v>3890</v>
      </c>
      <c r="K1582" s="1" t="s">
        <v>3894</v>
      </c>
    </row>
    <row r="1583" spans="1:11" x14ac:dyDescent="0.25">
      <c r="A1583" s="1" t="s">
        <v>24</v>
      </c>
      <c r="B1583" s="1" t="s">
        <v>1623</v>
      </c>
      <c r="C1583">
        <v>97162</v>
      </c>
      <c r="D1583" s="1" t="s">
        <v>3767</v>
      </c>
      <c r="E1583">
        <v>25.6</v>
      </c>
      <c r="F1583">
        <v>1310.8</v>
      </c>
      <c r="G1583" s="1" t="s">
        <v>24</v>
      </c>
      <c r="H1583">
        <v>1310.8</v>
      </c>
      <c r="I1583">
        <v>0</v>
      </c>
      <c r="J1583" s="1" t="s">
        <v>3890</v>
      </c>
      <c r="K1583" s="1" t="s">
        <v>3894</v>
      </c>
    </row>
    <row r="1584" spans="1:11" x14ac:dyDescent="0.25">
      <c r="A1584" s="1" t="s">
        <v>24</v>
      </c>
      <c r="B1584" s="1" t="s">
        <v>1624</v>
      </c>
      <c r="C1584">
        <v>97163</v>
      </c>
      <c r="D1584" s="1" t="s">
        <v>3619</v>
      </c>
      <c r="E1584">
        <v>29.4</v>
      </c>
      <c r="F1584">
        <v>2233.1999999999998</v>
      </c>
      <c r="G1584" s="1" t="s">
        <v>24</v>
      </c>
      <c r="H1584">
        <v>2233.1999999999998</v>
      </c>
      <c r="I1584">
        <v>0</v>
      </c>
      <c r="J1584" s="1" t="s">
        <v>3890</v>
      </c>
      <c r="K1584" s="1" t="s">
        <v>3894</v>
      </c>
    </row>
    <row r="1585" spans="1:11" x14ac:dyDescent="0.25">
      <c r="A1585" s="1" t="s">
        <v>24</v>
      </c>
      <c r="B1585" s="1" t="s">
        <v>1625</v>
      </c>
      <c r="C1585">
        <v>97164</v>
      </c>
      <c r="D1585" s="1" t="s">
        <v>3686</v>
      </c>
      <c r="E1585">
        <v>1462.34</v>
      </c>
      <c r="F1585">
        <v>77730.7</v>
      </c>
      <c r="G1585" s="1" t="s">
        <v>3879</v>
      </c>
      <c r="H1585">
        <v>0</v>
      </c>
      <c r="I1585">
        <v>77730.7</v>
      </c>
      <c r="J1585" s="1" t="s">
        <v>3892</v>
      </c>
      <c r="K1585" s="1" t="s">
        <v>3898</v>
      </c>
    </row>
    <row r="1586" spans="1:11" x14ac:dyDescent="0.25">
      <c r="A1586" s="1" t="s">
        <v>24</v>
      </c>
      <c r="B1586" s="1" t="s">
        <v>1626</v>
      </c>
      <c r="C1586">
        <v>97165</v>
      </c>
      <c r="D1586" s="1" t="s">
        <v>3622</v>
      </c>
      <c r="E1586">
        <v>62.3</v>
      </c>
      <c r="F1586">
        <v>3177.3</v>
      </c>
      <c r="G1586" s="1" t="s">
        <v>24</v>
      </c>
      <c r="H1586">
        <v>3177.3</v>
      </c>
      <c r="I1586">
        <v>0</v>
      </c>
      <c r="J1586" s="1" t="s">
        <v>3890</v>
      </c>
      <c r="K1586" s="1" t="s">
        <v>3894</v>
      </c>
    </row>
    <row r="1587" spans="1:11" x14ac:dyDescent="0.25">
      <c r="A1587" s="1" t="s">
        <v>24</v>
      </c>
      <c r="B1587" s="1" t="s">
        <v>1627</v>
      </c>
      <c r="C1587">
        <v>97166</v>
      </c>
      <c r="D1587" s="1" t="s">
        <v>3750</v>
      </c>
      <c r="E1587">
        <v>64.099999999999994</v>
      </c>
      <c r="F1587">
        <v>4114.6000000000004</v>
      </c>
      <c r="G1587" s="1" t="s">
        <v>24</v>
      </c>
      <c r="H1587">
        <v>4114.6000000000004</v>
      </c>
      <c r="I1587">
        <v>0</v>
      </c>
      <c r="J1587" s="1" t="s">
        <v>3890</v>
      </c>
      <c r="K1587" s="1" t="s">
        <v>3898</v>
      </c>
    </row>
    <row r="1588" spans="1:11" x14ac:dyDescent="0.25">
      <c r="A1588" s="1" t="s">
        <v>24</v>
      </c>
      <c r="B1588" s="1" t="s">
        <v>1628</v>
      </c>
      <c r="C1588">
        <v>97167</v>
      </c>
      <c r="D1588" s="1" t="s">
        <v>3618</v>
      </c>
      <c r="E1588">
        <v>50.1</v>
      </c>
      <c r="F1588">
        <v>2637.1</v>
      </c>
      <c r="G1588" s="1" t="s">
        <v>24</v>
      </c>
      <c r="H1588">
        <v>2637.1</v>
      </c>
      <c r="I1588">
        <v>0</v>
      </c>
      <c r="J1588" s="1" t="s">
        <v>3890</v>
      </c>
      <c r="K1588" s="1" t="s">
        <v>3894</v>
      </c>
    </row>
    <row r="1589" spans="1:11" x14ac:dyDescent="0.25">
      <c r="A1589" s="1" t="s">
        <v>24</v>
      </c>
      <c r="B1589" s="1" t="s">
        <v>1629</v>
      </c>
      <c r="C1589">
        <v>97168</v>
      </c>
      <c r="D1589" s="1" t="s">
        <v>3646</v>
      </c>
      <c r="E1589">
        <v>23.2</v>
      </c>
      <c r="F1589">
        <v>1600.8</v>
      </c>
      <c r="G1589" s="1" t="s">
        <v>24</v>
      </c>
      <c r="H1589">
        <v>1600.8</v>
      </c>
      <c r="I1589">
        <v>0</v>
      </c>
      <c r="J1589" s="1" t="s">
        <v>3890</v>
      </c>
      <c r="K1589" s="1" t="s">
        <v>3896</v>
      </c>
    </row>
    <row r="1590" spans="1:11" x14ac:dyDescent="0.25">
      <c r="A1590" s="1" t="s">
        <v>24</v>
      </c>
      <c r="B1590" s="1" t="s">
        <v>1630</v>
      </c>
      <c r="C1590">
        <v>97169</v>
      </c>
      <c r="D1590" s="1" t="s">
        <v>3714</v>
      </c>
      <c r="E1590">
        <v>19.8</v>
      </c>
      <c r="F1590">
        <v>1306.8</v>
      </c>
      <c r="G1590" s="1" t="s">
        <v>24</v>
      </c>
      <c r="H1590">
        <v>1306.8</v>
      </c>
      <c r="I1590">
        <v>0</v>
      </c>
      <c r="J1590" s="1" t="s">
        <v>3890</v>
      </c>
      <c r="K1590" s="1" t="s">
        <v>3896</v>
      </c>
    </row>
    <row r="1591" spans="1:11" x14ac:dyDescent="0.25">
      <c r="A1591" s="1" t="s">
        <v>24</v>
      </c>
      <c r="B1591" s="1" t="s">
        <v>1631</v>
      </c>
      <c r="C1591">
        <v>97170</v>
      </c>
      <c r="D1591" s="1" t="s">
        <v>3842</v>
      </c>
      <c r="E1591">
        <v>19.600000000000001</v>
      </c>
      <c r="F1591">
        <v>1078</v>
      </c>
      <c r="G1591" s="1" t="s">
        <v>24</v>
      </c>
      <c r="H1591">
        <v>1078</v>
      </c>
      <c r="I1591">
        <v>0</v>
      </c>
      <c r="J1591" s="1" t="s">
        <v>3890</v>
      </c>
      <c r="K1591" s="1" t="s">
        <v>3894</v>
      </c>
    </row>
    <row r="1592" spans="1:11" x14ac:dyDescent="0.25">
      <c r="A1592" s="1" t="s">
        <v>24</v>
      </c>
      <c r="B1592" s="1" t="s">
        <v>1632</v>
      </c>
      <c r="C1592">
        <v>97171</v>
      </c>
      <c r="D1592" s="1" t="s">
        <v>3614</v>
      </c>
      <c r="E1592">
        <v>14.5</v>
      </c>
      <c r="F1592">
        <v>942.5</v>
      </c>
      <c r="G1592" s="1" t="s">
        <v>24</v>
      </c>
      <c r="H1592">
        <v>942.5</v>
      </c>
      <c r="I1592">
        <v>0</v>
      </c>
      <c r="J1592" s="1" t="s">
        <v>3890</v>
      </c>
      <c r="K1592" s="1" t="s">
        <v>3894</v>
      </c>
    </row>
    <row r="1593" spans="1:11" x14ac:dyDescent="0.25">
      <c r="A1593" s="1" t="s">
        <v>24</v>
      </c>
      <c r="B1593" s="1" t="s">
        <v>1633</v>
      </c>
      <c r="C1593">
        <v>97172</v>
      </c>
      <c r="D1593" s="1" t="s">
        <v>3742</v>
      </c>
      <c r="E1593">
        <v>122</v>
      </c>
      <c r="F1593">
        <v>6093.2</v>
      </c>
      <c r="G1593" s="1" t="s">
        <v>26</v>
      </c>
      <c r="H1593">
        <v>6093.2</v>
      </c>
      <c r="I1593">
        <v>0</v>
      </c>
      <c r="J1593" s="1" t="s">
        <v>3890</v>
      </c>
      <c r="K1593" s="1" t="s">
        <v>3902</v>
      </c>
    </row>
    <row r="1594" spans="1:11" x14ac:dyDescent="0.25">
      <c r="A1594" s="1" t="s">
        <v>24</v>
      </c>
      <c r="B1594" s="1" t="s">
        <v>1634</v>
      </c>
      <c r="C1594">
        <v>97173</v>
      </c>
      <c r="D1594" s="1" t="s">
        <v>3740</v>
      </c>
      <c r="E1594">
        <v>25.7</v>
      </c>
      <c r="F1594">
        <v>1747.6</v>
      </c>
      <c r="G1594" s="1" t="s">
        <v>26</v>
      </c>
      <c r="H1594">
        <v>1747.6</v>
      </c>
      <c r="I1594">
        <v>0</v>
      </c>
      <c r="J1594" s="1" t="s">
        <v>3890</v>
      </c>
      <c r="K1594" s="1" t="s">
        <v>3902</v>
      </c>
    </row>
    <row r="1595" spans="1:11" x14ac:dyDescent="0.25">
      <c r="A1595" s="1" t="s">
        <v>24</v>
      </c>
      <c r="B1595" s="1" t="s">
        <v>1635</v>
      </c>
      <c r="C1595">
        <v>97174</v>
      </c>
      <c r="D1595" s="1" t="s">
        <v>3847</v>
      </c>
      <c r="E1595">
        <v>35.4</v>
      </c>
      <c r="F1595">
        <v>2053.6</v>
      </c>
      <c r="G1595" s="1" t="s">
        <v>26</v>
      </c>
      <c r="H1595">
        <v>2053.6</v>
      </c>
      <c r="I1595">
        <v>0</v>
      </c>
      <c r="J1595" s="1" t="s">
        <v>3890</v>
      </c>
      <c r="K1595" s="1" t="s">
        <v>3902</v>
      </c>
    </row>
    <row r="1596" spans="1:11" x14ac:dyDescent="0.25">
      <c r="A1596" s="1" t="s">
        <v>24</v>
      </c>
      <c r="B1596" s="1" t="s">
        <v>1636</v>
      </c>
      <c r="C1596">
        <v>97175</v>
      </c>
      <c r="D1596" s="1" t="s">
        <v>3811</v>
      </c>
      <c r="E1596">
        <v>55.4</v>
      </c>
      <c r="F1596">
        <v>3656.4</v>
      </c>
      <c r="G1596" s="1" t="s">
        <v>24</v>
      </c>
      <c r="H1596">
        <v>3656.4</v>
      </c>
      <c r="I1596">
        <v>0</v>
      </c>
      <c r="J1596" s="1" t="s">
        <v>3890</v>
      </c>
      <c r="K1596" s="1" t="s">
        <v>3894</v>
      </c>
    </row>
    <row r="1597" spans="1:11" x14ac:dyDescent="0.25">
      <c r="A1597" s="1" t="s">
        <v>24</v>
      </c>
      <c r="B1597" s="1" t="s">
        <v>1637</v>
      </c>
      <c r="C1597">
        <v>97176</v>
      </c>
      <c r="D1597" s="1" t="s">
        <v>3816</v>
      </c>
      <c r="E1597">
        <v>1463.7</v>
      </c>
      <c r="F1597">
        <v>32201.4</v>
      </c>
      <c r="G1597" s="1" t="s">
        <v>24</v>
      </c>
      <c r="H1597">
        <v>32201.4</v>
      </c>
      <c r="I1597">
        <v>0</v>
      </c>
      <c r="J1597" s="1" t="s">
        <v>3890</v>
      </c>
      <c r="K1597" s="1" t="s">
        <v>3894</v>
      </c>
    </row>
    <row r="1598" spans="1:11" x14ac:dyDescent="0.25">
      <c r="A1598" s="1" t="s">
        <v>24</v>
      </c>
      <c r="B1598" s="1" t="s">
        <v>1638</v>
      </c>
      <c r="C1598">
        <v>97177</v>
      </c>
      <c r="D1598" s="1" t="s">
        <v>3702</v>
      </c>
      <c r="E1598">
        <v>202.3</v>
      </c>
      <c r="F1598">
        <v>6473.6</v>
      </c>
      <c r="G1598" s="1" t="s">
        <v>24</v>
      </c>
      <c r="H1598">
        <v>6473.6</v>
      </c>
      <c r="I1598">
        <v>0</v>
      </c>
      <c r="J1598" s="1" t="s">
        <v>3890</v>
      </c>
      <c r="K1598" s="1" t="s">
        <v>3894</v>
      </c>
    </row>
    <row r="1599" spans="1:11" x14ac:dyDescent="0.25">
      <c r="A1599" s="1" t="s">
        <v>24</v>
      </c>
      <c r="B1599" s="1" t="s">
        <v>1639</v>
      </c>
      <c r="C1599">
        <v>97178</v>
      </c>
      <c r="D1599" s="1" t="s">
        <v>3687</v>
      </c>
      <c r="E1599">
        <v>21.6</v>
      </c>
      <c r="F1599">
        <v>1382.4</v>
      </c>
      <c r="G1599" s="1" t="s">
        <v>24</v>
      </c>
      <c r="H1599">
        <v>1382.4</v>
      </c>
      <c r="I1599">
        <v>0</v>
      </c>
      <c r="J1599" s="1" t="s">
        <v>3890</v>
      </c>
      <c r="K1599" s="1" t="s">
        <v>3894</v>
      </c>
    </row>
    <row r="1600" spans="1:11" x14ac:dyDescent="0.25">
      <c r="A1600" s="1" t="s">
        <v>24</v>
      </c>
      <c r="B1600" s="1" t="s">
        <v>1640</v>
      </c>
      <c r="C1600">
        <v>97179</v>
      </c>
      <c r="D1600" s="1" t="s">
        <v>3792</v>
      </c>
      <c r="E1600">
        <v>71.400000000000006</v>
      </c>
      <c r="F1600">
        <v>4712.3999999999996</v>
      </c>
      <c r="G1600" s="1" t="s">
        <v>24</v>
      </c>
      <c r="H1600">
        <v>4712.3999999999996</v>
      </c>
      <c r="I1600">
        <v>0</v>
      </c>
      <c r="J1600" s="1" t="s">
        <v>3890</v>
      </c>
      <c r="K1600" s="1" t="s">
        <v>3894</v>
      </c>
    </row>
    <row r="1601" spans="1:11" x14ac:dyDescent="0.25">
      <c r="A1601" s="1" t="s">
        <v>24</v>
      </c>
      <c r="B1601" s="1" t="s">
        <v>1641</v>
      </c>
      <c r="C1601">
        <v>97180</v>
      </c>
      <c r="D1601" s="1" t="s">
        <v>3792</v>
      </c>
      <c r="E1601">
        <v>103.1</v>
      </c>
      <c r="F1601">
        <v>4117.2</v>
      </c>
      <c r="G1601" s="1" t="s">
        <v>24</v>
      </c>
      <c r="H1601">
        <v>4117.2</v>
      </c>
      <c r="I1601">
        <v>0</v>
      </c>
      <c r="J1601" s="1" t="s">
        <v>3890</v>
      </c>
      <c r="K1601" s="1" t="s">
        <v>3894</v>
      </c>
    </row>
    <row r="1602" spans="1:11" x14ac:dyDescent="0.25">
      <c r="A1602" s="1" t="s">
        <v>24</v>
      </c>
      <c r="B1602" s="1" t="s">
        <v>1642</v>
      </c>
      <c r="C1602">
        <v>97181</v>
      </c>
      <c r="D1602" s="1" t="s">
        <v>3700</v>
      </c>
      <c r="E1602">
        <v>3053.15</v>
      </c>
      <c r="F1602">
        <v>173063.9</v>
      </c>
      <c r="G1602" s="1" t="s">
        <v>37</v>
      </c>
      <c r="H1602">
        <v>173063.9</v>
      </c>
      <c r="I1602">
        <v>0</v>
      </c>
      <c r="J1602" s="1" t="s">
        <v>3890</v>
      </c>
      <c r="K1602" s="1" t="s">
        <v>3900</v>
      </c>
    </row>
    <row r="1603" spans="1:11" x14ac:dyDescent="0.25">
      <c r="A1603" s="1" t="s">
        <v>24</v>
      </c>
      <c r="B1603" s="1" t="s">
        <v>1643</v>
      </c>
      <c r="C1603">
        <v>97182</v>
      </c>
      <c r="D1603" s="1" t="s">
        <v>3799</v>
      </c>
      <c r="E1603">
        <v>47.4</v>
      </c>
      <c r="F1603">
        <v>3076.5</v>
      </c>
      <c r="G1603" s="1" t="s">
        <v>24</v>
      </c>
      <c r="H1603">
        <v>3076.5</v>
      </c>
      <c r="I1603">
        <v>0</v>
      </c>
      <c r="J1603" s="1" t="s">
        <v>3890</v>
      </c>
      <c r="K1603" s="1" t="s">
        <v>3894</v>
      </c>
    </row>
    <row r="1604" spans="1:11" x14ac:dyDescent="0.25">
      <c r="A1604" s="1" t="s">
        <v>24</v>
      </c>
      <c r="B1604" s="1" t="s">
        <v>1644</v>
      </c>
      <c r="C1604">
        <v>97183</v>
      </c>
      <c r="D1604" s="1" t="s">
        <v>3722</v>
      </c>
      <c r="E1604">
        <v>16</v>
      </c>
      <c r="F1604">
        <v>1072</v>
      </c>
      <c r="G1604" s="1" t="s">
        <v>24</v>
      </c>
      <c r="H1604">
        <v>1072</v>
      </c>
      <c r="I1604">
        <v>0</v>
      </c>
      <c r="J1604" s="1" t="s">
        <v>3890</v>
      </c>
      <c r="K1604" s="1" t="s">
        <v>3894</v>
      </c>
    </row>
    <row r="1605" spans="1:11" x14ac:dyDescent="0.25">
      <c r="A1605" s="1" t="s">
        <v>24</v>
      </c>
      <c r="B1605" s="1" t="s">
        <v>1645</v>
      </c>
      <c r="C1605">
        <v>97184</v>
      </c>
      <c r="D1605" s="1" t="s">
        <v>3700</v>
      </c>
      <c r="E1605">
        <v>1089.4000000000001</v>
      </c>
      <c r="F1605">
        <v>55624.6</v>
      </c>
      <c r="G1605" s="1" t="s">
        <v>37</v>
      </c>
      <c r="H1605">
        <v>55624.6</v>
      </c>
      <c r="I1605">
        <v>0</v>
      </c>
      <c r="J1605" s="1" t="s">
        <v>3890</v>
      </c>
      <c r="K1605" s="1" t="s">
        <v>3895</v>
      </c>
    </row>
    <row r="1606" spans="1:11" x14ac:dyDescent="0.25">
      <c r="A1606" s="1" t="s">
        <v>24</v>
      </c>
      <c r="B1606" s="1" t="s">
        <v>1646</v>
      </c>
      <c r="C1606">
        <v>97185</v>
      </c>
      <c r="D1606" s="1" t="s">
        <v>3709</v>
      </c>
      <c r="E1606">
        <v>204.6</v>
      </c>
      <c r="F1606">
        <v>13503.6</v>
      </c>
      <c r="G1606" s="1" t="s">
        <v>25</v>
      </c>
      <c r="H1606">
        <v>13503.6</v>
      </c>
      <c r="I1606">
        <v>0</v>
      </c>
      <c r="J1606" s="1" t="s">
        <v>3890</v>
      </c>
      <c r="K1606" s="1" t="s">
        <v>3901</v>
      </c>
    </row>
    <row r="1607" spans="1:11" x14ac:dyDescent="0.25">
      <c r="A1607" s="1" t="s">
        <v>24</v>
      </c>
      <c r="B1607" s="1" t="s">
        <v>1647</v>
      </c>
      <c r="C1607">
        <v>97186</v>
      </c>
      <c r="D1607" s="1" t="s">
        <v>3713</v>
      </c>
      <c r="E1607">
        <v>20.6</v>
      </c>
      <c r="F1607">
        <v>1359.6</v>
      </c>
      <c r="G1607" s="1" t="s">
        <v>25</v>
      </c>
      <c r="H1607">
        <v>1359.6</v>
      </c>
      <c r="I1607">
        <v>0</v>
      </c>
      <c r="J1607" s="1" t="s">
        <v>3890</v>
      </c>
      <c r="K1607" s="1" t="s">
        <v>3901</v>
      </c>
    </row>
    <row r="1608" spans="1:11" x14ac:dyDescent="0.25">
      <c r="A1608" s="1" t="s">
        <v>24</v>
      </c>
      <c r="B1608" s="1" t="s">
        <v>1648</v>
      </c>
      <c r="C1608">
        <v>97187</v>
      </c>
      <c r="D1608" s="1" t="s">
        <v>3711</v>
      </c>
      <c r="E1608">
        <v>52.8</v>
      </c>
      <c r="F1608">
        <v>3484.8</v>
      </c>
      <c r="G1608" s="1" t="s">
        <v>25</v>
      </c>
      <c r="H1608">
        <v>3484.8</v>
      </c>
      <c r="I1608">
        <v>0</v>
      </c>
      <c r="J1608" s="1" t="s">
        <v>3890</v>
      </c>
      <c r="K1608" s="1" t="s">
        <v>3901</v>
      </c>
    </row>
    <row r="1609" spans="1:11" x14ac:dyDescent="0.25">
      <c r="A1609" s="1" t="s">
        <v>24</v>
      </c>
      <c r="B1609" s="1" t="s">
        <v>1649</v>
      </c>
      <c r="C1609">
        <v>97188</v>
      </c>
      <c r="D1609" s="1" t="s">
        <v>3710</v>
      </c>
      <c r="E1609">
        <v>81.599999999999994</v>
      </c>
      <c r="F1609">
        <v>5385.6</v>
      </c>
      <c r="G1609" s="1" t="s">
        <v>25</v>
      </c>
      <c r="H1609">
        <v>5385.6</v>
      </c>
      <c r="I1609">
        <v>0</v>
      </c>
      <c r="J1609" s="1" t="s">
        <v>3890</v>
      </c>
      <c r="K1609" s="1" t="s">
        <v>3901</v>
      </c>
    </row>
    <row r="1610" spans="1:11" x14ac:dyDescent="0.25">
      <c r="A1610" s="1" t="s">
        <v>24</v>
      </c>
      <c r="B1610" s="1" t="s">
        <v>1650</v>
      </c>
      <c r="C1610">
        <v>97189</v>
      </c>
      <c r="D1610" s="1" t="s">
        <v>3844</v>
      </c>
      <c r="E1610">
        <v>53.9</v>
      </c>
      <c r="F1610">
        <v>3557.4</v>
      </c>
      <c r="G1610" s="1" t="s">
        <v>25</v>
      </c>
      <c r="H1610">
        <v>3557.4</v>
      </c>
      <c r="I1610">
        <v>0</v>
      </c>
      <c r="J1610" s="1" t="s">
        <v>3890</v>
      </c>
      <c r="K1610" s="1" t="s">
        <v>3901</v>
      </c>
    </row>
    <row r="1611" spans="1:11" x14ac:dyDescent="0.25">
      <c r="A1611" s="1" t="s">
        <v>24</v>
      </c>
      <c r="B1611" s="1" t="s">
        <v>1651</v>
      </c>
      <c r="C1611">
        <v>97190</v>
      </c>
      <c r="D1611" s="1" t="s">
        <v>3725</v>
      </c>
      <c r="E1611">
        <v>240.6</v>
      </c>
      <c r="F1611">
        <v>6725.3</v>
      </c>
      <c r="G1611" s="1" t="s">
        <v>24</v>
      </c>
      <c r="H1611">
        <v>6725.3</v>
      </c>
      <c r="I1611">
        <v>0</v>
      </c>
      <c r="J1611" s="1" t="s">
        <v>3890</v>
      </c>
      <c r="K1611" s="1" t="s">
        <v>3894</v>
      </c>
    </row>
    <row r="1612" spans="1:11" x14ac:dyDescent="0.25">
      <c r="A1612" s="1" t="s">
        <v>24</v>
      </c>
      <c r="B1612" s="1" t="s">
        <v>1652</v>
      </c>
      <c r="C1612">
        <v>97191</v>
      </c>
      <c r="D1612" s="1" t="s">
        <v>3627</v>
      </c>
      <c r="E1612">
        <v>21.3</v>
      </c>
      <c r="F1612">
        <v>1469.7</v>
      </c>
      <c r="G1612" s="1" t="s">
        <v>24</v>
      </c>
      <c r="H1612">
        <v>1469.7</v>
      </c>
      <c r="I1612">
        <v>0</v>
      </c>
      <c r="J1612" s="1" t="s">
        <v>3890</v>
      </c>
      <c r="K1612" s="1" t="s">
        <v>3894</v>
      </c>
    </row>
    <row r="1613" spans="1:11" x14ac:dyDescent="0.25">
      <c r="A1613" s="1" t="s">
        <v>24</v>
      </c>
      <c r="B1613" s="1" t="s">
        <v>1653</v>
      </c>
      <c r="C1613">
        <v>97192</v>
      </c>
      <c r="D1613" s="1" t="s">
        <v>3683</v>
      </c>
      <c r="E1613">
        <v>409.6</v>
      </c>
      <c r="F1613">
        <v>24807</v>
      </c>
      <c r="G1613" s="1" t="s">
        <v>24</v>
      </c>
      <c r="H1613">
        <v>24807</v>
      </c>
      <c r="I1613">
        <v>0</v>
      </c>
      <c r="J1613" s="1" t="s">
        <v>3890</v>
      </c>
      <c r="K1613" s="1" t="s">
        <v>3894</v>
      </c>
    </row>
    <row r="1614" spans="1:11" x14ac:dyDescent="0.25">
      <c r="A1614" s="1" t="s">
        <v>24</v>
      </c>
      <c r="B1614" s="1" t="s">
        <v>1654</v>
      </c>
      <c r="C1614">
        <v>97193</v>
      </c>
      <c r="D1614" s="1" t="s">
        <v>3706</v>
      </c>
      <c r="E1614">
        <v>39.4</v>
      </c>
      <c r="F1614">
        <v>1402.2</v>
      </c>
      <c r="G1614" s="1" t="s">
        <v>24</v>
      </c>
      <c r="H1614">
        <v>1402.2</v>
      </c>
      <c r="I1614">
        <v>0</v>
      </c>
      <c r="J1614" s="1" t="s">
        <v>3890</v>
      </c>
      <c r="K1614" s="1" t="s">
        <v>3894</v>
      </c>
    </row>
    <row r="1615" spans="1:11" x14ac:dyDescent="0.25">
      <c r="A1615" s="1" t="s">
        <v>24</v>
      </c>
      <c r="B1615" s="1" t="s">
        <v>1655</v>
      </c>
      <c r="C1615">
        <v>97194</v>
      </c>
      <c r="D1615" s="1" t="s">
        <v>3838</v>
      </c>
      <c r="E1615">
        <v>141.1</v>
      </c>
      <c r="F1615">
        <v>7804.1</v>
      </c>
      <c r="G1615" s="1" t="s">
        <v>25</v>
      </c>
      <c r="H1615">
        <v>7804.1</v>
      </c>
      <c r="I1615">
        <v>0</v>
      </c>
      <c r="J1615" s="1" t="s">
        <v>3890</v>
      </c>
      <c r="K1615" s="1" t="s">
        <v>3896</v>
      </c>
    </row>
    <row r="1616" spans="1:11" x14ac:dyDescent="0.25">
      <c r="A1616" s="1" t="s">
        <v>24</v>
      </c>
      <c r="B1616" s="1" t="s">
        <v>1656</v>
      </c>
      <c r="C1616">
        <v>97195</v>
      </c>
      <c r="D1616" s="1" t="s">
        <v>3614</v>
      </c>
      <c r="E1616">
        <v>83.2</v>
      </c>
      <c r="F1616">
        <v>4492.8</v>
      </c>
      <c r="G1616" s="1" t="s">
        <v>25</v>
      </c>
      <c r="H1616">
        <v>4492.8</v>
      </c>
      <c r="I1616">
        <v>0</v>
      </c>
      <c r="J1616" s="1" t="s">
        <v>3890</v>
      </c>
      <c r="K1616" s="1" t="s">
        <v>3894</v>
      </c>
    </row>
    <row r="1617" spans="1:11" x14ac:dyDescent="0.25">
      <c r="A1617" s="1" t="s">
        <v>25</v>
      </c>
      <c r="B1617" s="1" t="s">
        <v>1657</v>
      </c>
      <c r="C1617">
        <v>97196</v>
      </c>
      <c r="D1617" s="1" t="s">
        <v>3597</v>
      </c>
      <c r="E1617">
        <v>1631.3</v>
      </c>
      <c r="F1617">
        <v>79752.45</v>
      </c>
      <c r="G1617" s="1" t="s">
        <v>25</v>
      </c>
      <c r="H1617">
        <v>79752.45</v>
      </c>
      <c r="I1617">
        <v>0</v>
      </c>
      <c r="J1617" s="1" t="s">
        <v>3890</v>
      </c>
      <c r="K1617" s="1" t="s">
        <v>3896</v>
      </c>
    </row>
    <row r="1618" spans="1:11" x14ac:dyDescent="0.25">
      <c r="A1618" s="1" t="s">
        <v>25</v>
      </c>
      <c r="B1618" s="1" t="s">
        <v>1658</v>
      </c>
      <c r="C1618">
        <v>97197</v>
      </c>
      <c r="D1618" s="1" t="s">
        <v>3595</v>
      </c>
      <c r="E1618">
        <v>161.30000000000001</v>
      </c>
      <c r="F1618">
        <v>8746.7999999999993</v>
      </c>
      <c r="G1618" s="1" t="s">
        <v>25</v>
      </c>
      <c r="H1618">
        <v>8746.7999999999993</v>
      </c>
      <c r="I1618">
        <v>0</v>
      </c>
      <c r="J1618" s="1" t="s">
        <v>3890</v>
      </c>
      <c r="K1618" s="1" t="s">
        <v>3894</v>
      </c>
    </row>
    <row r="1619" spans="1:11" x14ac:dyDescent="0.25">
      <c r="A1619" s="1" t="s">
        <v>25</v>
      </c>
      <c r="B1619" s="1" t="s">
        <v>1659</v>
      </c>
      <c r="C1619">
        <v>97198</v>
      </c>
      <c r="D1619" s="1" t="s">
        <v>3598</v>
      </c>
      <c r="E1619">
        <v>1294.0999999999999</v>
      </c>
      <c r="F1619">
        <v>67382.5</v>
      </c>
      <c r="G1619" s="1" t="s">
        <v>29</v>
      </c>
      <c r="H1619">
        <v>67382.5</v>
      </c>
      <c r="I1619">
        <v>0</v>
      </c>
      <c r="J1619" s="1" t="s">
        <v>3890</v>
      </c>
      <c r="K1619" s="1" t="s">
        <v>3894</v>
      </c>
    </row>
    <row r="1620" spans="1:11" x14ac:dyDescent="0.25">
      <c r="A1620" s="1" t="s">
        <v>25</v>
      </c>
      <c r="B1620" s="1" t="s">
        <v>1660</v>
      </c>
      <c r="C1620">
        <v>97199</v>
      </c>
      <c r="D1620" s="1" t="s">
        <v>3637</v>
      </c>
      <c r="E1620">
        <v>219.9</v>
      </c>
      <c r="F1620">
        <v>10759.5</v>
      </c>
      <c r="G1620" s="1" t="s">
        <v>25</v>
      </c>
      <c r="H1620">
        <v>10759.5</v>
      </c>
      <c r="I1620">
        <v>0</v>
      </c>
      <c r="J1620" s="1" t="s">
        <v>3890</v>
      </c>
      <c r="K1620" s="1" t="s">
        <v>3894</v>
      </c>
    </row>
    <row r="1621" spans="1:11" x14ac:dyDescent="0.25">
      <c r="A1621" s="1" t="s">
        <v>25</v>
      </c>
      <c r="B1621" s="1" t="s">
        <v>1661</v>
      </c>
      <c r="C1621">
        <v>97200</v>
      </c>
      <c r="D1621" s="1" t="s">
        <v>3829</v>
      </c>
      <c r="E1621">
        <v>37.700000000000003</v>
      </c>
      <c r="F1621">
        <v>2035.8</v>
      </c>
      <c r="G1621" s="1" t="s">
        <v>25</v>
      </c>
      <c r="H1621">
        <v>2035.8</v>
      </c>
      <c r="I1621">
        <v>0</v>
      </c>
      <c r="J1621" s="1" t="s">
        <v>3890</v>
      </c>
      <c r="K1621" s="1" t="s">
        <v>3894</v>
      </c>
    </row>
    <row r="1622" spans="1:11" x14ac:dyDescent="0.25">
      <c r="A1622" s="1" t="s">
        <v>25</v>
      </c>
      <c r="B1622" s="1" t="s">
        <v>1662</v>
      </c>
      <c r="C1622">
        <v>97201</v>
      </c>
      <c r="D1622" s="1" t="s">
        <v>3599</v>
      </c>
      <c r="E1622">
        <v>0</v>
      </c>
      <c r="F1622">
        <v>0</v>
      </c>
      <c r="G1622" s="1" t="s">
        <v>3879</v>
      </c>
      <c r="H1622">
        <v>0</v>
      </c>
      <c r="I1622">
        <v>0</v>
      </c>
      <c r="J1622" s="1" t="s">
        <v>3891</v>
      </c>
      <c r="K1622" s="1" t="s">
        <v>3894</v>
      </c>
    </row>
    <row r="1623" spans="1:11" x14ac:dyDescent="0.25">
      <c r="A1623" s="1" t="s">
        <v>25</v>
      </c>
      <c r="B1623" s="1" t="s">
        <v>1663</v>
      </c>
      <c r="C1623">
        <v>97202</v>
      </c>
      <c r="D1623" s="1" t="s">
        <v>3664</v>
      </c>
      <c r="E1623">
        <v>36.200000000000003</v>
      </c>
      <c r="F1623">
        <v>1203</v>
      </c>
      <c r="G1623" s="1" t="s">
        <v>25</v>
      </c>
      <c r="H1623">
        <v>1203</v>
      </c>
      <c r="I1623">
        <v>0</v>
      </c>
      <c r="J1623" s="1" t="s">
        <v>3890</v>
      </c>
      <c r="K1623" s="1" t="s">
        <v>3894</v>
      </c>
    </row>
    <row r="1624" spans="1:11" x14ac:dyDescent="0.25">
      <c r="A1624" s="1" t="s">
        <v>25</v>
      </c>
      <c r="B1624" s="1" t="s">
        <v>1664</v>
      </c>
      <c r="C1624">
        <v>97203</v>
      </c>
      <c r="D1624" s="1" t="s">
        <v>3600</v>
      </c>
      <c r="E1624">
        <v>40</v>
      </c>
      <c r="F1624">
        <v>2080</v>
      </c>
      <c r="G1624" s="1" t="s">
        <v>25</v>
      </c>
      <c r="H1624">
        <v>2080</v>
      </c>
      <c r="I1624">
        <v>0</v>
      </c>
      <c r="J1624" s="1" t="s">
        <v>3890</v>
      </c>
      <c r="K1624" s="1" t="s">
        <v>3894</v>
      </c>
    </row>
    <row r="1625" spans="1:11" x14ac:dyDescent="0.25">
      <c r="A1625" s="1" t="s">
        <v>25</v>
      </c>
      <c r="B1625" s="1" t="s">
        <v>1665</v>
      </c>
      <c r="C1625">
        <v>97204</v>
      </c>
      <c r="D1625" s="1" t="s">
        <v>3599</v>
      </c>
      <c r="E1625">
        <v>1066.3</v>
      </c>
      <c r="F1625">
        <v>55901.1</v>
      </c>
      <c r="G1625" s="1" t="s">
        <v>26</v>
      </c>
      <c r="H1625">
        <v>55901.1</v>
      </c>
      <c r="I1625">
        <v>0</v>
      </c>
      <c r="J1625" s="1" t="s">
        <v>3890</v>
      </c>
      <c r="K1625" s="1" t="s">
        <v>3894</v>
      </c>
    </row>
    <row r="1626" spans="1:11" x14ac:dyDescent="0.25">
      <c r="A1626" s="1" t="s">
        <v>25</v>
      </c>
      <c r="B1626" s="1" t="s">
        <v>1666</v>
      </c>
      <c r="C1626">
        <v>97205</v>
      </c>
      <c r="D1626" s="1" t="s">
        <v>3747</v>
      </c>
      <c r="E1626">
        <v>65.2</v>
      </c>
      <c r="F1626">
        <v>4082.8</v>
      </c>
      <c r="G1626" s="1" t="s">
        <v>25</v>
      </c>
      <c r="H1626">
        <v>4082.8</v>
      </c>
      <c r="I1626">
        <v>0</v>
      </c>
      <c r="J1626" s="1" t="s">
        <v>3890</v>
      </c>
      <c r="K1626" s="1" t="s">
        <v>3894</v>
      </c>
    </row>
    <row r="1627" spans="1:11" x14ac:dyDescent="0.25">
      <c r="A1627" s="1" t="s">
        <v>25</v>
      </c>
      <c r="B1627" s="1" t="s">
        <v>1667</v>
      </c>
      <c r="C1627">
        <v>97206</v>
      </c>
      <c r="D1627" s="1" t="s">
        <v>3606</v>
      </c>
      <c r="E1627">
        <v>173.1</v>
      </c>
      <c r="F1627">
        <v>10185.6</v>
      </c>
      <c r="G1627" s="1" t="s">
        <v>25</v>
      </c>
      <c r="H1627">
        <v>10185.6</v>
      </c>
      <c r="I1627">
        <v>0</v>
      </c>
      <c r="J1627" s="1" t="s">
        <v>3890</v>
      </c>
      <c r="K1627" s="1" t="s">
        <v>3894</v>
      </c>
    </row>
    <row r="1628" spans="1:11" x14ac:dyDescent="0.25">
      <c r="A1628" s="1" t="s">
        <v>25</v>
      </c>
      <c r="B1628" s="1" t="s">
        <v>1668</v>
      </c>
      <c r="C1628">
        <v>97207</v>
      </c>
      <c r="D1628" s="1" t="s">
        <v>3620</v>
      </c>
      <c r="E1628">
        <v>154.30000000000001</v>
      </c>
      <c r="F1628">
        <v>9931.4</v>
      </c>
      <c r="G1628" s="1" t="s">
        <v>25</v>
      </c>
      <c r="H1628">
        <v>9931.4</v>
      </c>
      <c r="I1628">
        <v>0</v>
      </c>
      <c r="J1628" s="1" t="s">
        <v>3890</v>
      </c>
      <c r="K1628" s="1" t="s">
        <v>3894</v>
      </c>
    </row>
    <row r="1629" spans="1:11" x14ac:dyDescent="0.25">
      <c r="A1629" s="1" t="s">
        <v>25</v>
      </c>
      <c r="B1629" s="1" t="s">
        <v>1669</v>
      </c>
      <c r="C1629">
        <v>97208</v>
      </c>
      <c r="D1629" s="1" t="s">
        <v>3610</v>
      </c>
      <c r="E1629">
        <v>63</v>
      </c>
      <c r="F1629">
        <v>3707.4</v>
      </c>
      <c r="G1629" s="1" t="s">
        <v>25</v>
      </c>
      <c r="H1629">
        <v>3707.4</v>
      </c>
      <c r="I1629">
        <v>0</v>
      </c>
      <c r="J1629" s="1" t="s">
        <v>3890</v>
      </c>
      <c r="K1629" s="1" t="s">
        <v>3894</v>
      </c>
    </row>
    <row r="1630" spans="1:11" x14ac:dyDescent="0.25">
      <c r="A1630" s="1" t="s">
        <v>25</v>
      </c>
      <c r="B1630" s="1" t="s">
        <v>1670</v>
      </c>
      <c r="C1630">
        <v>97209</v>
      </c>
      <c r="D1630" s="1" t="s">
        <v>3612</v>
      </c>
      <c r="E1630">
        <v>78.2</v>
      </c>
      <c r="F1630">
        <v>3850.4</v>
      </c>
      <c r="G1630" s="1" t="s">
        <v>25</v>
      </c>
      <c r="H1630">
        <v>3850.4</v>
      </c>
      <c r="I1630">
        <v>0</v>
      </c>
      <c r="J1630" s="1" t="s">
        <v>3890</v>
      </c>
      <c r="K1630" s="1" t="s">
        <v>3894</v>
      </c>
    </row>
    <row r="1631" spans="1:11" x14ac:dyDescent="0.25">
      <c r="A1631" s="1" t="s">
        <v>25</v>
      </c>
      <c r="B1631" s="1" t="s">
        <v>1671</v>
      </c>
      <c r="C1631">
        <v>97210</v>
      </c>
      <c r="D1631" s="1" t="s">
        <v>3605</v>
      </c>
      <c r="E1631">
        <v>31.5</v>
      </c>
      <c r="F1631">
        <v>2079</v>
      </c>
      <c r="G1631" s="1" t="s">
        <v>25</v>
      </c>
      <c r="H1631">
        <v>2079</v>
      </c>
      <c r="I1631">
        <v>0</v>
      </c>
      <c r="J1631" s="1" t="s">
        <v>3890</v>
      </c>
      <c r="K1631" s="1" t="s">
        <v>3894</v>
      </c>
    </row>
    <row r="1632" spans="1:11" x14ac:dyDescent="0.25">
      <c r="A1632" s="1" t="s">
        <v>25</v>
      </c>
      <c r="B1632" s="1" t="s">
        <v>1672</v>
      </c>
      <c r="C1632">
        <v>97211</v>
      </c>
      <c r="D1632" s="1" t="s">
        <v>3688</v>
      </c>
      <c r="E1632">
        <v>41.5</v>
      </c>
      <c r="F1632">
        <v>1494</v>
      </c>
      <c r="G1632" s="1" t="s">
        <v>25</v>
      </c>
      <c r="H1632">
        <v>1494</v>
      </c>
      <c r="I1632">
        <v>0</v>
      </c>
      <c r="J1632" s="1" t="s">
        <v>3890</v>
      </c>
      <c r="K1632" s="1" t="s">
        <v>3894</v>
      </c>
    </row>
    <row r="1633" spans="1:11" x14ac:dyDescent="0.25">
      <c r="A1633" s="1" t="s">
        <v>25</v>
      </c>
      <c r="B1633" s="1" t="s">
        <v>1673</v>
      </c>
      <c r="C1633">
        <v>97212</v>
      </c>
      <c r="D1633" s="1" t="s">
        <v>3688</v>
      </c>
      <c r="E1633">
        <v>7.1</v>
      </c>
      <c r="F1633">
        <v>184.6</v>
      </c>
      <c r="G1633" s="1" t="s">
        <v>25</v>
      </c>
      <c r="H1633">
        <v>184.6</v>
      </c>
      <c r="I1633">
        <v>0</v>
      </c>
      <c r="J1633" s="1" t="s">
        <v>3890</v>
      </c>
      <c r="K1633" s="1" t="s">
        <v>3894</v>
      </c>
    </row>
    <row r="1634" spans="1:11" x14ac:dyDescent="0.25">
      <c r="A1634" s="1" t="s">
        <v>25</v>
      </c>
      <c r="B1634" s="1" t="s">
        <v>1674</v>
      </c>
      <c r="C1634">
        <v>97213</v>
      </c>
      <c r="D1634" s="1" t="s">
        <v>3609</v>
      </c>
      <c r="E1634">
        <v>14.3</v>
      </c>
      <c r="F1634">
        <v>914.3</v>
      </c>
      <c r="G1634" s="1" t="s">
        <v>25</v>
      </c>
      <c r="H1634">
        <v>914.3</v>
      </c>
      <c r="I1634">
        <v>0</v>
      </c>
      <c r="J1634" s="1" t="s">
        <v>3890</v>
      </c>
      <c r="K1634" s="1" t="s">
        <v>3894</v>
      </c>
    </row>
    <row r="1635" spans="1:11" x14ac:dyDescent="0.25">
      <c r="A1635" s="1" t="s">
        <v>25</v>
      </c>
      <c r="B1635" s="1" t="s">
        <v>1675</v>
      </c>
      <c r="C1635">
        <v>97214</v>
      </c>
      <c r="D1635" s="1" t="s">
        <v>3608</v>
      </c>
      <c r="E1635">
        <v>24.2</v>
      </c>
      <c r="F1635">
        <v>1645.6</v>
      </c>
      <c r="G1635" s="1" t="s">
        <v>25</v>
      </c>
      <c r="H1635">
        <v>1645.6</v>
      </c>
      <c r="I1635">
        <v>0</v>
      </c>
      <c r="J1635" s="1" t="s">
        <v>3890</v>
      </c>
      <c r="K1635" s="1" t="s">
        <v>3894</v>
      </c>
    </row>
    <row r="1636" spans="1:11" x14ac:dyDescent="0.25">
      <c r="A1636" s="1" t="s">
        <v>25</v>
      </c>
      <c r="B1636" s="1" t="s">
        <v>1676</v>
      </c>
      <c r="C1636">
        <v>97215</v>
      </c>
      <c r="D1636" s="1" t="s">
        <v>3601</v>
      </c>
      <c r="E1636">
        <v>144</v>
      </c>
      <c r="F1636">
        <v>9504</v>
      </c>
      <c r="G1636" s="1" t="s">
        <v>25</v>
      </c>
      <c r="H1636">
        <v>9504</v>
      </c>
      <c r="I1636">
        <v>0</v>
      </c>
      <c r="J1636" s="1" t="s">
        <v>3890</v>
      </c>
      <c r="K1636" s="1" t="s">
        <v>3894</v>
      </c>
    </row>
    <row r="1637" spans="1:11" x14ac:dyDescent="0.25">
      <c r="A1637" s="1" t="s">
        <v>25</v>
      </c>
      <c r="B1637" s="1" t="s">
        <v>1677</v>
      </c>
      <c r="C1637">
        <v>97216</v>
      </c>
      <c r="D1637" s="1" t="s">
        <v>3657</v>
      </c>
      <c r="E1637">
        <v>65.8</v>
      </c>
      <c r="F1637">
        <v>4013.8</v>
      </c>
      <c r="G1637" s="1" t="s">
        <v>25</v>
      </c>
      <c r="H1637">
        <v>4013.8</v>
      </c>
      <c r="I1637">
        <v>0</v>
      </c>
      <c r="J1637" s="1" t="s">
        <v>3890</v>
      </c>
      <c r="K1637" s="1" t="s">
        <v>3894</v>
      </c>
    </row>
    <row r="1638" spans="1:11" x14ac:dyDescent="0.25">
      <c r="A1638" s="1" t="s">
        <v>25</v>
      </c>
      <c r="B1638" s="1" t="s">
        <v>1678</v>
      </c>
      <c r="C1638">
        <v>97217</v>
      </c>
      <c r="D1638" s="1" t="s">
        <v>3692</v>
      </c>
      <c r="E1638">
        <v>111.9</v>
      </c>
      <c r="F1638">
        <v>7539.4</v>
      </c>
      <c r="G1638" s="1" t="s">
        <v>25</v>
      </c>
      <c r="H1638">
        <v>7539.4</v>
      </c>
      <c r="I1638">
        <v>0</v>
      </c>
      <c r="J1638" s="1" t="s">
        <v>3890</v>
      </c>
      <c r="K1638" s="1" t="s">
        <v>3894</v>
      </c>
    </row>
    <row r="1639" spans="1:11" x14ac:dyDescent="0.25">
      <c r="A1639" s="1" t="s">
        <v>25</v>
      </c>
      <c r="B1639" s="1" t="s">
        <v>1679</v>
      </c>
      <c r="C1639">
        <v>97218</v>
      </c>
      <c r="D1639" s="1" t="s">
        <v>3613</v>
      </c>
      <c r="E1639">
        <v>121.5</v>
      </c>
      <c r="F1639">
        <v>7461</v>
      </c>
      <c r="G1639" s="1" t="s">
        <v>25</v>
      </c>
      <c r="H1639">
        <v>7461</v>
      </c>
      <c r="I1639">
        <v>0</v>
      </c>
      <c r="J1639" s="1" t="s">
        <v>3890</v>
      </c>
      <c r="K1639" s="1" t="s">
        <v>3894</v>
      </c>
    </row>
    <row r="1640" spans="1:11" x14ac:dyDescent="0.25">
      <c r="A1640" s="1" t="s">
        <v>25</v>
      </c>
      <c r="B1640" s="1" t="s">
        <v>1680</v>
      </c>
      <c r="C1640">
        <v>97219</v>
      </c>
      <c r="D1640" s="1" t="s">
        <v>3614</v>
      </c>
      <c r="E1640">
        <v>14.4</v>
      </c>
      <c r="F1640">
        <v>950.4</v>
      </c>
      <c r="G1640" s="1" t="s">
        <v>25</v>
      </c>
      <c r="H1640">
        <v>950.4</v>
      </c>
      <c r="I1640">
        <v>0</v>
      </c>
      <c r="J1640" s="1" t="s">
        <v>3890</v>
      </c>
      <c r="K1640" s="1" t="s">
        <v>3894</v>
      </c>
    </row>
    <row r="1641" spans="1:11" x14ac:dyDescent="0.25">
      <c r="A1641" s="1" t="s">
        <v>25</v>
      </c>
      <c r="B1641" s="1" t="s">
        <v>1681</v>
      </c>
      <c r="C1641">
        <v>97220</v>
      </c>
      <c r="D1641" s="1" t="s">
        <v>3787</v>
      </c>
      <c r="E1641">
        <v>26.4</v>
      </c>
      <c r="F1641">
        <v>1615.1</v>
      </c>
      <c r="G1641" s="1" t="s">
        <v>25</v>
      </c>
      <c r="H1641">
        <v>1615.1</v>
      </c>
      <c r="I1641">
        <v>0</v>
      </c>
      <c r="J1641" s="1" t="s">
        <v>3890</v>
      </c>
      <c r="K1641" s="1" t="s">
        <v>3894</v>
      </c>
    </row>
    <row r="1642" spans="1:11" x14ac:dyDescent="0.25">
      <c r="A1642" s="1" t="s">
        <v>25</v>
      </c>
      <c r="B1642" s="1" t="s">
        <v>1682</v>
      </c>
      <c r="C1642">
        <v>97221</v>
      </c>
      <c r="D1642" s="1" t="s">
        <v>3616</v>
      </c>
      <c r="E1642">
        <v>117</v>
      </c>
      <c r="F1642">
        <v>6256.2</v>
      </c>
      <c r="G1642" s="1" t="s">
        <v>25</v>
      </c>
      <c r="H1642">
        <v>6256.2</v>
      </c>
      <c r="I1642">
        <v>0</v>
      </c>
      <c r="J1642" s="1" t="s">
        <v>3890</v>
      </c>
      <c r="K1642" s="1" t="s">
        <v>3894</v>
      </c>
    </row>
    <row r="1643" spans="1:11" x14ac:dyDescent="0.25">
      <c r="A1643" s="1" t="s">
        <v>25</v>
      </c>
      <c r="B1643" s="1" t="s">
        <v>1683</v>
      </c>
      <c r="C1643">
        <v>97222</v>
      </c>
      <c r="D1643" s="1" t="s">
        <v>3667</v>
      </c>
      <c r="E1643">
        <v>23.4</v>
      </c>
      <c r="F1643">
        <v>1193.4000000000001</v>
      </c>
      <c r="G1643" s="1" t="s">
        <v>25</v>
      </c>
      <c r="H1643">
        <v>1193.4000000000001</v>
      </c>
      <c r="I1643">
        <v>0</v>
      </c>
      <c r="J1643" s="1" t="s">
        <v>3890</v>
      </c>
      <c r="K1643" s="1" t="s">
        <v>3894</v>
      </c>
    </row>
    <row r="1644" spans="1:11" x14ac:dyDescent="0.25">
      <c r="A1644" s="1" t="s">
        <v>25</v>
      </c>
      <c r="B1644" s="1" t="s">
        <v>1684</v>
      </c>
      <c r="C1644">
        <v>97223</v>
      </c>
      <c r="D1644" s="1" t="s">
        <v>3842</v>
      </c>
      <c r="E1644">
        <v>34.1</v>
      </c>
      <c r="F1644">
        <v>2297.9</v>
      </c>
      <c r="G1644" s="1" t="s">
        <v>25</v>
      </c>
      <c r="H1644">
        <v>2297.9</v>
      </c>
      <c r="I1644">
        <v>0</v>
      </c>
      <c r="J1644" s="1" t="s">
        <v>3890</v>
      </c>
      <c r="K1644" s="1" t="s">
        <v>3894</v>
      </c>
    </row>
    <row r="1645" spans="1:11" x14ac:dyDescent="0.25">
      <c r="A1645" s="1" t="s">
        <v>25</v>
      </c>
      <c r="B1645" s="1" t="s">
        <v>1685</v>
      </c>
      <c r="C1645">
        <v>97224</v>
      </c>
      <c r="D1645" s="1" t="s">
        <v>3619</v>
      </c>
      <c r="E1645">
        <v>28.8</v>
      </c>
      <c r="F1645">
        <v>2260.8000000000002</v>
      </c>
      <c r="G1645" s="1" t="s">
        <v>25</v>
      </c>
      <c r="H1645">
        <v>2260.8000000000002</v>
      </c>
      <c r="I1645">
        <v>0</v>
      </c>
      <c r="J1645" s="1" t="s">
        <v>3890</v>
      </c>
      <c r="K1645" s="1" t="s">
        <v>3894</v>
      </c>
    </row>
    <row r="1646" spans="1:11" x14ac:dyDescent="0.25">
      <c r="A1646" s="1" t="s">
        <v>25</v>
      </c>
      <c r="B1646" s="1" t="s">
        <v>1686</v>
      </c>
      <c r="C1646">
        <v>97225</v>
      </c>
      <c r="D1646" s="1" t="s">
        <v>3611</v>
      </c>
      <c r="E1646">
        <v>83.4</v>
      </c>
      <c r="F1646">
        <v>4016.5</v>
      </c>
      <c r="G1646" s="1" t="s">
        <v>25</v>
      </c>
      <c r="H1646">
        <v>4016.5</v>
      </c>
      <c r="I1646">
        <v>0</v>
      </c>
      <c r="J1646" s="1" t="s">
        <v>3890</v>
      </c>
      <c r="K1646" s="1" t="s">
        <v>3894</v>
      </c>
    </row>
    <row r="1647" spans="1:11" x14ac:dyDescent="0.25">
      <c r="A1647" s="1" t="s">
        <v>25</v>
      </c>
      <c r="B1647" s="1" t="s">
        <v>1687</v>
      </c>
      <c r="C1647">
        <v>97226</v>
      </c>
      <c r="D1647" s="1" t="s">
        <v>3767</v>
      </c>
      <c r="E1647">
        <v>38.799999999999997</v>
      </c>
      <c r="F1647">
        <v>2334.4</v>
      </c>
      <c r="G1647" s="1" t="s">
        <v>25</v>
      </c>
      <c r="H1647">
        <v>2334.4</v>
      </c>
      <c r="I1647">
        <v>0</v>
      </c>
      <c r="J1647" s="1" t="s">
        <v>3890</v>
      </c>
      <c r="K1647" s="1" t="s">
        <v>3894</v>
      </c>
    </row>
    <row r="1648" spans="1:11" x14ac:dyDescent="0.25">
      <c r="A1648" s="1" t="s">
        <v>25</v>
      </c>
      <c r="B1648" s="1" t="s">
        <v>1688</v>
      </c>
      <c r="C1648">
        <v>97227</v>
      </c>
      <c r="D1648" s="1" t="s">
        <v>3792</v>
      </c>
      <c r="E1648">
        <v>20.3</v>
      </c>
      <c r="F1648">
        <v>1516.6</v>
      </c>
      <c r="G1648" s="1" t="s">
        <v>25</v>
      </c>
      <c r="H1648">
        <v>1516.6</v>
      </c>
      <c r="I1648">
        <v>0</v>
      </c>
      <c r="J1648" s="1" t="s">
        <v>3890</v>
      </c>
      <c r="K1648" s="1" t="s">
        <v>3894</v>
      </c>
    </row>
    <row r="1649" spans="1:11" x14ac:dyDescent="0.25">
      <c r="A1649" s="1" t="s">
        <v>25</v>
      </c>
      <c r="B1649" s="1" t="s">
        <v>1689</v>
      </c>
      <c r="C1649">
        <v>97228</v>
      </c>
      <c r="D1649" s="1" t="s">
        <v>3603</v>
      </c>
      <c r="E1649">
        <v>24.6</v>
      </c>
      <c r="F1649">
        <v>1623.6</v>
      </c>
      <c r="G1649" s="1" t="s">
        <v>25</v>
      </c>
      <c r="H1649">
        <v>1623.6</v>
      </c>
      <c r="I1649">
        <v>0</v>
      </c>
      <c r="J1649" s="1" t="s">
        <v>3890</v>
      </c>
      <c r="K1649" s="1" t="s">
        <v>3894</v>
      </c>
    </row>
    <row r="1650" spans="1:11" x14ac:dyDescent="0.25">
      <c r="A1650" s="1" t="s">
        <v>25</v>
      </c>
      <c r="B1650" s="1" t="s">
        <v>1690</v>
      </c>
      <c r="C1650">
        <v>97229</v>
      </c>
      <c r="D1650" s="1" t="s">
        <v>3607</v>
      </c>
      <c r="E1650">
        <v>544.79999999999995</v>
      </c>
      <c r="F1650">
        <v>34488.699999999997</v>
      </c>
      <c r="G1650" s="1" t="s">
        <v>25</v>
      </c>
      <c r="H1650">
        <v>34488.699999999997</v>
      </c>
      <c r="I1650">
        <v>0</v>
      </c>
      <c r="J1650" s="1" t="s">
        <v>3890</v>
      </c>
      <c r="K1650" s="1" t="s">
        <v>3894</v>
      </c>
    </row>
    <row r="1651" spans="1:11" x14ac:dyDescent="0.25">
      <c r="A1651" s="1" t="s">
        <v>25</v>
      </c>
      <c r="B1651" s="1" t="s">
        <v>1691</v>
      </c>
      <c r="C1651">
        <v>97230</v>
      </c>
      <c r="D1651" s="1" t="s">
        <v>3618</v>
      </c>
      <c r="E1651">
        <v>55.2</v>
      </c>
      <c r="F1651">
        <v>3546</v>
      </c>
      <c r="G1651" s="1" t="s">
        <v>25</v>
      </c>
      <c r="H1651">
        <v>3546</v>
      </c>
      <c r="I1651">
        <v>0</v>
      </c>
      <c r="J1651" s="1" t="s">
        <v>3890</v>
      </c>
      <c r="K1651" s="1" t="s">
        <v>3894</v>
      </c>
    </row>
    <row r="1652" spans="1:11" x14ac:dyDescent="0.25">
      <c r="A1652" s="1" t="s">
        <v>25</v>
      </c>
      <c r="B1652" s="1" t="s">
        <v>1692</v>
      </c>
      <c r="C1652">
        <v>97231</v>
      </c>
      <c r="D1652" s="1" t="s">
        <v>3624</v>
      </c>
      <c r="E1652">
        <v>38.299999999999997</v>
      </c>
      <c r="F1652">
        <v>2642.7</v>
      </c>
      <c r="G1652" s="1" t="s">
        <v>25</v>
      </c>
      <c r="H1652">
        <v>2642.7</v>
      </c>
      <c r="I1652">
        <v>0</v>
      </c>
      <c r="J1652" s="1" t="s">
        <v>3890</v>
      </c>
      <c r="K1652" s="1" t="s">
        <v>3894</v>
      </c>
    </row>
    <row r="1653" spans="1:11" x14ac:dyDescent="0.25">
      <c r="A1653" s="1" t="s">
        <v>25</v>
      </c>
      <c r="B1653" s="1" t="s">
        <v>1693</v>
      </c>
      <c r="C1653">
        <v>97232</v>
      </c>
      <c r="D1653" s="1" t="s">
        <v>3606</v>
      </c>
      <c r="E1653">
        <v>34.799999999999997</v>
      </c>
      <c r="F1653">
        <v>2065.1999999999998</v>
      </c>
      <c r="G1653" s="1" t="s">
        <v>25</v>
      </c>
      <c r="H1653">
        <v>2065.1999999999998</v>
      </c>
      <c r="I1653">
        <v>0</v>
      </c>
      <c r="J1653" s="1" t="s">
        <v>3890</v>
      </c>
      <c r="K1653" s="1" t="s">
        <v>3894</v>
      </c>
    </row>
    <row r="1654" spans="1:11" x14ac:dyDescent="0.25">
      <c r="A1654" s="1" t="s">
        <v>25</v>
      </c>
      <c r="B1654" s="1" t="s">
        <v>1694</v>
      </c>
      <c r="C1654">
        <v>97233</v>
      </c>
      <c r="D1654" s="1" t="s">
        <v>3622</v>
      </c>
      <c r="E1654">
        <v>84.5</v>
      </c>
      <c r="F1654">
        <v>4597.5</v>
      </c>
      <c r="G1654" s="1" t="s">
        <v>25</v>
      </c>
      <c r="H1654">
        <v>4597.5</v>
      </c>
      <c r="I1654">
        <v>0</v>
      </c>
      <c r="J1654" s="1" t="s">
        <v>3890</v>
      </c>
      <c r="K1654" s="1" t="s">
        <v>3894</v>
      </c>
    </row>
    <row r="1655" spans="1:11" x14ac:dyDescent="0.25">
      <c r="A1655" s="1" t="s">
        <v>25</v>
      </c>
      <c r="B1655" s="1" t="s">
        <v>1695</v>
      </c>
      <c r="C1655">
        <v>97234</v>
      </c>
      <c r="D1655" s="1" t="s">
        <v>3782</v>
      </c>
      <c r="E1655">
        <v>386.9</v>
      </c>
      <c r="F1655">
        <v>22045.8</v>
      </c>
      <c r="G1655" s="1" t="s">
        <v>25</v>
      </c>
      <c r="H1655">
        <v>22045.8</v>
      </c>
      <c r="I1655">
        <v>0</v>
      </c>
      <c r="J1655" s="1" t="s">
        <v>3890</v>
      </c>
      <c r="K1655" s="1" t="s">
        <v>3894</v>
      </c>
    </row>
    <row r="1656" spans="1:11" x14ac:dyDescent="0.25">
      <c r="A1656" s="1" t="s">
        <v>25</v>
      </c>
      <c r="B1656" s="1" t="s">
        <v>1696</v>
      </c>
      <c r="C1656">
        <v>97235</v>
      </c>
      <c r="D1656" s="1" t="s">
        <v>3625</v>
      </c>
      <c r="E1656">
        <v>25.5</v>
      </c>
      <c r="F1656">
        <v>1326</v>
      </c>
      <c r="G1656" s="1" t="s">
        <v>25</v>
      </c>
      <c r="H1656">
        <v>1326</v>
      </c>
      <c r="I1656">
        <v>0</v>
      </c>
      <c r="J1656" s="1" t="s">
        <v>3890</v>
      </c>
      <c r="K1656" s="1" t="s">
        <v>3894</v>
      </c>
    </row>
    <row r="1657" spans="1:11" x14ac:dyDescent="0.25">
      <c r="A1657" s="1" t="s">
        <v>25</v>
      </c>
      <c r="B1657" s="1" t="s">
        <v>1697</v>
      </c>
      <c r="C1657">
        <v>97236</v>
      </c>
      <c r="D1657" s="1" t="s">
        <v>3687</v>
      </c>
      <c r="E1657">
        <v>23.2</v>
      </c>
      <c r="F1657">
        <v>1484.8</v>
      </c>
      <c r="G1657" s="1" t="s">
        <v>25</v>
      </c>
      <c r="H1657">
        <v>1484.8</v>
      </c>
      <c r="I1657">
        <v>0</v>
      </c>
      <c r="J1657" s="1" t="s">
        <v>3890</v>
      </c>
      <c r="K1657" s="1" t="s">
        <v>3894</v>
      </c>
    </row>
    <row r="1658" spans="1:11" x14ac:dyDescent="0.25">
      <c r="A1658" s="1" t="s">
        <v>25</v>
      </c>
      <c r="B1658" s="1" t="s">
        <v>1698</v>
      </c>
      <c r="C1658">
        <v>97237</v>
      </c>
      <c r="D1658" s="1" t="s">
        <v>3614</v>
      </c>
      <c r="E1658">
        <v>53.3</v>
      </c>
      <c r="F1658">
        <v>3357.9</v>
      </c>
      <c r="G1658" s="1" t="s">
        <v>25</v>
      </c>
      <c r="H1658">
        <v>3357.9</v>
      </c>
      <c r="I1658">
        <v>0</v>
      </c>
      <c r="J1658" s="1" t="s">
        <v>3890</v>
      </c>
      <c r="K1658" s="1" t="s">
        <v>3894</v>
      </c>
    </row>
    <row r="1659" spans="1:11" x14ac:dyDescent="0.25">
      <c r="A1659" s="1" t="s">
        <v>25</v>
      </c>
      <c r="B1659" s="1" t="s">
        <v>1699</v>
      </c>
      <c r="C1659">
        <v>97238</v>
      </c>
      <c r="D1659" s="1" t="s">
        <v>3627</v>
      </c>
      <c r="E1659">
        <v>22.1</v>
      </c>
      <c r="F1659">
        <v>1524.9</v>
      </c>
      <c r="G1659" s="1" t="s">
        <v>25</v>
      </c>
      <c r="H1659">
        <v>1524.9</v>
      </c>
      <c r="I1659">
        <v>0</v>
      </c>
      <c r="J1659" s="1" t="s">
        <v>3890</v>
      </c>
      <c r="K1659" s="1" t="s">
        <v>3894</v>
      </c>
    </row>
    <row r="1660" spans="1:11" x14ac:dyDescent="0.25">
      <c r="A1660" s="1" t="s">
        <v>25</v>
      </c>
      <c r="B1660" s="1" t="s">
        <v>1700</v>
      </c>
      <c r="C1660">
        <v>97239</v>
      </c>
      <c r="D1660" s="1" t="s">
        <v>3687</v>
      </c>
      <c r="E1660">
        <v>5.9</v>
      </c>
      <c r="F1660">
        <v>519.20000000000005</v>
      </c>
      <c r="G1660" s="1" t="s">
        <v>25</v>
      </c>
      <c r="H1660">
        <v>519.20000000000005</v>
      </c>
      <c r="I1660">
        <v>0</v>
      </c>
      <c r="J1660" s="1" t="s">
        <v>3890</v>
      </c>
      <c r="K1660" s="1" t="s">
        <v>3894</v>
      </c>
    </row>
    <row r="1661" spans="1:11" x14ac:dyDescent="0.25">
      <c r="A1661" s="1" t="s">
        <v>25</v>
      </c>
      <c r="B1661" s="1" t="s">
        <v>1701</v>
      </c>
      <c r="C1661">
        <v>97240</v>
      </c>
      <c r="D1661" s="1" t="s">
        <v>3630</v>
      </c>
      <c r="E1661">
        <v>21.6</v>
      </c>
      <c r="F1661">
        <v>1425.6</v>
      </c>
      <c r="G1661" s="1" t="s">
        <v>25</v>
      </c>
      <c r="H1661">
        <v>1425.6</v>
      </c>
      <c r="I1661">
        <v>0</v>
      </c>
      <c r="J1661" s="1" t="s">
        <v>3890</v>
      </c>
      <c r="K1661" s="1" t="s">
        <v>3894</v>
      </c>
    </row>
    <row r="1662" spans="1:11" x14ac:dyDescent="0.25">
      <c r="A1662" s="1" t="s">
        <v>25</v>
      </c>
      <c r="B1662" s="1" t="s">
        <v>1702</v>
      </c>
      <c r="C1662">
        <v>97241</v>
      </c>
      <c r="D1662" s="1" t="s">
        <v>3627</v>
      </c>
      <c r="E1662">
        <v>18.399999999999999</v>
      </c>
      <c r="F1662">
        <v>1035.5999999999999</v>
      </c>
      <c r="G1662" s="1" t="s">
        <v>25</v>
      </c>
      <c r="H1662">
        <v>1035.5999999999999</v>
      </c>
      <c r="I1662">
        <v>0</v>
      </c>
      <c r="J1662" s="1" t="s">
        <v>3890</v>
      </c>
      <c r="K1662" s="1" t="s">
        <v>3894</v>
      </c>
    </row>
    <row r="1663" spans="1:11" x14ac:dyDescent="0.25">
      <c r="A1663" s="1" t="s">
        <v>25</v>
      </c>
      <c r="B1663" s="1" t="s">
        <v>1703</v>
      </c>
      <c r="C1663">
        <v>97242</v>
      </c>
      <c r="D1663" s="1" t="s">
        <v>3618</v>
      </c>
      <c r="E1663">
        <v>25</v>
      </c>
      <c r="F1663">
        <v>1600</v>
      </c>
      <c r="G1663" s="1" t="s">
        <v>25</v>
      </c>
      <c r="H1663">
        <v>1600</v>
      </c>
      <c r="I1663">
        <v>0</v>
      </c>
      <c r="J1663" s="1" t="s">
        <v>3890</v>
      </c>
      <c r="K1663" s="1" t="s">
        <v>3894</v>
      </c>
    </row>
    <row r="1664" spans="1:11" x14ac:dyDescent="0.25">
      <c r="A1664" s="1" t="s">
        <v>25</v>
      </c>
      <c r="B1664" s="1" t="s">
        <v>1704</v>
      </c>
      <c r="C1664">
        <v>97243</v>
      </c>
      <c r="D1664" s="1" t="s">
        <v>3687</v>
      </c>
      <c r="E1664">
        <v>20.3</v>
      </c>
      <c r="F1664">
        <v>1319.5</v>
      </c>
      <c r="G1664" s="1" t="s">
        <v>25</v>
      </c>
      <c r="H1664">
        <v>1319.5</v>
      </c>
      <c r="I1664">
        <v>0</v>
      </c>
      <c r="J1664" s="1" t="s">
        <v>3890</v>
      </c>
      <c r="K1664" s="1" t="s">
        <v>3894</v>
      </c>
    </row>
    <row r="1665" spans="1:11" x14ac:dyDescent="0.25">
      <c r="A1665" s="1" t="s">
        <v>25</v>
      </c>
      <c r="B1665" s="1" t="s">
        <v>1705</v>
      </c>
      <c r="C1665">
        <v>97244</v>
      </c>
      <c r="D1665" s="1" t="s">
        <v>3625</v>
      </c>
      <c r="E1665">
        <v>58.6</v>
      </c>
      <c r="F1665">
        <v>3589.6</v>
      </c>
      <c r="G1665" s="1" t="s">
        <v>26</v>
      </c>
      <c r="H1665">
        <v>3589.6</v>
      </c>
      <c r="I1665">
        <v>0</v>
      </c>
      <c r="J1665" s="1" t="s">
        <v>3890</v>
      </c>
      <c r="K1665" s="1" t="s">
        <v>3894</v>
      </c>
    </row>
    <row r="1666" spans="1:11" x14ac:dyDescent="0.25">
      <c r="A1666" s="1" t="s">
        <v>26</v>
      </c>
      <c r="B1666" s="1" t="s">
        <v>1706</v>
      </c>
      <c r="C1666">
        <v>97245</v>
      </c>
      <c r="D1666" s="1" t="s">
        <v>3597</v>
      </c>
      <c r="E1666">
        <v>1214.5</v>
      </c>
      <c r="F1666">
        <v>60646.35</v>
      </c>
      <c r="G1666" s="1" t="s">
        <v>26</v>
      </c>
      <c r="H1666">
        <v>60646.35</v>
      </c>
      <c r="I1666">
        <v>0</v>
      </c>
      <c r="J1666" s="1" t="s">
        <v>3890</v>
      </c>
      <c r="K1666" s="1" t="s">
        <v>3896</v>
      </c>
    </row>
    <row r="1667" spans="1:11" x14ac:dyDescent="0.25">
      <c r="A1667" s="1" t="s">
        <v>26</v>
      </c>
      <c r="B1667" s="1" t="s">
        <v>1707</v>
      </c>
      <c r="C1667">
        <v>97246</v>
      </c>
      <c r="D1667" s="1" t="s">
        <v>3609</v>
      </c>
      <c r="E1667">
        <v>11.9</v>
      </c>
      <c r="F1667">
        <v>684.6</v>
      </c>
      <c r="G1667" s="1" t="s">
        <v>26</v>
      </c>
      <c r="H1667">
        <v>684.6</v>
      </c>
      <c r="I1667">
        <v>0</v>
      </c>
      <c r="J1667" s="1" t="s">
        <v>3890</v>
      </c>
      <c r="K1667" s="1" t="s">
        <v>3894</v>
      </c>
    </row>
    <row r="1668" spans="1:11" x14ac:dyDescent="0.25">
      <c r="A1668" s="1" t="s">
        <v>26</v>
      </c>
      <c r="B1668" s="1" t="s">
        <v>1708</v>
      </c>
      <c r="C1668">
        <v>97247</v>
      </c>
      <c r="D1668" s="1" t="s">
        <v>3598</v>
      </c>
      <c r="E1668">
        <v>1399.6</v>
      </c>
      <c r="F1668">
        <v>73278.8</v>
      </c>
      <c r="G1668" s="1" t="s">
        <v>28</v>
      </c>
      <c r="H1668">
        <v>73278.8</v>
      </c>
      <c r="I1668">
        <v>0</v>
      </c>
      <c r="J1668" s="1" t="s">
        <v>3890</v>
      </c>
      <c r="K1668" s="1" t="s">
        <v>3895</v>
      </c>
    </row>
    <row r="1669" spans="1:11" x14ac:dyDescent="0.25">
      <c r="A1669" s="1" t="s">
        <v>26</v>
      </c>
      <c r="B1669" s="1" t="s">
        <v>1709</v>
      </c>
      <c r="C1669">
        <v>97248</v>
      </c>
      <c r="D1669" s="1" t="s">
        <v>3645</v>
      </c>
      <c r="E1669">
        <v>84.1</v>
      </c>
      <c r="F1669">
        <v>4289.1000000000004</v>
      </c>
      <c r="G1669" s="1" t="s">
        <v>27</v>
      </c>
      <c r="H1669">
        <v>4289.1000000000004</v>
      </c>
      <c r="I1669">
        <v>0</v>
      </c>
      <c r="J1669" s="1" t="s">
        <v>3890</v>
      </c>
      <c r="K1669" s="1" t="s">
        <v>3899</v>
      </c>
    </row>
    <row r="1670" spans="1:11" x14ac:dyDescent="0.25">
      <c r="A1670" s="1" t="s">
        <v>26</v>
      </c>
      <c r="B1670" s="1" t="s">
        <v>1710</v>
      </c>
      <c r="C1670">
        <v>97249</v>
      </c>
      <c r="D1670" s="1" t="s">
        <v>3647</v>
      </c>
      <c r="E1670">
        <v>82.4</v>
      </c>
      <c r="F1670">
        <v>4202.3999999999996</v>
      </c>
      <c r="G1670" s="1" t="s">
        <v>28</v>
      </c>
      <c r="H1670">
        <v>4202.3999999999996</v>
      </c>
      <c r="I1670">
        <v>0</v>
      </c>
      <c r="J1670" s="1" t="s">
        <v>3890</v>
      </c>
      <c r="K1670" s="1" t="s">
        <v>3899</v>
      </c>
    </row>
    <row r="1671" spans="1:11" x14ac:dyDescent="0.25">
      <c r="A1671" s="1" t="s">
        <v>26</v>
      </c>
      <c r="B1671" s="1" t="s">
        <v>1711</v>
      </c>
      <c r="C1671">
        <v>97250</v>
      </c>
      <c r="D1671" s="1" t="s">
        <v>3730</v>
      </c>
      <c r="E1671">
        <v>272.39999999999998</v>
      </c>
      <c r="F1671">
        <v>16195.2</v>
      </c>
      <c r="G1671" s="1" t="s">
        <v>26</v>
      </c>
      <c r="H1671">
        <v>16195.2</v>
      </c>
      <c r="I1671">
        <v>0</v>
      </c>
      <c r="J1671" s="1" t="s">
        <v>3890</v>
      </c>
      <c r="K1671" s="1" t="s">
        <v>3894</v>
      </c>
    </row>
    <row r="1672" spans="1:11" x14ac:dyDescent="0.25">
      <c r="A1672" s="1" t="s">
        <v>26</v>
      </c>
      <c r="B1672" s="1" t="s">
        <v>1712</v>
      </c>
      <c r="C1672">
        <v>97251</v>
      </c>
      <c r="D1672" s="1" t="s">
        <v>3639</v>
      </c>
      <c r="E1672">
        <v>168.3</v>
      </c>
      <c r="F1672">
        <v>8583.2999999999993</v>
      </c>
      <c r="G1672" s="1" t="s">
        <v>27</v>
      </c>
      <c r="H1672">
        <v>8583.2999999999993</v>
      </c>
      <c r="I1672">
        <v>0</v>
      </c>
      <c r="J1672" s="1" t="s">
        <v>3890</v>
      </c>
      <c r="K1672" s="1" t="s">
        <v>3899</v>
      </c>
    </row>
    <row r="1673" spans="1:11" x14ac:dyDescent="0.25">
      <c r="A1673" s="1" t="s">
        <v>26</v>
      </c>
      <c r="B1673" s="1" t="s">
        <v>1713</v>
      </c>
      <c r="C1673">
        <v>97252</v>
      </c>
      <c r="D1673" s="1" t="s">
        <v>3644</v>
      </c>
      <c r="E1673">
        <v>0</v>
      </c>
      <c r="F1673">
        <v>0</v>
      </c>
      <c r="G1673" s="1" t="s">
        <v>3879</v>
      </c>
      <c r="H1673">
        <v>0</v>
      </c>
      <c r="I1673">
        <v>0</v>
      </c>
      <c r="J1673" s="1" t="s">
        <v>3891</v>
      </c>
      <c r="K1673" s="1" t="s">
        <v>3899</v>
      </c>
    </row>
    <row r="1674" spans="1:11" x14ac:dyDescent="0.25">
      <c r="A1674" s="1" t="s">
        <v>26</v>
      </c>
      <c r="B1674" s="1" t="s">
        <v>1714</v>
      </c>
      <c r="C1674">
        <v>97253</v>
      </c>
      <c r="D1674" s="1" t="s">
        <v>3608</v>
      </c>
      <c r="E1674">
        <v>115.2</v>
      </c>
      <c r="F1674">
        <v>5875.2</v>
      </c>
      <c r="G1674" s="1" t="s">
        <v>27</v>
      </c>
      <c r="H1674">
        <v>5875.2</v>
      </c>
      <c r="I1674">
        <v>0</v>
      </c>
      <c r="J1674" s="1" t="s">
        <v>3890</v>
      </c>
      <c r="K1674" s="1" t="s">
        <v>3899</v>
      </c>
    </row>
    <row r="1675" spans="1:11" x14ac:dyDescent="0.25">
      <c r="A1675" s="1" t="s">
        <v>26</v>
      </c>
      <c r="B1675" s="1" t="s">
        <v>1715</v>
      </c>
      <c r="C1675">
        <v>97254</v>
      </c>
      <c r="D1675" s="1" t="s">
        <v>3737</v>
      </c>
      <c r="E1675">
        <v>96.2</v>
      </c>
      <c r="F1675">
        <v>4906.2</v>
      </c>
      <c r="G1675" s="1" t="s">
        <v>27</v>
      </c>
      <c r="H1675">
        <v>4906.2</v>
      </c>
      <c r="I1675">
        <v>0</v>
      </c>
      <c r="J1675" s="1" t="s">
        <v>3890</v>
      </c>
      <c r="K1675" s="1" t="s">
        <v>3899</v>
      </c>
    </row>
    <row r="1676" spans="1:11" x14ac:dyDescent="0.25">
      <c r="A1676" s="1" t="s">
        <v>26</v>
      </c>
      <c r="B1676" s="1" t="s">
        <v>1716</v>
      </c>
      <c r="C1676">
        <v>97255</v>
      </c>
      <c r="D1676" s="1" t="s">
        <v>3653</v>
      </c>
      <c r="E1676">
        <v>187.3</v>
      </c>
      <c r="F1676">
        <v>9552.2999999999993</v>
      </c>
      <c r="G1676" s="1" t="s">
        <v>27</v>
      </c>
      <c r="H1676">
        <v>9552.2999999999993</v>
      </c>
      <c r="I1676">
        <v>0</v>
      </c>
      <c r="J1676" s="1" t="s">
        <v>3890</v>
      </c>
      <c r="K1676" s="1" t="s">
        <v>3899</v>
      </c>
    </row>
    <row r="1677" spans="1:11" x14ac:dyDescent="0.25">
      <c r="A1677" s="1" t="s">
        <v>26</v>
      </c>
      <c r="B1677" s="1" t="s">
        <v>1717</v>
      </c>
      <c r="C1677">
        <v>97256</v>
      </c>
      <c r="D1677" s="1" t="s">
        <v>3648</v>
      </c>
      <c r="E1677">
        <v>84</v>
      </c>
      <c r="F1677">
        <v>4284</v>
      </c>
      <c r="G1677" s="1" t="s">
        <v>27</v>
      </c>
      <c r="H1677">
        <v>4284</v>
      </c>
      <c r="I1677">
        <v>0</v>
      </c>
      <c r="J1677" s="1" t="s">
        <v>3890</v>
      </c>
      <c r="K1677" s="1" t="s">
        <v>3899</v>
      </c>
    </row>
    <row r="1678" spans="1:11" x14ac:dyDescent="0.25">
      <c r="A1678" s="1" t="s">
        <v>26</v>
      </c>
      <c r="B1678" s="1" t="s">
        <v>1718</v>
      </c>
      <c r="C1678">
        <v>97257</v>
      </c>
      <c r="D1678" s="1" t="s">
        <v>3667</v>
      </c>
      <c r="E1678">
        <v>169.2</v>
      </c>
      <c r="F1678">
        <v>8629.2000000000007</v>
      </c>
      <c r="G1678" s="1" t="s">
        <v>27</v>
      </c>
      <c r="H1678">
        <v>8629.2000000000007</v>
      </c>
      <c r="I1678">
        <v>0</v>
      </c>
      <c r="J1678" s="1" t="s">
        <v>3890</v>
      </c>
      <c r="K1678" s="1" t="s">
        <v>3899</v>
      </c>
    </row>
    <row r="1679" spans="1:11" x14ac:dyDescent="0.25">
      <c r="A1679" s="1" t="s">
        <v>26</v>
      </c>
      <c r="B1679" s="1" t="s">
        <v>1719</v>
      </c>
      <c r="C1679">
        <v>97258</v>
      </c>
      <c r="D1679" s="1" t="s">
        <v>3649</v>
      </c>
      <c r="E1679">
        <v>170</v>
      </c>
      <c r="F1679">
        <v>8858.7999999999993</v>
      </c>
      <c r="G1679" s="1" t="s">
        <v>27</v>
      </c>
      <c r="H1679">
        <v>8858.7999999999993</v>
      </c>
      <c r="I1679">
        <v>0</v>
      </c>
      <c r="J1679" s="1" t="s">
        <v>3890</v>
      </c>
      <c r="K1679" s="1" t="s">
        <v>3899</v>
      </c>
    </row>
    <row r="1680" spans="1:11" x14ac:dyDescent="0.25">
      <c r="A1680" s="1" t="s">
        <v>26</v>
      </c>
      <c r="B1680" s="1" t="s">
        <v>1720</v>
      </c>
      <c r="C1680">
        <v>97259</v>
      </c>
      <c r="D1680" s="1" t="s">
        <v>3651</v>
      </c>
      <c r="E1680">
        <v>440.4</v>
      </c>
      <c r="F1680">
        <v>22578</v>
      </c>
      <c r="G1680" s="1" t="s">
        <v>27</v>
      </c>
      <c r="H1680">
        <v>22578</v>
      </c>
      <c r="I1680">
        <v>0</v>
      </c>
      <c r="J1680" s="1" t="s">
        <v>3890</v>
      </c>
      <c r="K1680" s="1" t="s">
        <v>3899</v>
      </c>
    </row>
    <row r="1681" spans="1:11" x14ac:dyDescent="0.25">
      <c r="A1681" s="1" t="s">
        <v>26</v>
      </c>
      <c r="B1681" s="1" t="s">
        <v>1721</v>
      </c>
      <c r="C1681">
        <v>97260</v>
      </c>
      <c r="D1681" s="1" t="s">
        <v>3655</v>
      </c>
      <c r="E1681">
        <v>76</v>
      </c>
      <c r="F1681">
        <v>3596.6</v>
      </c>
      <c r="G1681" s="1" t="s">
        <v>26</v>
      </c>
      <c r="H1681">
        <v>3596.6</v>
      </c>
      <c r="I1681">
        <v>0</v>
      </c>
      <c r="J1681" s="1" t="s">
        <v>3890</v>
      </c>
      <c r="K1681" s="1" t="s">
        <v>3899</v>
      </c>
    </row>
    <row r="1682" spans="1:11" x14ac:dyDescent="0.25">
      <c r="A1682" s="1" t="s">
        <v>26</v>
      </c>
      <c r="B1682" s="1" t="s">
        <v>1722</v>
      </c>
      <c r="C1682">
        <v>97261</v>
      </c>
      <c r="D1682" s="1" t="s">
        <v>3640</v>
      </c>
      <c r="E1682">
        <v>357</v>
      </c>
      <c r="F1682">
        <v>18207</v>
      </c>
      <c r="G1682" s="1" t="s">
        <v>26</v>
      </c>
      <c r="H1682">
        <v>18207</v>
      </c>
      <c r="I1682">
        <v>0</v>
      </c>
      <c r="J1682" s="1" t="s">
        <v>3890</v>
      </c>
      <c r="K1682" s="1" t="s">
        <v>3899</v>
      </c>
    </row>
    <row r="1683" spans="1:11" x14ac:dyDescent="0.25">
      <c r="A1683" s="1" t="s">
        <v>26</v>
      </c>
      <c r="B1683" s="1" t="s">
        <v>1723</v>
      </c>
      <c r="C1683">
        <v>97262</v>
      </c>
      <c r="D1683" s="1" t="s">
        <v>3641</v>
      </c>
      <c r="E1683">
        <v>182.6</v>
      </c>
      <c r="F1683">
        <v>9351.5</v>
      </c>
      <c r="G1683" s="1" t="s">
        <v>28</v>
      </c>
      <c r="H1683">
        <v>9351.5</v>
      </c>
      <c r="I1683">
        <v>0</v>
      </c>
      <c r="J1683" s="1" t="s">
        <v>3890</v>
      </c>
      <c r="K1683" s="1" t="s">
        <v>3899</v>
      </c>
    </row>
    <row r="1684" spans="1:11" x14ac:dyDescent="0.25">
      <c r="A1684" s="1" t="s">
        <v>26</v>
      </c>
      <c r="B1684" s="1" t="s">
        <v>1724</v>
      </c>
      <c r="C1684">
        <v>97263</v>
      </c>
      <c r="D1684" s="1" t="s">
        <v>3758</v>
      </c>
      <c r="E1684">
        <v>130.69999999999999</v>
      </c>
      <c r="F1684">
        <v>7911.4</v>
      </c>
      <c r="G1684" s="1" t="s">
        <v>26</v>
      </c>
      <c r="H1684">
        <v>7911.4</v>
      </c>
      <c r="I1684">
        <v>0</v>
      </c>
      <c r="J1684" s="1" t="s">
        <v>3890</v>
      </c>
      <c r="K1684" s="1" t="s">
        <v>3896</v>
      </c>
    </row>
    <row r="1685" spans="1:11" x14ac:dyDescent="0.25">
      <c r="A1685" s="1" t="s">
        <v>26</v>
      </c>
      <c r="B1685" s="1" t="s">
        <v>1725</v>
      </c>
      <c r="C1685">
        <v>97264</v>
      </c>
      <c r="D1685" s="1" t="s">
        <v>3595</v>
      </c>
      <c r="E1685">
        <v>121.3</v>
      </c>
      <c r="F1685">
        <v>6391.6</v>
      </c>
      <c r="G1685" s="1" t="s">
        <v>26</v>
      </c>
      <c r="H1685">
        <v>6391.6</v>
      </c>
      <c r="I1685">
        <v>0</v>
      </c>
      <c r="J1685" s="1" t="s">
        <v>3890</v>
      </c>
      <c r="K1685" s="1" t="s">
        <v>3894</v>
      </c>
    </row>
    <row r="1686" spans="1:11" x14ac:dyDescent="0.25">
      <c r="A1686" s="1" t="s">
        <v>26</v>
      </c>
      <c r="B1686" s="1" t="s">
        <v>1726</v>
      </c>
      <c r="C1686">
        <v>97265</v>
      </c>
      <c r="D1686" s="1" t="s">
        <v>3735</v>
      </c>
      <c r="E1686">
        <v>67.5</v>
      </c>
      <c r="F1686">
        <v>3611.1</v>
      </c>
      <c r="G1686" s="1" t="s">
        <v>28</v>
      </c>
      <c r="H1686">
        <v>3611.1</v>
      </c>
      <c r="I1686">
        <v>0</v>
      </c>
      <c r="J1686" s="1" t="s">
        <v>3890</v>
      </c>
      <c r="K1686" s="1" t="s">
        <v>3899</v>
      </c>
    </row>
    <row r="1687" spans="1:11" x14ac:dyDescent="0.25">
      <c r="A1687" s="1" t="s">
        <v>26</v>
      </c>
      <c r="B1687" s="1" t="s">
        <v>1727</v>
      </c>
      <c r="C1687">
        <v>97266</v>
      </c>
      <c r="D1687" s="1" t="s">
        <v>3643</v>
      </c>
      <c r="E1687">
        <v>80.099999999999994</v>
      </c>
      <c r="F1687">
        <v>4245.3</v>
      </c>
      <c r="G1687" s="1" t="s">
        <v>28</v>
      </c>
      <c r="H1687">
        <v>4245.3</v>
      </c>
      <c r="I1687">
        <v>0</v>
      </c>
      <c r="J1687" s="1" t="s">
        <v>3890</v>
      </c>
      <c r="K1687" s="1" t="s">
        <v>3899</v>
      </c>
    </row>
    <row r="1688" spans="1:11" x14ac:dyDescent="0.25">
      <c r="A1688" s="1" t="s">
        <v>26</v>
      </c>
      <c r="B1688" s="1" t="s">
        <v>1728</v>
      </c>
      <c r="C1688">
        <v>97267</v>
      </c>
      <c r="D1688" s="1" t="s">
        <v>3644</v>
      </c>
      <c r="E1688">
        <v>74.8</v>
      </c>
      <c r="F1688">
        <v>3964.4</v>
      </c>
      <c r="G1688" s="1" t="s">
        <v>27</v>
      </c>
      <c r="H1688">
        <v>3964.4</v>
      </c>
      <c r="I1688">
        <v>0</v>
      </c>
      <c r="J1688" s="1" t="s">
        <v>3890</v>
      </c>
      <c r="K1688" s="1" t="s">
        <v>3899</v>
      </c>
    </row>
    <row r="1689" spans="1:11" x14ac:dyDescent="0.25">
      <c r="A1689" s="1" t="s">
        <v>26</v>
      </c>
      <c r="B1689" s="1" t="s">
        <v>1729</v>
      </c>
      <c r="C1689">
        <v>97268</v>
      </c>
      <c r="D1689" s="1" t="s">
        <v>3733</v>
      </c>
      <c r="E1689">
        <v>40</v>
      </c>
      <c r="F1689">
        <v>2880</v>
      </c>
      <c r="G1689" s="1" t="s">
        <v>26</v>
      </c>
      <c r="H1689">
        <v>2880</v>
      </c>
      <c r="I1689">
        <v>0</v>
      </c>
      <c r="J1689" s="1" t="s">
        <v>3890</v>
      </c>
      <c r="K1689" s="1" t="s">
        <v>3897</v>
      </c>
    </row>
    <row r="1690" spans="1:11" x14ac:dyDescent="0.25">
      <c r="A1690" s="1" t="s">
        <v>26</v>
      </c>
      <c r="B1690" s="1" t="s">
        <v>1730</v>
      </c>
      <c r="C1690">
        <v>97269</v>
      </c>
      <c r="D1690" s="1" t="s">
        <v>3614</v>
      </c>
      <c r="E1690">
        <v>31.1</v>
      </c>
      <c r="F1690">
        <v>1679.4</v>
      </c>
      <c r="G1690" s="1" t="s">
        <v>26</v>
      </c>
      <c r="H1690">
        <v>1679.4</v>
      </c>
      <c r="I1690">
        <v>0</v>
      </c>
      <c r="J1690" s="1" t="s">
        <v>3890</v>
      </c>
      <c r="K1690" s="1" t="s">
        <v>3894</v>
      </c>
    </row>
    <row r="1691" spans="1:11" x14ac:dyDescent="0.25">
      <c r="A1691" s="1" t="s">
        <v>26</v>
      </c>
      <c r="B1691" s="1" t="s">
        <v>1731</v>
      </c>
      <c r="C1691">
        <v>97270</v>
      </c>
      <c r="D1691" s="1" t="s">
        <v>3655</v>
      </c>
      <c r="E1691">
        <v>81.3</v>
      </c>
      <c r="F1691">
        <v>3934</v>
      </c>
      <c r="G1691" s="1" t="s">
        <v>26</v>
      </c>
      <c r="H1691">
        <v>3934</v>
      </c>
      <c r="I1691">
        <v>0</v>
      </c>
      <c r="J1691" s="1" t="s">
        <v>3890</v>
      </c>
      <c r="K1691" s="1" t="s">
        <v>3894</v>
      </c>
    </row>
    <row r="1692" spans="1:11" x14ac:dyDescent="0.25">
      <c r="A1692" s="1" t="s">
        <v>26</v>
      </c>
      <c r="B1692" s="1" t="s">
        <v>1732</v>
      </c>
      <c r="C1692">
        <v>97271</v>
      </c>
      <c r="D1692" s="1" t="s">
        <v>3636</v>
      </c>
      <c r="E1692">
        <v>22.6</v>
      </c>
      <c r="F1692">
        <v>1491.6</v>
      </c>
      <c r="G1692" s="1" t="s">
        <v>26</v>
      </c>
      <c r="H1692">
        <v>1491.6</v>
      </c>
      <c r="I1692">
        <v>0</v>
      </c>
      <c r="J1692" s="1" t="s">
        <v>3890</v>
      </c>
      <c r="K1692" s="1" t="s">
        <v>3897</v>
      </c>
    </row>
    <row r="1693" spans="1:11" x14ac:dyDescent="0.25">
      <c r="A1693" s="1" t="s">
        <v>26</v>
      </c>
      <c r="B1693" s="1" t="s">
        <v>1733</v>
      </c>
      <c r="C1693">
        <v>97272</v>
      </c>
      <c r="D1693" s="1" t="s">
        <v>3634</v>
      </c>
      <c r="E1693">
        <v>18.899999999999999</v>
      </c>
      <c r="F1693">
        <v>1247.4000000000001</v>
      </c>
      <c r="G1693" s="1" t="s">
        <v>26</v>
      </c>
      <c r="H1693">
        <v>1247.4000000000001</v>
      </c>
      <c r="I1693">
        <v>0</v>
      </c>
      <c r="J1693" s="1" t="s">
        <v>3890</v>
      </c>
      <c r="K1693" s="1" t="s">
        <v>3902</v>
      </c>
    </row>
    <row r="1694" spans="1:11" x14ac:dyDescent="0.25">
      <c r="A1694" s="1" t="s">
        <v>26</v>
      </c>
      <c r="B1694" s="1" t="s">
        <v>1734</v>
      </c>
      <c r="C1694">
        <v>97273</v>
      </c>
      <c r="D1694" s="1" t="s">
        <v>3599</v>
      </c>
      <c r="E1694">
        <v>1003.8</v>
      </c>
      <c r="F1694">
        <v>52217.8</v>
      </c>
      <c r="G1694" s="1" t="s">
        <v>27</v>
      </c>
      <c r="H1694">
        <v>52217.8</v>
      </c>
      <c r="I1694">
        <v>0</v>
      </c>
      <c r="J1694" s="1" t="s">
        <v>3890</v>
      </c>
      <c r="K1694" s="1" t="s">
        <v>3903</v>
      </c>
    </row>
    <row r="1695" spans="1:11" x14ac:dyDescent="0.25">
      <c r="A1695" s="1" t="s">
        <v>26</v>
      </c>
      <c r="B1695" s="1" t="s">
        <v>1735</v>
      </c>
      <c r="C1695">
        <v>97274</v>
      </c>
      <c r="D1695" s="1" t="s">
        <v>3604</v>
      </c>
      <c r="E1695">
        <v>58.9</v>
      </c>
      <c r="F1695">
        <v>3352</v>
      </c>
      <c r="G1695" s="1" t="s">
        <v>26</v>
      </c>
      <c r="H1695">
        <v>3352</v>
      </c>
      <c r="I1695">
        <v>0</v>
      </c>
      <c r="J1695" s="1" t="s">
        <v>3890</v>
      </c>
      <c r="K1695" s="1" t="s">
        <v>3894</v>
      </c>
    </row>
    <row r="1696" spans="1:11" x14ac:dyDescent="0.25">
      <c r="A1696" s="1" t="s">
        <v>26</v>
      </c>
      <c r="B1696" s="1" t="s">
        <v>1736</v>
      </c>
      <c r="C1696">
        <v>97275</v>
      </c>
      <c r="D1696" s="1" t="s">
        <v>3638</v>
      </c>
      <c r="E1696">
        <v>47.3</v>
      </c>
      <c r="F1696">
        <v>2956.8</v>
      </c>
      <c r="G1696" s="1" t="s">
        <v>26</v>
      </c>
      <c r="H1696">
        <v>2956.8</v>
      </c>
      <c r="I1696">
        <v>0</v>
      </c>
      <c r="J1696" s="1" t="s">
        <v>3890</v>
      </c>
      <c r="K1696" s="1" t="s">
        <v>3897</v>
      </c>
    </row>
    <row r="1697" spans="1:11" x14ac:dyDescent="0.25">
      <c r="A1697" s="1" t="s">
        <v>26</v>
      </c>
      <c r="B1697" s="1" t="s">
        <v>1737</v>
      </c>
      <c r="C1697">
        <v>97276</v>
      </c>
      <c r="D1697" s="1" t="s">
        <v>3679</v>
      </c>
      <c r="E1697">
        <v>30.6</v>
      </c>
      <c r="F1697">
        <v>2080.8000000000002</v>
      </c>
      <c r="G1697" s="1" t="s">
        <v>26</v>
      </c>
      <c r="H1697">
        <v>2080.8000000000002</v>
      </c>
      <c r="I1697">
        <v>0</v>
      </c>
      <c r="J1697" s="1" t="s">
        <v>3890</v>
      </c>
      <c r="K1697" s="1" t="s">
        <v>3897</v>
      </c>
    </row>
    <row r="1698" spans="1:11" x14ac:dyDescent="0.25">
      <c r="A1698" s="1" t="s">
        <v>26</v>
      </c>
      <c r="B1698" s="1" t="s">
        <v>1738</v>
      </c>
      <c r="C1698">
        <v>97277</v>
      </c>
      <c r="D1698" s="1" t="s">
        <v>3678</v>
      </c>
      <c r="E1698">
        <v>29.54</v>
      </c>
      <c r="F1698">
        <v>1393.26</v>
      </c>
      <c r="G1698" s="1" t="s">
        <v>26</v>
      </c>
      <c r="H1698">
        <v>1393.26</v>
      </c>
      <c r="I1698">
        <v>0</v>
      </c>
      <c r="J1698" s="1" t="s">
        <v>3890</v>
      </c>
      <c r="K1698" s="1" t="s">
        <v>3894</v>
      </c>
    </row>
    <row r="1699" spans="1:11" x14ac:dyDescent="0.25">
      <c r="A1699" s="1" t="s">
        <v>26</v>
      </c>
      <c r="B1699" s="1" t="s">
        <v>1739</v>
      </c>
      <c r="C1699">
        <v>97278</v>
      </c>
      <c r="D1699" s="1" t="s">
        <v>3690</v>
      </c>
      <c r="E1699">
        <v>2393.89</v>
      </c>
      <c r="F1699">
        <v>114866.53</v>
      </c>
      <c r="G1699" s="1" t="s">
        <v>30</v>
      </c>
      <c r="H1699">
        <v>114866.53</v>
      </c>
      <c r="I1699">
        <v>0</v>
      </c>
      <c r="J1699" s="1" t="s">
        <v>3890</v>
      </c>
      <c r="K1699" s="1" t="s">
        <v>3898</v>
      </c>
    </row>
    <row r="1700" spans="1:11" x14ac:dyDescent="0.25">
      <c r="A1700" s="1" t="s">
        <v>26</v>
      </c>
      <c r="B1700" s="1" t="s">
        <v>1740</v>
      </c>
      <c r="C1700">
        <v>97279</v>
      </c>
      <c r="D1700" s="1" t="s">
        <v>3656</v>
      </c>
      <c r="E1700">
        <v>687.6</v>
      </c>
      <c r="F1700">
        <v>44669.4</v>
      </c>
      <c r="G1700" s="1" t="s">
        <v>28</v>
      </c>
      <c r="H1700">
        <v>44669.4</v>
      </c>
      <c r="I1700">
        <v>0</v>
      </c>
      <c r="J1700" s="1" t="s">
        <v>3890</v>
      </c>
      <c r="K1700" s="1" t="s">
        <v>3900</v>
      </c>
    </row>
    <row r="1701" spans="1:11" x14ac:dyDescent="0.25">
      <c r="A1701" s="1" t="s">
        <v>26</v>
      </c>
      <c r="B1701" s="1" t="s">
        <v>1741</v>
      </c>
      <c r="C1701">
        <v>97280</v>
      </c>
      <c r="D1701" s="1" t="s">
        <v>3753</v>
      </c>
      <c r="E1701">
        <v>143.6</v>
      </c>
      <c r="F1701">
        <v>7467.2</v>
      </c>
      <c r="G1701" s="1" t="s">
        <v>26</v>
      </c>
      <c r="H1701">
        <v>7467.2</v>
      </c>
      <c r="I1701">
        <v>0</v>
      </c>
      <c r="J1701" s="1" t="s">
        <v>3890</v>
      </c>
      <c r="K1701" s="1" t="s">
        <v>3899</v>
      </c>
    </row>
    <row r="1702" spans="1:11" x14ac:dyDescent="0.25">
      <c r="A1702" s="1" t="s">
        <v>26</v>
      </c>
      <c r="B1702" s="1" t="s">
        <v>1742</v>
      </c>
      <c r="C1702">
        <v>97281</v>
      </c>
      <c r="D1702" s="1" t="s">
        <v>3753</v>
      </c>
      <c r="E1702">
        <v>6.34</v>
      </c>
      <c r="F1702">
        <v>481.84</v>
      </c>
      <c r="G1702" s="1" t="s">
        <v>26</v>
      </c>
      <c r="H1702">
        <v>481.84</v>
      </c>
      <c r="I1702">
        <v>0</v>
      </c>
      <c r="J1702" s="1" t="s">
        <v>3890</v>
      </c>
      <c r="K1702" s="1" t="s">
        <v>3901</v>
      </c>
    </row>
    <row r="1703" spans="1:11" x14ac:dyDescent="0.25">
      <c r="A1703" s="1" t="s">
        <v>26</v>
      </c>
      <c r="B1703" s="1" t="s">
        <v>1743</v>
      </c>
      <c r="C1703">
        <v>97282</v>
      </c>
      <c r="D1703" s="1" t="s">
        <v>3630</v>
      </c>
      <c r="E1703">
        <v>133.30000000000001</v>
      </c>
      <c r="F1703">
        <v>8797.7999999999993</v>
      </c>
      <c r="G1703" s="1" t="s">
        <v>26</v>
      </c>
      <c r="H1703">
        <v>8797.7999999999993</v>
      </c>
      <c r="I1703">
        <v>0</v>
      </c>
      <c r="J1703" s="1" t="s">
        <v>3890</v>
      </c>
      <c r="K1703" s="1" t="s">
        <v>3901</v>
      </c>
    </row>
    <row r="1704" spans="1:11" x14ac:dyDescent="0.25">
      <c r="A1704" s="1" t="s">
        <v>26</v>
      </c>
      <c r="B1704" s="1" t="s">
        <v>1744</v>
      </c>
      <c r="C1704">
        <v>97283</v>
      </c>
      <c r="D1704" s="1" t="s">
        <v>3633</v>
      </c>
      <c r="E1704">
        <v>222.4</v>
      </c>
      <c r="F1704">
        <v>12097.6</v>
      </c>
      <c r="G1704" s="1" t="s">
        <v>26</v>
      </c>
      <c r="H1704">
        <v>12097.6</v>
      </c>
      <c r="I1704">
        <v>0</v>
      </c>
      <c r="J1704" s="1" t="s">
        <v>3890</v>
      </c>
      <c r="K1704" s="1" t="s">
        <v>3897</v>
      </c>
    </row>
    <row r="1705" spans="1:11" x14ac:dyDescent="0.25">
      <c r="A1705" s="1" t="s">
        <v>26</v>
      </c>
      <c r="B1705" s="1" t="s">
        <v>1745</v>
      </c>
      <c r="C1705">
        <v>97284</v>
      </c>
      <c r="D1705" s="1" t="s">
        <v>3659</v>
      </c>
      <c r="E1705">
        <v>80</v>
      </c>
      <c r="F1705">
        <v>2240</v>
      </c>
      <c r="G1705" s="1" t="s">
        <v>26</v>
      </c>
      <c r="H1705">
        <v>2240</v>
      </c>
      <c r="I1705">
        <v>0</v>
      </c>
      <c r="J1705" s="1" t="s">
        <v>3890</v>
      </c>
      <c r="K1705" s="1" t="s">
        <v>3894</v>
      </c>
    </row>
    <row r="1706" spans="1:11" x14ac:dyDescent="0.25">
      <c r="A1706" s="1" t="s">
        <v>26</v>
      </c>
      <c r="B1706" s="1" t="s">
        <v>1746</v>
      </c>
      <c r="C1706">
        <v>97285</v>
      </c>
      <c r="D1706" s="1" t="s">
        <v>3658</v>
      </c>
      <c r="E1706">
        <v>429.1</v>
      </c>
      <c r="F1706">
        <v>28093.1</v>
      </c>
      <c r="G1706" s="1" t="s">
        <v>30</v>
      </c>
      <c r="H1706">
        <v>28093.1</v>
      </c>
      <c r="I1706">
        <v>0</v>
      </c>
      <c r="J1706" s="1" t="s">
        <v>3890</v>
      </c>
      <c r="K1706" s="1" t="s">
        <v>3900</v>
      </c>
    </row>
    <row r="1707" spans="1:11" x14ac:dyDescent="0.25">
      <c r="A1707" s="1" t="s">
        <v>26</v>
      </c>
      <c r="B1707" s="1" t="s">
        <v>1747</v>
      </c>
      <c r="C1707">
        <v>97286</v>
      </c>
      <c r="D1707" s="1" t="s">
        <v>3660</v>
      </c>
      <c r="E1707">
        <v>247.9</v>
      </c>
      <c r="F1707">
        <v>15513.7</v>
      </c>
      <c r="G1707" s="1" t="s">
        <v>29</v>
      </c>
      <c r="H1707">
        <v>15513.7</v>
      </c>
      <c r="I1707">
        <v>0</v>
      </c>
      <c r="J1707" s="1" t="s">
        <v>3890</v>
      </c>
      <c r="K1707" s="1" t="s">
        <v>3900</v>
      </c>
    </row>
    <row r="1708" spans="1:11" x14ac:dyDescent="0.25">
      <c r="A1708" s="1" t="s">
        <v>26</v>
      </c>
      <c r="B1708" s="1" t="s">
        <v>1748</v>
      </c>
      <c r="C1708">
        <v>97287</v>
      </c>
      <c r="D1708" s="1" t="s">
        <v>3606</v>
      </c>
      <c r="E1708">
        <v>88.2</v>
      </c>
      <c r="F1708">
        <v>4931.8</v>
      </c>
      <c r="G1708" s="1" t="s">
        <v>26</v>
      </c>
      <c r="H1708">
        <v>4931.8</v>
      </c>
      <c r="I1708">
        <v>0</v>
      </c>
      <c r="J1708" s="1" t="s">
        <v>3890</v>
      </c>
      <c r="K1708" s="1" t="s">
        <v>3894</v>
      </c>
    </row>
    <row r="1709" spans="1:11" x14ac:dyDescent="0.25">
      <c r="A1709" s="1" t="s">
        <v>26</v>
      </c>
      <c r="B1709" s="1" t="s">
        <v>1749</v>
      </c>
      <c r="C1709">
        <v>97288</v>
      </c>
      <c r="D1709" s="1" t="s">
        <v>3669</v>
      </c>
      <c r="E1709">
        <v>15.4</v>
      </c>
      <c r="F1709">
        <v>1062.5999999999999</v>
      </c>
      <c r="G1709" s="1" t="s">
        <v>26</v>
      </c>
      <c r="H1709">
        <v>1062.5999999999999</v>
      </c>
      <c r="I1709">
        <v>0</v>
      </c>
      <c r="J1709" s="1" t="s">
        <v>3890</v>
      </c>
      <c r="K1709" s="1" t="s">
        <v>3897</v>
      </c>
    </row>
    <row r="1710" spans="1:11" x14ac:dyDescent="0.25">
      <c r="A1710" s="1" t="s">
        <v>26</v>
      </c>
      <c r="B1710" s="1" t="s">
        <v>1750</v>
      </c>
      <c r="C1710">
        <v>97289</v>
      </c>
      <c r="D1710" s="1" t="s">
        <v>3676</v>
      </c>
      <c r="E1710">
        <v>7.4</v>
      </c>
      <c r="F1710">
        <v>510.6</v>
      </c>
      <c r="G1710" s="1" t="s">
        <v>26</v>
      </c>
      <c r="H1710">
        <v>510.6</v>
      </c>
      <c r="I1710">
        <v>0</v>
      </c>
      <c r="J1710" s="1" t="s">
        <v>3890</v>
      </c>
      <c r="K1710" s="1" t="s">
        <v>3897</v>
      </c>
    </row>
    <row r="1711" spans="1:11" x14ac:dyDescent="0.25">
      <c r="A1711" s="1" t="s">
        <v>26</v>
      </c>
      <c r="B1711" s="1" t="s">
        <v>1751</v>
      </c>
      <c r="C1711">
        <v>97290</v>
      </c>
      <c r="D1711" s="1" t="s">
        <v>3671</v>
      </c>
      <c r="E1711">
        <v>74.8</v>
      </c>
      <c r="F1711">
        <v>4882</v>
      </c>
      <c r="G1711" s="1" t="s">
        <v>26</v>
      </c>
      <c r="H1711">
        <v>4882</v>
      </c>
      <c r="I1711">
        <v>0</v>
      </c>
      <c r="J1711" s="1" t="s">
        <v>3890</v>
      </c>
      <c r="K1711" s="1" t="s">
        <v>3897</v>
      </c>
    </row>
    <row r="1712" spans="1:11" x14ac:dyDescent="0.25">
      <c r="A1712" s="1" t="s">
        <v>26</v>
      </c>
      <c r="B1712" s="1" t="s">
        <v>1752</v>
      </c>
      <c r="C1712">
        <v>97291</v>
      </c>
      <c r="D1712" s="1" t="s">
        <v>3670</v>
      </c>
      <c r="E1712">
        <v>61.7</v>
      </c>
      <c r="F1712">
        <v>3825.4</v>
      </c>
      <c r="G1712" s="1" t="s">
        <v>26</v>
      </c>
      <c r="H1712">
        <v>3825.4</v>
      </c>
      <c r="I1712">
        <v>0</v>
      </c>
      <c r="J1712" s="1" t="s">
        <v>3890</v>
      </c>
      <c r="K1712" s="1" t="s">
        <v>3897</v>
      </c>
    </row>
    <row r="1713" spans="1:11" x14ac:dyDescent="0.25">
      <c r="A1713" s="1" t="s">
        <v>26</v>
      </c>
      <c r="B1713" s="1" t="s">
        <v>1753</v>
      </c>
      <c r="C1713">
        <v>97292</v>
      </c>
      <c r="D1713" s="1" t="s">
        <v>3736</v>
      </c>
      <c r="E1713">
        <v>63.4</v>
      </c>
      <c r="F1713">
        <v>3930.8</v>
      </c>
      <c r="G1713" s="1" t="s">
        <v>26</v>
      </c>
      <c r="H1713">
        <v>3930.8</v>
      </c>
      <c r="I1713">
        <v>0</v>
      </c>
      <c r="J1713" s="1" t="s">
        <v>3890</v>
      </c>
      <c r="K1713" s="1" t="s">
        <v>3897</v>
      </c>
    </row>
    <row r="1714" spans="1:11" x14ac:dyDescent="0.25">
      <c r="A1714" s="1" t="s">
        <v>26</v>
      </c>
      <c r="B1714" s="1" t="s">
        <v>1754</v>
      </c>
      <c r="C1714">
        <v>97293</v>
      </c>
      <c r="D1714" s="1" t="s">
        <v>3614</v>
      </c>
      <c r="E1714">
        <v>200</v>
      </c>
      <c r="F1714">
        <v>6800</v>
      </c>
      <c r="G1714" s="1" t="s">
        <v>26</v>
      </c>
      <c r="H1714">
        <v>6800</v>
      </c>
      <c r="I1714">
        <v>0</v>
      </c>
      <c r="J1714" s="1" t="s">
        <v>3890</v>
      </c>
      <c r="K1714" s="1" t="s">
        <v>3894</v>
      </c>
    </row>
    <row r="1715" spans="1:11" x14ac:dyDescent="0.25">
      <c r="A1715" s="1" t="s">
        <v>26</v>
      </c>
      <c r="B1715" s="1" t="s">
        <v>1755</v>
      </c>
      <c r="C1715">
        <v>97294</v>
      </c>
      <c r="D1715" s="1" t="s">
        <v>3663</v>
      </c>
      <c r="E1715">
        <v>371.68</v>
      </c>
      <c r="F1715">
        <v>23417.1</v>
      </c>
      <c r="G1715" s="1" t="s">
        <v>30</v>
      </c>
      <c r="H1715">
        <v>23417.1</v>
      </c>
      <c r="I1715">
        <v>0</v>
      </c>
      <c r="J1715" s="1" t="s">
        <v>3890</v>
      </c>
      <c r="K1715" s="1" t="s">
        <v>3900</v>
      </c>
    </row>
    <row r="1716" spans="1:11" x14ac:dyDescent="0.25">
      <c r="A1716" s="1" t="s">
        <v>26</v>
      </c>
      <c r="B1716" s="1" t="s">
        <v>1756</v>
      </c>
      <c r="C1716">
        <v>97295</v>
      </c>
      <c r="D1716" s="1" t="s">
        <v>3663</v>
      </c>
      <c r="E1716">
        <v>94.2</v>
      </c>
      <c r="F1716">
        <v>5746.2</v>
      </c>
      <c r="G1716" s="1" t="s">
        <v>30</v>
      </c>
      <c r="H1716">
        <v>5746.2</v>
      </c>
      <c r="I1716">
        <v>0</v>
      </c>
      <c r="J1716" s="1" t="s">
        <v>3890</v>
      </c>
      <c r="K1716" s="1" t="s">
        <v>3900</v>
      </c>
    </row>
    <row r="1717" spans="1:11" x14ac:dyDescent="0.25">
      <c r="A1717" s="1" t="s">
        <v>26</v>
      </c>
      <c r="B1717" s="1" t="s">
        <v>1757</v>
      </c>
      <c r="C1717">
        <v>97296</v>
      </c>
      <c r="D1717" s="1" t="s">
        <v>3668</v>
      </c>
      <c r="E1717">
        <v>0</v>
      </c>
      <c r="F1717">
        <v>0</v>
      </c>
      <c r="G1717" s="1" t="s">
        <v>3879</v>
      </c>
      <c r="H1717">
        <v>0</v>
      </c>
      <c r="I1717">
        <v>0</v>
      </c>
      <c r="J1717" s="1" t="s">
        <v>3891</v>
      </c>
      <c r="K1717" s="1" t="s">
        <v>3900</v>
      </c>
    </row>
    <row r="1718" spans="1:11" x14ac:dyDescent="0.25">
      <c r="A1718" s="1" t="s">
        <v>26</v>
      </c>
      <c r="B1718" s="1" t="s">
        <v>1758</v>
      </c>
      <c r="C1718">
        <v>97297</v>
      </c>
      <c r="D1718" s="1" t="s">
        <v>3668</v>
      </c>
      <c r="E1718">
        <v>205.4</v>
      </c>
      <c r="F1718">
        <v>12538.2</v>
      </c>
      <c r="G1718" s="1" t="s">
        <v>28</v>
      </c>
      <c r="H1718">
        <v>12538.2</v>
      </c>
      <c r="I1718">
        <v>0</v>
      </c>
      <c r="J1718" s="1" t="s">
        <v>3890</v>
      </c>
      <c r="K1718" s="1" t="s">
        <v>3900</v>
      </c>
    </row>
    <row r="1719" spans="1:11" x14ac:dyDescent="0.25">
      <c r="A1719" s="1" t="s">
        <v>26</v>
      </c>
      <c r="B1719" s="1" t="s">
        <v>1759</v>
      </c>
      <c r="C1719">
        <v>97298</v>
      </c>
      <c r="D1719" s="1" t="s">
        <v>3666</v>
      </c>
      <c r="E1719">
        <v>129.84</v>
      </c>
      <c r="F1719">
        <v>8159</v>
      </c>
      <c r="G1719" s="1" t="s">
        <v>30</v>
      </c>
      <c r="H1719">
        <v>8159</v>
      </c>
      <c r="I1719">
        <v>0</v>
      </c>
      <c r="J1719" s="1" t="s">
        <v>3890</v>
      </c>
      <c r="K1719" s="1" t="s">
        <v>3900</v>
      </c>
    </row>
    <row r="1720" spans="1:11" x14ac:dyDescent="0.25">
      <c r="A1720" s="1" t="s">
        <v>26</v>
      </c>
      <c r="B1720" s="1" t="s">
        <v>1760</v>
      </c>
      <c r="C1720">
        <v>97299</v>
      </c>
      <c r="D1720" s="1" t="s">
        <v>3764</v>
      </c>
      <c r="E1720">
        <v>304.8</v>
      </c>
      <c r="F1720">
        <v>19202.400000000001</v>
      </c>
      <c r="G1720" s="1" t="s">
        <v>26</v>
      </c>
      <c r="H1720">
        <v>19202.400000000001</v>
      </c>
      <c r="I1720">
        <v>0</v>
      </c>
      <c r="J1720" s="1" t="s">
        <v>3890</v>
      </c>
      <c r="K1720" s="1" t="s">
        <v>3896</v>
      </c>
    </row>
    <row r="1721" spans="1:11" x14ac:dyDescent="0.25">
      <c r="A1721" s="1" t="s">
        <v>26</v>
      </c>
      <c r="B1721" s="1" t="s">
        <v>1761</v>
      </c>
      <c r="C1721">
        <v>97300</v>
      </c>
      <c r="D1721" s="1" t="s">
        <v>3677</v>
      </c>
      <c r="E1721">
        <v>0</v>
      </c>
      <c r="F1721">
        <v>0</v>
      </c>
      <c r="G1721" s="1" t="s">
        <v>3879</v>
      </c>
      <c r="H1721">
        <v>0</v>
      </c>
      <c r="I1721">
        <v>0</v>
      </c>
      <c r="J1721" s="1" t="s">
        <v>3891</v>
      </c>
      <c r="K1721" s="1" t="s">
        <v>3895</v>
      </c>
    </row>
    <row r="1722" spans="1:11" x14ac:dyDescent="0.25">
      <c r="A1722" s="1" t="s">
        <v>26</v>
      </c>
      <c r="B1722" s="1" t="s">
        <v>1762</v>
      </c>
      <c r="C1722">
        <v>97301</v>
      </c>
      <c r="D1722" s="1" t="s">
        <v>3620</v>
      </c>
      <c r="E1722">
        <v>85</v>
      </c>
      <c r="F1722">
        <v>5355</v>
      </c>
      <c r="G1722" s="1" t="s">
        <v>26</v>
      </c>
      <c r="H1722">
        <v>5355</v>
      </c>
      <c r="I1722">
        <v>0</v>
      </c>
      <c r="J1722" s="1" t="s">
        <v>3890</v>
      </c>
      <c r="K1722" s="1" t="s">
        <v>3894</v>
      </c>
    </row>
    <row r="1723" spans="1:11" x14ac:dyDescent="0.25">
      <c r="A1723" s="1" t="s">
        <v>26</v>
      </c>
      <c r="B1723" s="1" t="s">
        <v>1763</v>
      </c>
      <c r="C1723">
        <v>97302</v>
      </c>
      <c r="D1723" s="1" t="s">
        <v>3848</v>
      </c>
      <c r="E1723">
        <v>886.3</v>
      </c>
      <c r="F1723">
        <v>39883.5</v>
      </c>
      <c r="G1723" s="1" t="s">
        <v>27</v>
      </c>
      <c r="H1723">
        <v>39883.5</v>
      </c>
      <c r="I1723">
        <v>0</v>
      </c>
      <c r="J1723" s="1" t="s">
        <v>3890</v>
      </c>
      <c r="K1723" s="1" t="s">
        <v>3895</v>
      </c>
    </row>
    <row r="1724" spans="1:11" x14ac:dyDescent="0.25">
      <c r="A1724" s="1" t="s">
        <v>26</v>
      </c>
      <c r="B1724" s="1" t="s">
        <v>1764</v>
      </c>
      <c r="C1724">
        <v>97303</v>
      </c>
      <c r="D1724" s="1" t="s">
        <v>3673</v>
      </c>
      <c r="E1724">
        <v>235.9</v>
      </c>
      <c r="F1724">
        <v>15569.4</v>
      </c>
      <c r="G1724" s="1" t="s">
        <v>27</v>
      </c>
      <c r="H1724">
        <v>15569.4</v>
      </c>
      <c r="I1724">
        <v>0</v>
      </c>
      <c r="J1724" s="1" t="s">
        <v>3890</v>
      </c>
      <c r="K1724" s="1" t="s">
        <v>3895</v>
      </c>
    </row>
    <row r="1725" spans="1:11" x14ac:dyDescent="0.25">
      <c r="A1725" s="1" t="s">
        <v>26</v>
      </c>
      <c r="B1725" s="1" t="s">
        <v>1765</v>
      </c>
      <c r="C1725">
        <v>97304</v>
      </c>
      <c r="D1725" s="1" t="s">
        <v>3673</v>
      </c>
      <c r="E1725">
        <v>15</v>
      </c>
      <c r="F1725">
        <v>990</v>
      </c>
      <c r="G1725" s="1" t="s">
        <v>27</v>
      </c>
      <c r="H1725">
        <v>990</v>
      </c>
      <c r="I1725">
        <v>0</v>
      </c>
      <c r="J1725" s="1" t="s">
        <v>3890</v>
      </c>
      <c r="K1725" s="1" t="s">
        <v>3895</v>
      </c>
    </row>
    <row r="1726" spans="1:11" x14ac:dyDescent="0.25">
      <c r="A1726" s="1" t="s">
        <v>26</v>
      </c>
      <c r="B1726" s="1" t="s">
        <v>1766</v>
      </c>
      <c r="C1726">
        <v>97305</v>
      </c>
      <c r="D1726" s="1" t="s">
        <v>3689</v>
      </c>
      <c r="E1726">
        <v>256.8</v>
      </c>
      <c r="F1726">
        <v>8731.2000000000007</v>
      </c>
      <c r="G1726" s="1" t="s">
        <v>26</v>
      </c>
      <c r="H1726">
        <v>8731.2000000000007</v>
      </c>
      <c r="I1726">
        <v>0</v>
      </c>
      <c r="J1726" s="1" t="s">
        <v>3890</v>
      </c>
      <c r="K1726" s="1" t="s">
        <v>3894</v>
      </c>
    </row>
    <row r="1727" spans="1:11" x14ac:dyDescent="0.25">
      <c r="A1727" s="1" t="s">
        <v>26</v>
      </c>
      <c r="B1727" s="1" t="s">
        <v>1767</v>
      </c>
      <c r="C1727">
        <v>97306</v>
      </c>
      <c r="D1727" s="1" t="s">
        <v>3677</v>
      </c>
      <c r="E1727">
        <v>201</v>
      </c>
      <c r="F1727">
        <v>13668</v>
      </c>
      <c r="G1727" s="1" t="s">
        <v>27</v>
      </c>
      <c r="H1727">
        <v>13668</v>
      </c>
      <c r="I1727">
        <v>0</v>
      </c>
      <c r="J1727" s="1" t="s">
        <v>3890</v>
      </c>
      <c r="K1727" s="1" t="s">
        <v>3895</v>
      </c>
    </row>
    <row r="1728" spans="1:11" x14ac:dyDescent="0.25">
      <c r="A1728" s="1" t="s">
        <v>26</v>
      </c>
      <c r="B1728" s="1" t="s">
        <v>1768</v>
      </c>
      <c r="C1728">
        <v>97307</v>
      </c>
      <c r="D1728" s="1" t="s">
        <v>3614</v>
      </c>
      <c r="E1728">
        <v>44</v>
      </c>
      <c r="F1728">
        <v>2452.8000000000002</v>
      </c>
      <c r="G1728" s="1" t="s">
        <v>26</v>
      </c>
      <c r="H1728">
        <v>2452.8000000000002</v>
      </c>
      <c r="I1728">
        <v>0</v>
      </c>
      <c r="J1728" s="1" t="s">
        <v>3890</v>
      </c>
      <c r="K1728" s="1" t="s">
        <v>3894</v>
      </c>
    </row>
    <row r="1729" spans="1:11" x14ac:dyDescent="0.25">
      <c r="A1729" s="1" t="s">
        <v>26</v>
      </c>
      <c r="B1729" s="1" t="s">
        <v>1769</v>
      </c>
      <c r="C1729">
        <v>97308</v>
      </c>
      <c r="D1729" s="1" t="s">
        <v>3611</v>
      </c>
      <c r="E1729">
        <v>55.7</v>
      </c>
      <c r="F1729">
        <v>3509.1</v>
      </c>
      <c r="G1729" s="1" t="s">
        <v>26</v>
      </c>
      <c r="H1729">
        <v>3509.1</v>
      </c>
      <c r="I1729">
        <v>0</v>
      </c>
      <c r="J1729" s="1" t="s">
        <v>3890</v>
      </c>
      <c r="K1729" s="1" t="s">
        <v>3894</v>
      </c>
    </row>
    <row r="1730" spans="1:11" x14ac:dyDescent="0.25">
      <c r="A1730" s="1" t="s">
        <v>26</v>
      </c>
      <c r="B1730" s="1" t="s">
        <v>1770</v>
      </c>
      <c r="C1730">
        <v>97309</v>
      </c>
      <c r="D1730" s="1" t="s">
        <v>3616</v>
      </c>
      <c r="E1730">
        <v>0</v>
      </c>
      <c r="F1730">
        <v>0</v>
      </c>
      <c r="G1730" s="1" t="s">
        <v>3879</v>
      </c>
      <c r="H1730">
        <v>0</v>
      </c>
      <c r="I1730">
        <v>0</v>
      </c>
      <c r="J1730" s="1" t="s">
        <v>3891</v>
      </c>
      <c r="K1730" s="1" t="s">
        <v>3894</v>
      </c>
    </row>
    <row r="1731" spans="1:11" x14ac:dyDescent="0.25">
      <c r="A1731" s="1" t="s">
        <v>26</v>
      </c>
      <c r="B1731" s="1" t="s">
        <v>1771</v>
      </c>
      <c r="C1731">
        <v>97310</v>
      </c>
      <c r="D1731" s="1" t="s">
        <v>3616</v>
      </c>
      <c r="E1731">
        <v>203.1</v>
      </c>
      <c r="F1731">
        <v>11248.5</v>
      </c>
      <c r="G1731" s="1" t="s">
        <v>26</v>
      </c>
      <c r="H1731">
        <v>11248.5</v>
      </c>
      <c r="I1731">
        <v>0</v>
      </c>
      <c r="J1731" s="1" t="s">
        <v>3890</v>
      </c>
      <c r="K1731" s="1" t="s">
        <v>3894</v>
      </c>
    </row>
    <row r="1732" spans="1:11" x14ac:dyDescent="0.25">
      <c r="A1732" s="1" t="s">
        <v>26</v>
      </c>
      <c r="B1732" s="1" t="s">
        <v>1772</v>
      </c>
      <c r="C1732">
        <v>97311</v>
      </c>
      <c r="D1732" s="1" t="s">
        <v>3680</v>
      </c>
      <c r="E1732">
        <v>215.8</v>
      </c>
      <c r="F1732">
        <v>10463</v>
      </c>
      <c r="G1732" s="1" t="s">
        <v>27</v>
      </c>
      <c r="H1732">
        <v>10463</v>
      </c>
      <c r="I1732">
        <v>0</v>
      </c>
      <c r="J1732" s="1" t="s">
        <v>3890</v>
      </c>
      <c r="K1732" s="1" t="s">
        <v>3895</v>
      </c>
    </row>
    <row r="1733" spans="1:11" x14ac:dyDescent="0.25">
      <c r="A1733" s="1" t="s">
        <v>26</v>
      </c>
      <c r="B1733" s="1" t="s">
        <v>1773</v>
      </c>
      <c r="C1733">
        <v>97312</v>
      </c>
      <c r="D1733" s="1" t="s">
        <v>3614</v>
      </c>
      <c r="E1733">
        <v>25.6</v>
      </c>
      <c r="F1733">
        <v>1331.2</v>
      </c>
      <c r="G1733" s="1" t="s">
        <v>26</v>
      </c>
      <c r="H1733">
        <v>1331.2</v>
      </c>
      <c r="I1733">
        <v>0</v>
      </c>
      <c r="J1733" s="1" t="s">
        <v>3890</v>
      </c>
      <c r="K1733" s="1" t="s">
        <v>3894</v>
      </c>
    </row>
    <row r="1734" spans="1:11" x14ac:dyDescent="0.25">
      <c r="A1734" s="1" t="s">
        <v>26</v>
      </c>
      <c r="B1734" s="1" t="s">
        <v>1774</v>
      </c>
      <c r="C1734">
        <v>97313</v>
      </c>
      <c r="D1734" s="1" t="s">
        <v>3791</v>
      </c>
      <c r="E1734">
        <v>25.5</v>
      </c>
      <c r="F1734">
        <v>1657.5</v>
      </c>
      <c r="G1734" s="1" t="s">
        <v>27</v>
      </c>
      <c r="H1734">
        <v>1657.5</v>
      </c>
      <c r="I1734">
        <v>0</v>
      </c>
      <c r="J1734" s="1" t="s">
        <v>3890</v>
      </c>
      <c r="K1734" s="1" t="s">
        <v>3896</v>
      </c>
    </row>
    <row r="1735" spans="1:11" x14ac:dyDescent="0.25">
      <c r="A1735" s="1" t="s">
        <v>26</v>
      </c>
      <c r="B1735" s="1" t="s">
        <v>1775</v>
      </c>
      <c r="C1735">
        <v>97314</v>
      </c>
      <c r="D1735" s="1" t="s">
        <v>3605</v>
      </c>
      <c r="E1735">
        <v>25.1</v>
      </c>
      <c r="F1735">
        <v>1656.6</v>
      </c>
      <c r="G1735" s="1" t="s">
        <v>26</v>
      </c>
      <c r="H1735">
        <v>1656.6</v>
      </c>
      <c r="I1735">
        <v>0</v>
      </c>
      <c r="J1735" s="1" t="s">
        <v>3890</v>
      </c>
      <c r="K1735" s="1" t="s">
        <v>3894</v>
      </c>
    </row>
    <row r="1736" spans="1:11" x14ac:dyDescent="0.25">
      <c r="A1736" s="1" t="s">
        <v>26</v>
      </c>
      <c r="B1736" s="1" t="s">
        <v>1776</v>
      </c>
      <c r="C1736">
        <v>97315</v>
      </c>
      <c r="D1736" s="1" t="s">
        <v>3665</v>
      </c>
      <c r="E1736">
        <v>86.6</v>
      </c>
      <c r="F1736">
        <v>5333.6</v>
      </c>
      <c r="G1736" s="1" t="s">
        <v>26</v>
      </c>
      <c r="H1736">
        <v>5333.6</v>
      </c>
      <c r="I1736">
        <v>0</v>
      </c>
      <c r="J1736" s="1" t="s">
        <v>3890</v>
      </c>
      <c r="K1736" s="1" t="s">
        <v>3903</v>
      </c>
    </row>
    <row r="1737" spans="1:11" x14ac:dyDescent="0.25">
      <c r="A1737" s="1" t="s">
        <v>26</v>
      </c>
      <c r="B1737" s="1" t="s">
        <v>1777</v>
      </c>
      <c r="C1737">
        <v>97316</v>
      </c>
      <c r="D1737" s="1" t="s">
        <v>3600</v>
      </c>
      <c r="E1737">
        <v>284.8</v>
      </c>
      <c r="F1737">
        <v>14809.6</v>
      </c>
      <c r="G1737" s="1" t="s">
        <v>37</v>
      </c>
      <c r="H1737">
        <v>14809.6</v>
      </c>
      <c r="I1737">
        <v>0</v>
      </c>
      <c r="J1737" s="1" t="s">
        <v>3890</v>
      </c>
      <c r="K1737" s="1" t="s">
        <v>3894</v>
      </c>
    </row>
    <row r="1738" spans="1:11" x14ac:dyDescent="0.25">
      <c r="A1738" s="1" t="s">
        <v>26</v>
      </c>
      <c r="B1738" s="1" t="s">
        <v>1778</v>
      </c>
      <c r="C1738">
        <v>97317</v>
      </c>
      <c r="D1738" s="1" t="s">
        <v>3642</v>
      </c>
      <c r="E1738">
        <v>64.3</v>
      </c>
      <c r="F1738">
        <v>3922.3</v>
      </c>
      <c r="G1738" s="1" t="s">
        <v>26</v>
      </c>
      <c r="H1738">
        <v>3922.3</v>
      </c>
      <c r="I1738">
        <v>0</v>
      </c>
      <c r="J1738" s="1" t="s">
        <v>3890</v>
      </c>
      <c r="K1738" s="1" t="s">
        <v>3894</v>
      </c>
    </row>
    <row r="1739" spans="1:11" x14ac:dyDescent="0.25">
      <c r="A1739" s="1" t="s">
        <v>26</v>
      </c>
      <c r="B1739" s="1" t="s">
        <v>1779</v>
      </c>
      <c r="C1739">
        <v>97318</v>
      </c>
      <c r="D1739" s="1" t="s">
        <v>3617</v>
      </c>
      <c r="E1739">
        <v>73.2</v>
      </c>
      <c r="F1739">
        <v>4611.6000000000004</v>
      </c>
      <c r="G1739" s="1" t="s">
        <v>26</v>
      </c>
      <c r="H1739">
        <v>4611.6000000000004</v>
      </c>
      <c r="I1739">
        <v>0</v>
      </c>
      <c r="J1739" s="1" t="s">
        <v>3890</v>
      </c>
      <c r="K1739" s="1" t="s">
        <v>3894</v>
      </c>
    </row>
    <row r="1740" spans="1:11" x14ac:dyDescent="0.25">
      <c r="A1740" s="1" t="s">
        <v>26</v>
      </c>
      <c r="B1740" s="1" t="s">
        <v>1780</v>
      </c>
      <c r="C1740">
        <v>97319</v>
      </c>
      <c r="D1740" s="1" t="s">
        <v>3693</v>
      </c>
      <c r="E1740">
        <v>231.1</v>
      </c>
      <c r="F1740">
        <v>8992.7000000000007</v>
      </c>
      <c r="G1740" s="1" t="s">
        <v>26</v>
      </c>
      <c r="H1740">
        <v>8992.7000000000007</v>
      </c>
      <c r="I1740">
        <v>0</v>
      </c>
      <c r="J1740" s="1" t="s">
        <v>3890</v>
      </c>
      <c r="K1740" s="1" t="s">
        <v>3894</v>
      </c>
    </row>
    <row r="1741" spans="1:11" x14ac:dyDescent="0.25">
      <c r="A1741" s="1" t="s">
        <v>26</v>
      </c>
      <c r="B1741" s="1" t="s">
        <v>1781</v>
      </c>
      <c r="C1741">
        <v>97320</v>
      </c>
      <c r="D1741" s="1" t="s">
        <v>3797</v>
      </c>
      <c r="E1741">
        <v>1082.24</v>
      </c>
      <c r="F1741">
        <v>10.82</v>
      </c>
      <c r="G1741" s="1" t="s">
        <v>34</v>
      </c>
      <c r="H1741">
        <v>10.82</v>
      </c>
      <c r="I1741">
        <v>0</v>
      </c>
      <c r="J1741" s="1" t="s">
        <v>3890</v>
      </c>
      <c r="K1741" s="1" t="s">
        <v>3898</v>
      </c>
    </row>
    <row r="1742" spans="1:11" x14ac:dyDescent="0.25">
      <c r="A1742" s="1" t="s">
        <v>26</v>
      </c>
      <c r="B1742" s="1" t="s">
        <v>1782</v>
      </c>
      <c r="C1742">
        <v>97321</v>
      </c>
      <c r="D1742" s="1" t="s">
        <v>3694</v>
      </c>
      <c r="E1742">
        <v>51.4</v>
      </c>
      <c r="F1742">
        <v>3786.5</v>
      </c>
      <c r="G1742" s="1" t="s">
        <v>26</v>
      </c>
      <c r="H1742">
        <v>3786.5</v>
      </c>
      <c r="I1742">
        <v>0</v>
      </c>
      <c r="J1742" s="1" t="s">
        <v>3890</v>
      </c>
      <c r="K1742" s="1" t="s">
        <v>3894</v>
      </c>
    </row>
    <row r="1743" spans="1:11" x14ac:dyDescent="0.25">
      <c r="A1743" s="1" t="s">
        <v>26</v>
      </c>
      <c r="B1743" s="1" t="s">
        <v>1783</v>
      </c>
      <c r="C1743">
        <v>97322</v>
      </c>
      <c r="D1743" s="1" t="s">
        <v>3703</v>
      </c>
      <c r="E1743">
        <v>116.9</v>
      </c>
      <c r="F1743">
        <v>7455.7</v>
      </c>
      <c r="G1743" s="1" t="s">
        <v>26</v>
      </c>
      <c r="H1743">
        <v>7455.7</v>
      </c>
      <c r="I1743">
        <v>0</v>
      </c>
      <c r="J1743" s="1" t="s">
        <v>3890</v>
      </c>
      <c r="K1743" s="1" t="s">
        <v>3894</v>
      </c>
    </row>
    <row r="1744" spans="1:11" x14ac:dyDescent="0.25">
      <c r="A1744" s="1" t="s">
        <v>26</v>
      </c>
      <c r="B1744" s="1" t="s">
        <v>1784</v>
      </c>
      <c r="C1744">
        <v>97323</v>
      </c>
      <c r="D1744" s="1" t="s">
        <v>3757</v>
      </c>
      <c r="E1744">
        <v>33.1</v>
      </c>
      <c r="F1744">
        <v>1059.2</v>
      </c>
      <c r="G1744" s="1" t="s">
        <v>37</v>
      </c>
      <c r="H1744">
        <v>1059.2</v>
      </c>
      <c r="I1744">
        <v>0</v>
      </c>
      <c r="J1744" s="1" t="s">
        <v>3890</v>
      </c>
      <c r="K1744" s="1" t="s">
        <v>3898</v>
      </c>
    </row>
    <row r="1745" spans="1:11" x14ac:dyDescent="0.25">
      <c r="A1745" s="1" t="s">
        <v>26</v>
      </c>
      <c r="B1745" s="1" t="s">
        <v>1785</v>
      </c>
      <c r="C1745">
        <v>97324</v>
      </c>
      <c r="D1745" s="1" t="s">
        <v>3614</v>
      </c>
      <c r="E1745">
        <v>41.3</v>
      </c>
      <c r="F1745">
        <v>2767.1</v>
      </c>
      <c r="G1745" s="1" t="s">
        <v>26</v>
      </c>
      <c r="H1745">
        <v>2767.1</v>
      </c>
      <c r="I1745">
        <v>0</v>
      </c>
      <c r="J1745" s="1" t="s">
        <v>3890</v>
      </c>
      <c r="K1745" s="1" t="s">
        <v>3894</v>
      </c>
    </row>
    <row r="1746" spans="1:11" x14ac:dyDescent="0.25">
      <c r="A1746" s="1" t="s">
        <v>26</v>
      </c>
      <c r="B1746" s="1" t="s">
        <v>1786</v>
      </c>
      <c r="C1746">
        <v>97325</v>
      </c>
      <c r="D1746" s="1" t="s">
        <v>3614</v>
      </c>
      <c r="E1746">
        <v>102.4</v>
      </c>
      <c r="F1746">
        <v>2252.8000000000002</v>
      </c>
      <c r="G1746" s="1" t="s">
        <v>26</v>
      </c>
      <c r="H1746">
        <v>2252.8000000000002</v>
      </c>
      <c r="I1746">
        <v>0</v>
      </c>
      <c r="J1746" s="1" t="s">
        <v>3890</v>
      </c>
      <c r="K1746" s="1" t="s">
        <v>3894</v>
      </c>
    </row>
    <row r="1747" spans="1:11" x14ac:dyDescent="0.25">
      <c r="A1747" s="1" t="s">
        <v>26</v>
      </c>
      <c r="B1747" s="1" t="s">
        <v>1787</v>
      </c>
      <c r="C1747">
        <v>97326</v>
      </c>
      <c r="D1747" s="1" t="s">
        <v>3624</v>
      </c>
      <c r="E1747">
        <v>42.8</v>
      </c>
      <c r="F1747">
        <v>2953.2</v>
      </c>
      <c r="G1747" s="1" t="s">
        <v>26</v>
      </c>
      <c r="H1747">
        <v>2953.2</v>
      </c>
      <c r="I1747">
        <v>0</v>
      </c>
      <c r="J1747" s="1" t="s">
        <v>3890</v>
      </c>
      <c r="K1747" s="1" t="s">
        <v>3894</v>
      </c>
    </row>
    <row r="1748" spans="1:11" x14ac:dyDescent="0.25">
      <c r="A1748" s="1" t="s">
        <v>26</v>
      </c>
      <c r="B1748" s="1" t="s">
        <v>1788</v>
      </c>
      <c r="C1748">
        <v>97327</v>
      </c>
      <c r="D1748" s="1" t="s">
        <v>3747</v>
      </c>
      <c r="E1748">
        <v>91.7</v>
      </c>
      <c r="F1748">
        <v>4501.8</v>
      </c>
      <c r="G1748" s="1" t="s">
        <v>26</v>
      </c>
      <c r="H1748">
        <v>4501.8</v>
      </c>
      <c r="I1748">
        <v>0</v>
      </c>
      <c r="J1748" s="1" t="s">
        <v>3890</v>
      </c>
      <c r="K1748" s="1" t="s">
        <v>3894</v>
      </c>
    </row>
    <row r="1749" spans="1:11" x14ac:dyDescent="0.25">
      <c r="A1749" s="1" t="s">
        <v>26</v>
      </c>
      <c r="B1749" s="1" t="s">
        <v>1789</v>
      </c>
      <c r="C1749">
        <v>97328</v>
      </c>
      <c r="D1749" s="1" t="s">
        <v>3686</v>
      </c>
      <c r="E1749">
        <v>263.41000000000003</v>
      </c>
      <c r="F1749">
        <v>13778.94</v>
      </c>
      <c r="G1749" s="1" t="s">
        <v>3879</v>
      </c>
      <c r="H1749">
        <v>0</v>
      </c>
      <c r="I1749">
        <v>13778.94</v>
      </c>
      <c r="J1749" s="1" t="s">
        <v>3892</v>
      </c>
      <c r="K1749" s="1" t="s">
        <v>3903</v>
      </c>
    </row>
    <row r="1750" spans="1:11" x14ac:dyDescent="0.25">
      <c r="A1750" s="1" t="s">
        <v>26</v>
      </c>
      <c r="B1750" s="1" t="s">
        <v>1790</v>
      </c>
      <c r="C1750">
        <v>97329</v>
      </c>
      <c r="D1750" s="1" t="s">
        <v>3614</v>
      </c>
      <c r="E1750">
        <v>14.5</v>
      </c>
      <c r="F1750">
        <v>1106.0999999999999</v>
      </c>
      <c r="G1750" s="1" t="s">
        <v>26</v>
      </c>
      <c r="H1750">
        <v>1106.0999999999999</v>
      </c>
      <c r="I1750">
        <v>0</v>
      </c>
      <c r="J1750" s="1" t="s">
        <v>3890</v>
      </c>
      <c r="K1750" s="1" t="s">
        <v>3894</v>
      </c>
    </row>
    <row r="1751" spans="1:11" x14ac:dyDescent="0.25">
      <c r="A1751" s="1" t="s">
        <v>26</v>
      </c>
      <c r="B1751" s="1" t="s">
        <v>1791</v>
      </c>
      <c r="C1751">
        <v>97330</v>
      </c>
      <c r="D1751" s="1" t="s">
        <v>3622</v>
      </c>
      <c r="E1751">
        <v>110.1</v>
      </c>
      <c r="F1751">
        <v>6213.9</v>
      </c>
      <c r="G1751" s="1" t="s">
        <v>26</v>
      </c>
      <c r="H1751">
        <v>6213.9</v>
      </c>
      <c r="I1751">
        <v>0</v>
      </c>
      <c r="J1751" s="1" t="s">
        <v>3890</v>
      </c>
      <c r="K1751" s="1" t="s">
        <v>3894</v>
      </c>
    </row>
    <row r="1752" spans="1:11" x14ac:dyDescent="0.25">
      <c r="A1752" s="1" t="s">
        <v>26</v>
      </c>
      <c r="B1752" s="1" t="s">
        <v>1792</v>
      </c>
      <c r="C1752">
        <v>97331</v>
      </c>
      <c r="D1752" s="1" t="s">
        <v>3701</v>
      </c>
      <c r="E1752">
        <v>1033.8</v>
      </c>
      <c r="F1752">
        <v>33081.599999999999</v>
      </c>
      <c r="G1752" s="1" t="s">
        <v>26</v>
      </c>
      <c r="H1752">
        <v>33081.599999999999</v>
      </c>
      <c r="I1752">
        <v>0</v>
      </c>
      <c r="J1752" s="1" t="s">
        <v>3890</v>
      </c>
      <c r="K1752" s="1" t="s">
        <v>3894</v>
      </c>
    </row>
    <row r="1753" spans="1:11" x14ac:dyDescent="0.25">
      <c r="A1753" s="1" t="s">
        <v>26</v>
      </c>
      <c r="B1753" s="1" t="s">
        <v>1793</v>
      </c>
      <c r="C1753">
        <v>97332</v>
      </c>
      <c r="D1753" s="1" t="s">
        <v>3792</v>
      </c>
      <c r="E1753">
        <v>11.2</v>
      </c>
      <c r="F1753">
        <v>739.2</v>
      </c>
      <c r="G1753" s="1" t="s">
        <v>26</v>
      </c>
      <c r="H1753">
        <v>739.2</v>
      </c>
      <c r="I1753">
        <v>0</v>
      </c>
      <c r="J1753" s="1" t="s">
        <v>3890</v>
      </c>
      <c r="K1753" s="1" t="s">
        <v>3894</v>
      </c>
    </row>
    <row r="1754" spans="1:11" x14ac:dyDescent="0.25">
      <c r="A1754" s="1" t="s">
        <v>26</v>
      </c>
      <c r="B1754" s="1" t="s">
        <v>1794</v>
      </c>
      <c r="C1754">
        <v>97333</v>
      </c>
      <c r="D1754" s="1" t="s">
        <v>3687</v>
      </c>
      <c r="E1754">
        <v>18</v>
      </c>
      <c r="F1754">
        <v>1152</v>
      </c>
      <c r="G1754" s="1" t="s">
        <v>26</v>
      </c>
      <c r="H1754">
        <v>1152</v>
      </c>
      <c r="I1754">
        <v>0</v>
      </c>
      <c r="J1754" s="1" t="s">
        <v>3890</v>
      </c>
      <c r="K1754" s="1" t="s">
        <v>3894</v>
      </c>
    </row>
    <row r="1755" spans="1:11" x14ac:dyDescent="0.25">
      <c r="A1755" s="1" t="s">
        <v>26</v>
      </c>
      <c r="B1755" s="1" t="s">
        <v>1795</v>
      </c>
      <c r="C1755">
        <v>97334</v>
      </c>
      <c r="D1755" s="1" t="s">
        <v>3724</v>
      </c>
      <c r="E1755">
        <v>285.8</v>
      </c>
      <c r="F1755">
        <v>19720.2</v>
      </c>
      <c r="G1755" s="1" t="s">
        <v>27</v>
      </c>
      <c r="H1755">
        <v>19720.2</v>
      </c>
      <c r="I1755">
        <v>0</v>
      </c>
      <c r="J1755" s="1" t="s">
        <v>3890</v>
      </c>
      <c r="K1755" s="1" t="s">
        <v>3901</v>
      </c>
    </row>
    <row r="1756" spans="1:11" x14ac:dyDescent="0.25">
      <c r="A1756" s="1" t="s">
        <v>26</v>
      </c>
      <c r="B1756" s="1" t="s">
        <v>1796</v>
      </c>
      <c r="C1756">
        <v>97335</v>
      </c>
      <c r="D1756" s="1" t="s">
        <v>3755</v>
      </c>
      <c r="E1756">
        <v>71</v>
      </c>
      <c r="F1756">
        <v>5618</v>
      </c>
      <c r="G1756" s="1" t="s">
        <v>3882</v>
      </c>
      <c r="H1756">
        <v>5618</v>
      </c>
      <c r="I1756">
        <v>0</v>
      </c>
      <c r="J1756" s="1" t="s">
        <v>3890</v>
      </c>
      <c r="K1756" s="1" t="s">
        <v>3901</v>
      </c>
    </row>
    <row r="1757" spans="1:11" x14ac:dyDescent="0.25">
      <c r="A1757" s="1" t="s">
        <v>26</v>
      </c>
      <c r="B1757" s="1" t="s">
        <v>1797</v>
      </c>
      <c r="C1757">
        <v>97336</v>
      </c>
      <c r="D1757" s="1" t="s">
        <v>3754</v>
      </c>
      <c r="E1757">
        <v>241.74</v>
      </c>
      <c r="F1757">
        <v>17876.7</v>
      </c>
      <c r="G1757" s="1" t="s">
        <v>3882</v>
      </c>
      <c r="H1757">
        <v>17876.7</v>
      </c>
      <c r="I1757">
        <v>0</v>
      </c>
      <c r="J1757" s="1" t="s">
        <v>3890</v>
      </c>
      <c r="K1757" s="1" t="s">
        <v>3901</v>
      </c>
    </row>
    <row r="1758" spans="1:11" x14ac:dyDescent="0.25">
      <c r="A1758" s="1" t="s">
        <v>26</v>
      </c>
      <c r="B1758" s="1" t="s">
        <v>1798</v>
      </c>
      <c r="C1758">
        <v>97337</v>
      </c>
      <c r="D1758" s="1" t="s">
        <v>3714</v>
      </c>
      <c r="E1758">
        <v>20.3</v>
      </c>
      <c r="F1758">
        <v>1436.6</v>
      </c>
      <c r="G1758" s="1" t="s">
        <v>27</v>
      </c>
      <c r="H1758">
        <v>1436.6</v>
      </c>
      <c r="I1758">
        <v>0</v>
      </c>
      <c r="J1758" s="1" t="s">
        <v>3890</v>
      </c>
      <c r="K1758" s="1" t="s">
        <v>3901</v>
      </c>
    </row>
    <row r="1759" spans="1:11" x14ac:dyDescent="0.25">
      <c r="A1759" s="1" t="s">
        <v>26</v>
      </c>
      <c r="B1759" s="1" t="s">
        <v>1799</v>
      </c>
      <c r="C1759">
        <v>97338</v>
      </c>
      <c r="D1759" s="1" t="s">
        <v>3614</v>
      </c>
      <c r="E1759">
        <v>15.8</v>
      </c>
      <c r="F1759">
        <v>829.5</v>
      </c>
      <c r="G1759" s="1" t="s">
        <v>27</v>
      </c>
      <c r="H1759">
        <v>829.5</v>
      </c>
      <c r="I1759">
        <v>0</v>
      </c>
      <c r="J1759" s="1" t="s">
        <v>3890</v>
      </c>
      <c r="K1759" s="1" t="s">
        <v>3896</v>
      </c>
    </row>
    <row r="1760" spans="1:11" x14ac:dyDescent="0.25">
      <c r="A1760" s="1" t="s">
        <v>26</v>
      </c>
      <c r="B1760" s="1" t="s">
        <v>1800</v>
      </c>
      <c r="C1760">
        <v>97339</v>
      </c>
      <c r="D1760" s="1" t="s">
        <v>3761</v>
      </c>
      <c r="E1760">
        <v>26</v>
      </c>
      <c r="F1760">
        <v>884</v>
      </c>
      <c r="G1760" s="1" t="s">
        <v>27</v>
      </c>
      <c r="H1760">
        <v>884</v>
      </c>
      <c r="I1760">
        <v>0</v>
      </c>
      <c r="J1760" s="1" t="s">
        <v>3890</v>
      </c>
      <c r="K1760" s="1" t="s">
        <v>3896</v>
      </c>
    </row>
    <row r="1761" spans="1:11" x14ac:dyDescent="0.25">
      <c r="A1761" s="1" t="s">
        <v>26</v>
      </c>
      <c r="B1761" s="1" t="s">
        <v>1801</v>
      </c>
      <c r="C1761">
        <v>97340</v>
      </c>
      <c r="D1761" s="1" t="s">
        <v>3685</v>
      </c>
      <c r="E1761">
        <v>0</v>
      </c>
      <c r="F1761">
        <v>0</v>
      </c>
      <c r="G1761" s="1" t="s">
        <v>3879</v>
      </c>
      <c r="H1761">
        <v>0</v>
      </c>
      <c r="I1761">
        <v>0</v>
      </c>
      <c r="J1761" s="1" t="s">
        <v>3891</v>
      </c>
      <c r="K1761" s="1" t="s">
        <v>3896</v>
      </c>
    </row>
    <row r="1762" spans="1:11" x14ac:dyDescent="0.25">
      <c r="A1762" s="1" t="s">
        <v>26</v>
      </c>
      <c r="B1762" s="1" t="s">
        <v>1802</v>
      </c>
      <c r="C1762">
        <v>97341</v>
      </c>
      <c r="D1762" s="1" t="s">
        <v>3760</v>
      </c>
      <c r="E1762">
        <v>14.6</v>
      </c>
      <c r="F1762">
        <v>963.6</v>
      </c>
      <c r="G1762" s="1" t="s">
        <v>27</v>
      </c>
      <c r="H1762">
        <v>963.6</v>
      </c>
      <c r="I1762">
        <v>0</v>
      </c>
      <c r="J1762" s="1" t="s">
        <v>3890</v>
      </c>
      <c r="K1762" s="1" t="s">
        <v>3896</v>
      </c>
    </row>
    <row r="1763" spans="1:11" x14ac:dyDescent="0.25">
      <c r="A1763" s="1" t="s">
        <v>26</v>
      </c>
      <c r="B1763" s="1" t="s">
        <v>1803</v>
      </c>
      <c r="C1763">
        <v>97342</v>
      </c>
      <c r="D1763" s="1" t="s">
        <v>3682</v>
      </c>
      <c r="E1763">
        <v>178.4</v>
      </c>
      <c r="F1763">
        <v>7195.2</v>
      </c>
      <c r="G1763" s="1" t="s">
        <v>27</v>
      </c>
      <c r="H1763">
        <v>7195.2</v>
      </c>
      <c r="I1763">
        <v>0</v>
      </c>
      <c r="J1763" s="1" t="s">
        <v>3890</v>
      </c>
      <c r="K1763" s="1" t="s">
        <v>3896</v>
      </c>
    </row>
    <row r="1764" spans="1:11" x14ac:dyDescent="0.25">
      <c r="A1764" s="1" t="s">
        <v>26</v>
      </c>
      <c r="B1764" s="1" t="s">
        <v>1804</v>
      </c>
      <c r="C1764">
        <v>97343</v>
      </c>
      <c r="D1764" s="1" t="s">
        <v>3661</v>
      </c>
      <c r="E1764">
        <v>271.5</v>
      </c>
      <c r="F1764">
        <v>13285.5</v>
      </c>
      <c r="G1764" s="1" t="s">
        <v>27</v>
      </c>
      <c r="H1764">
        <v>13285.5</v>
      </c>
      <c r="I1764">
        <v>0</v>
      </c>
      <c r="J1764" s="1" t="s">
        <v>3890</v>
      </c>
      <c r="K1764" s="1" t="s">
        <v>3896</v>
      </c>
    </row>
    <row r="1765" spans="1:11" x14ac:dyDescent="0.25">
      <c r="A1765" s="1" t="s">
        <v>26</v>
      </c>
      <c r="B1765" s="1" t="s">
        <v>1805</v>
      </c>
      <c r="C1765">
        <v>97344</v>
      </c>
      <c r="D1765" s="1" t="s">
        <v>3849</v>
      </c>
      <c r="E1765">
        <v>40.1</v>
      </c>
      <c r="F1765">
        <v>3340.8</v>
      </c>
      <c r="G1765" s="1" t="s">
        <v>26</v>
      </c>
      <c r="H1765">
        <v>3340.8</v>
      </c>
      <c r="I1765">
        <v>0</v>
      </c>
      <c r="J1765" s="1" t="s">
        <v>3890</v>
      </c>
      <c r="K1765" s="1" t="s">
        <v>3894</v>
      </c>
    </row>
    <row r="1766" spans="1:11" x14ac:dyDescent="0.25">
      <c r="A1766" s="1" t="s">
        <v>26</v>
      </c>
      <c r="B1766" s="1" t="s">
        <v>1806</v>
      </c>
      <c r="C1766">
        <v>97345</v>
      </c>
      <c r="D1766" s="1" t="s">
        <v>3674</v>
      </c>
      <c r="E1766">
        <v>84.3</v>
      </c>
      <c r="F1766">
        <v>4383.6000000000004</v>
      </c>
      <c r="G1766" s="1" t="s">
        <v>26</v>
      </c>
      <c r="H1766">
        <v>4383.6000000000004</v>
      </c>
      <c r="I1766">
        <v>0</v>
      </c>
      <c r="J1766" s="1" t="s">
        <v>3890</v>
      </c>
      <c r="K1766" s="1" t="s">
        <v>3897</v>
      </c>
    </row>
    <row r="1767" spans="1:11" x14ac:dyDescent="0.25">
      <c r="A1767" s="1" t="s">
        <v>26</v>
      </c>
      <c r="B1767" s="1" t="s">
        <v>1807</v>
      </c>
      <c r="C1767">
        <v>97346</v>
      </c>
      <c r="D1767" s="1" t="s">
        <v>3681</v>
      </c>
      <c r="E1767">
        <v>228.4</v>
      </c>
      <c r="F1767">
        <v>12105.2</v>
      </c>
      <c r="G1767" s="1" t="s">
        <v>26</v>
      </c>
      <c r="H1767">
        <v>12105.2</v>
      </c>
      <c r="I1767">
        <v>0</v>
      </c>
      <c r="J1767" s="1" t="s">
        <v>3890</v>
      </c>
      <c r="K1767" s="1" t="s">
        <v>3897</v>
      </c>
    </row>
    <row r="1768" spans="1:11" x14ac:dyDescent="0.25">
      <c r="A1768" s="1" t="s">
        <v>26</v>
      </c>
      <c r="B1768" s="1" t="s">
        <v>1808</v>
      </c>
      <c r="C1768">
        <v>97347</v>
      </c>
      <c r="D1768" s="1" t="s">
        <v>3745</v>
      </c>
      <c r="E1768">
        <v>49</v>
      </c>
      <c r="F1768">
        <v>4328.1000000000004</v>
      </c>
      <c r="G1768" s="1" t="s">
        <v>26</v>
      </c>
      <c r="H1768">
        <v>4328.1000000000004</v>
      </c>
      <c r="I1768">
        <v>0</v>
      </c>
      <c r="J1768" s="1" t="s">
        <v>3890</v>
      </c>
      <c r="K1768" s="1" t="s">
        <v>3897</v>
      </c>
    </row>
    <row r="1769" spans="1:11" x14ac:dyDescent="0.25">
      <c r="A1769" s="1" t="s">
        <v>26</v>
      </c>
      <c r="B1769" s="1" t="s">
        <v>1809</v>
      </c>
      <c r="C1769">
        <v>97348</v>
      </c>
      <c r="D1769" s="1" t="s">
        <v>3793</v>
      </c>
      <c r="E1769">
        <v>234.4</v>
      </c>
      <c r="F1769">
        <v>9844.7999999999993</v>
      </c>
      <c r="G1769" s="1" t="s">
        <v>26</v>
      </c>
      <c r="H1769">
        <v>9844.7999999999993</v>
      </c>
      <c r="I1769">
        <v>0</v>
      </c>
      <c r="J1769" s="1" t="s">
        <v>3890</v>
      </c>
      <c r="K1769" s="1" t="s">
        <v>3894</v>
      </c>
    </row>
    <row r="1770" spans="1:11" x14ac:dyDescent="0.25">
      <c r="A1770" s="1" t="s">
        <v>26</v>
      </c>
      <c r="B1770" s="1" t="s">
        <v>1810</v>
      </c>
      <c r="C1770">
        <v>97349</v>
      </c>
      <c r="D1770" s="1" t="s">
        <v>3603</v>
      </c>
      <c r="E1770">
        <v>58</v>
      </c>
      <c r="F1770">
        <v>6090</v>
      </c>
      <c r="G1770" s="1" t="s">
        <v>26</v>
      </c>
      <c r="H1770">
        <v>6090</v>
      </c>
      <c r="I1770">
        <v>0</v>
      </c>
      <c r="J1770" s="1" t="s">
        <v>3890</v>
      </c>
      <c r="K1770" s="1" t="s">
        <v>3897</v>
      </c>
    </row>
    <row r="1771" spans="1:11" x14ac:dyDescent="0.25">
      <c r="A1771" s="1" t="s">
        <v>26</v>
      </c>
      <c r="B1771" s="1" t="s">
        <v>1811</v>
      </c>
      <c r="C1771">
        <v>97350</v>
      </c>
      <c r="D1771" s="1" t="s">
        <v>3705</v>
      </c>
      <c r="E1771">
        <v>52.9</v>
      </c>
      <c r="F1771">
        <v>1481.2</v>
      </c>
      <c r="G1771" s="1" t="s">
        <v>26</v>
      </c>
      <c r="H1771">
        <v>1481.2</v>
      </c>
      <c r="I1771">
        <v>0</v>
      </c>
      <c r="J1771" s="1" t="s">
        <v>3890</v>
      </c>
      <c r="K1771" s="1" t="s">
        <v>3894</v>
      </c>
    </row>
    <row r="1772" spans="1:11" x14ac:dyDescent="0.25">
      <c r="A1772" s="1" t="s">
        <v>26</v>
      </c>
      <c r="B1772" s="1" t="s">
        <v>1812</v>
      </c>
      <c r="C1772">
        <v>97351</v>
      </c>
      <c r="D1772" s="1" t="s">
        <v>3685</v>
      </c>
      <c r="E1772">
        <v>95.6</v>
      </c>
      <c r="F1772">
        <v>4971.2</v>
      </c>
      <c r="G1772" s="1" t="s">
        <v>27</v>
      </c>
      <c r="H1772">
        <v>4971.2</v>
      </c>
      <c r="I1772">
        <v>0</v>
      </c>
      <c r="J1772" s="1" t="s">
        <v>3890</v>
      </c>
      <c r="K1772" s="1" t="s">
        <v>3896</v>
      </c>
    </row>
    <row r="1773" spans="1:11" x14ac:dyDescent="0.25">
      <c r="A1773" s="1" t="s">
        <v>26</v>
      </c>
      <c r="B1773" s="1" t="s">
        <v>1813</v>
      </c>
      <c r="C1773">
        <v>97352</v>
      </c>
      <c r="D1773" s="1" t="s">
        <v>3683</v>
      </c>
      <c r="E1773">
        <v>294.5</v>
      </c>
      <c r="F1773">
        <v>18391.3</v>
      </c>
      <c r="G1773" s="1" t="s">
        <v>26</v>
      </c>
      <c r="H1773">
        <v>18391.3</v>
      </c>
      <c r="I1773">
        <v>0</v>
      </c>
      <c r="J1773" s="1" t="s">
        <v>3890</v>
      </c>
      <c r="K1773" s="1" t="s">
        <v>3894</v>
      </c>
    </row>
    <row r="1774" spans="1:11" x14ac:dyDescent="0.25">
      <c r="A1774" s="1" t="s">
        <v>26</v>
      </c>
      <c r="B1774" s="1" t="s">
        <v>1814</v>
      </c>
      <c r="C1774">
        <v>97353</v>
      </c>
      <c r="D1774" s="1" t="s">
        <v>3683</v>
      </c>
      <c r="E1774">
        <v>53.8</v>
      </c>
      <c r="F1774">
        <v>2407.6</v>
      </c>
      <c r="G1774" s="1" t="s">
        <v>26</v>
      </c>
      <c r="H1774">
        <v>2407.6</v>
      </c>
      <c r="I1774">
        <v>0</v>
      </c>
      <c r="J1774" s="1" t="s">
        <v>3890</v>
      </c>
      <c r="K1774" s="1" t="s">
        <v>3894</v>
      </c>
    </row>
    <row r="1775" spans="1:11" x14ac:dyDescent="0.25">
      <c r="A1775" s="1" t="s">
        <v>26</v>
      </c>
      <c r="B1775" s="1" t="s">
        <v>1815</v>
      </c>
      <c r="C1775">
        <v>97354</v>
      </c>
      <c r="D1775" s="1" t="s">
        <v>3700</v>
      </c>
      <c r="E1775">
        <v>211.8</v>
      </c>
      <c r="F1775">
        <v>15295.8</v>
      </c>
      <c r="G1775" s="1" t="s">
        <v>37</v>
      </c>
      <c r="H1775">
        <v>15295.8</v>
      </c>
      <c r="I1775">
        <v>0</v>
      </c>
      <c r="J1775" s="1" t="s">
        <v>3890</v>
      </c>
      <c r="K1775" s="1" t="s">
        <v>3898</v>
      </c>
    </row>
    <row r="1776" spans="1:11" x14ac:dyDescent="0.25">
      <c r="A1776" s="1" t="s">
        <v>26</v>
      </c>
      <c r="B1776" s="1" t="s">
        <v>1816</v>
      </c>
      <c r="C1776">
        <v>97355</v>
      </c>
      <c r="D1776" s="1" t="s">
        <v>3767</v>
      </c>
      <c r="E1776">
        <v>27</v>
      </c>
      <c r="F1776">
        <v>1728</v>
      </c>
      <c r="G1776" s="1" t="s">
        <v>26</v>
      </c>
      <c r="H1776">
        <v>1728</v>
      </c>
      <c r="I1776">
        <v>0</v>
      </c>
      <c r="J1776" s="1" t="s">
        <v>3890</v>
      </c>
      <c r="K1776" s="1" t="s">
        <v>3894</v>
      </c>
    </row>
    <row r="1777" spans="1:11" x14ac:dyDescent="0.25">
      <c r="A1777" s="1" t="s">
        <v>26</v>
      </c>
      <c r="B1777" s="1" t="s">
        <v>1817</v>
      </c>
      <c r="C1777">
        <v>97356</v>
      </c>
      <c r="D1777" s="1" t="s">
        <v>3717</v>
      </c>
      <c r="E1777">
        <v>25.4</v>
      </c>
      <c r="F1777">
        <v>914.4</v>
      </c>
      <c r="G1777" s="1" t="s">
        <v>26</v>
      </c>
      <c r="H1777">
        <v>914.4</v>
      </c>
      <c r="I1777">
        <v>0</v>
      </c>
      <c r="J1777" s="1" t="s">
        <v>3890</v>
      </c>
      <c r="K1777" s="1" t="s">
        <v>3894</v>
      </c>
    </row>
    <row r="1778" spans="1:11" x14ac:dyDescent="0.25">
      <c r="A1778" s="1" t="s">
        <v>26</v>
      </c>
      <c r="B1778" s="1" t="s">
        <v>1818</v>
      </c>
      <c r="C1778">
        <v>97357</v>
      </c>
      <c r="D1778" s="1" t="s">
        <v>3717</v>
      </c>
      <c r="E1778">
        <v>56.4</v>
      </c>
      <c r="F1778">
        <v>2760</v>
      </c>
      <c r="G1778" s="1" t="s">
        <v>26</v>
      </c>
      <c r="H1778">
        <v>2760</v>
      </c>
      <c r="I1778">
        <v>0</v>
      </c>
      <c r="J1778" s="1" t="s">
        <v>3890</v>
      </c>
      <c r="K1778" s="1" t="s">
        <v>3894</v>
      </c>
    </row>
    <row r="1779" spans="1:11" x14ac:dyDescent="0.25">
      <c r="A1779" s="1" t="s">
        <v>26</v>
      </c>
      <c r="B1779" s="1" t="s">
        <v>1819</v>
      </c>
      <c r="C1779">
        <v>97358</v>
      </c>
      <c r="D1779" s="1" t="s">
        <v>3716</v>
      </c>
      <c r="E1779">
        <v>1537.6</v>
      </c>
      <c r="F1779">
        <v>32289.599999999999</v>
      </c>
      <c r="G1779" s="1" t="s">
        <v>27</v>
      </c>
      <c r="H1779">
        <v>32289.599999999999</v>
      </c>
      <c r="I1779">
        <v>0</v>
      </c>
      <c r="J1779" s="1" t="s">
        <v>3890</v>
      </c>
      <c r="K1779" s="1" t="s">
        <v>3903</v>
      </c>
    </row>
    <row r="1780" spans="1:11" x14ac:dyDescent="0.25">
      <c r="A1780" s="1" t="s">
        <v>26</v>
      </c>
      <c r="B1780" s="1" t="s">
        <v>1820</v>
      </c>
      <c r="C1780">
        <v>97359</v>
      </c>
      <c r="D1780" s="1" t="s">
        <v>3725</v>
      </c>
      <c r="E1780">
        <v>547.6</v>
      </c>
      <c r="F1780">
        <v>17017.400000000001</v>
      </c>
      <c r="G1780" s="1" t="s">
        <v>34</v>
      </c>
      <c r="H1780">
        <v>17017.400000000001</v>
      </c>
      <c r="I1780">
        <v>0</v>
      </c>
      <c r="J1780" s="1" t="s">
        <v>3890</v>
      </c>
      <c r="K1780" s="1" t="s">
        <v>3894</v>
      </c>
    </row>
    <row r="1781" spans="1:11" x14ac:dyDescent="0.25">
      <c r="A1781" s="1" t="s">
        <v>26</v>
      </c>
      <c r="B1781" s="1" t="s">
        <v>1821</v>
      </c>
      <c r="C1781">
        <v>97360</v>
      </c>
      <c r="D1781" s="1" t="s">
        <v>3725</v>
      </c>
      <c r="E1781">
        <v>107</v>
      </c>
      <c r="F1781">
        <v>2354</v>
      </c>
      <c r="G1781" s="1" t="s">
        <v>34</v>
      </c>
      <c r="H1781">
        <v>2354</v>
      </c>
      <c r="I1781">
        <v>0</v>
      </c>
      <c r="J1781" s="1" t="s">
        <v>3890</v>
      </c>
      <c r="K1781" s="1" t="s">
        <v>3894</v>
      </c>
    </row>
    <row r="1782" spans="1:11" x14ac:dyDescent="0.25">
      <c r="A1782" s="1" t="s">
        <v>26</v>
      </c>
      <c r="B1782" s="1" t="s">
        <v>1822</v>
      </c>
      <c r="C1782">
        <v>97361</v>
      </c>
      <c r="D1782" s="1" t="s">
        <v>3708</v>
      </c>
      <c r="E1782">
        <v>5894.8</v>
      </c>
      <c r="F1782">
        <v>22400.240000000002</v>
      </c>
      <c r="G1782" s="1" t="s">
        <v>3882</v>
      </c>
      <c r="H1782">
        <v>22400.240000000002</v>
      </c>
      <c r="I1782">
        <v>0</v>
      </c>
      <c r="J1782" s="1" t="s">
        <v>3890</v>
      </c>
      <c r="K1782" s="1" t="s">
        <v>3894</v>
      </c>
    </row>
    <row r="1783" spans="1:11" x14ac:dyDescent="0.25">
      <c r="A1783" s="1" t="s">
        <v>26</v>
      </c>
      <c r="B1783" s="1" t="s">
        <v>1823</v>
      </c>
      <c r="C1783">
        <v>97362</v>
      </c>
      <c r="D1783" s="1" t="s">
        <v>3627</v>
      </c>
      <c r="E1783">
        <v>51</v>
      </c>
      <c r="F1783">
        <v>3519</v>
      </c>
      <c r="G1783" s="1" t="s">
        <v>26</v>
      </c>
      <c r="H1783">
        <v>3519</v>
      </c>
      <c r="I1783">
        <v>0</v>
      </c>
      <c r="J1783" s="1" t="s">
        <v>3890</v>
      </c>
      <c r="K1783" s="1" t="s">
        <v>3894</v>
      </c>
    </row>
    <row r="1784" spans="1:11" x14ac:dyDescent="0.25">
      <c r="A1784" s="1" t="s">
        <v>26</v>
      </c>
      <c r="B1784" s="1" t="s">
        <v>1824</v>
      </c>
      <c r="C1784">
        <v>97363</v>
      </c>
      <c r="D1784" s="1" t="s">
        <v>3850</v>
      </c>
      <c r="E1784">
        <v>0</v>
      </c>
      <c r="F1784">
        <v>0</v>
      </c>
      <c r="G1784" s="1" t="s">
        <v>3879</v>
      </c>
      <c r="H1784">
        <v>0</v>
      </c>
      <c r="I1784">
        <v>0</v>
      </c>
      <c r="J1784" s="1" t="s">
        <v>3891</v>
      </c>
      <c r="K1784" s="1" t="s">
        <v>3894</v>
      </c>
    </row>
    <row r="1785" spans="1:11" x14ac:dyDescent="0.25">
      <c r="A1785" s="1" t="s">
        <v>26</v>
      </c>
      <c r="B1785" s="1" t="s">
        <v>1825</v>
      </c>
      <c r="C1785">
        <v>97364</v>
      </c>
      <c r="D1785" s="1" t="s">
        <v>3850</v>
      </c>
      <c r="E1785">
        <v>316.8</v>
      </c>
      <c r="F1785">
        <v>20516.599999999999</v>
      </c>
      <c r="G1785" s="1" t="s">
        <v>26</v>
      </c>
      <c r="H1785">
        <v>20516.599999999999</v>
      </c>
      <c r="I1785">
        <v>0</v>
      </c>
      <c r="J1785" s="1" t="s">
        <v>3890</v>
      </c>
      <c r="K1785" s="1" t="s">
        <v>3894</v>
      </c>
    </row>
    <row r="1786" spans="1:11" x14ac:dyDescent="0.25">
      <c r="A1786" s="1" t="s">
        <v>26</v>
      </c>
      <c r="B1786" s="1" t="s">
        <v>1826</v>
      </c>
      <c r="C1786">
        <v>97365</v>
      </c>
      <c r="D1786" s="1" t="s">
        <v>3810</v>
      </c>
      <c r="E1786">
        <v>142.4</v>
      </c>
      <c r="F1786">
        <v>5126.3999999999996</v>
      </c>
      <c r="G1786" s="1" t="s">
        <v>26</v>
      </c>
      <c r="H1786">
        <v>5126.3999999999996</v>
      </c>
      <c r="I1786">
        <v>0</v>
      </c>
      <c r="J1786" s="1" t="s">
        <v>3890</v>
      </c>
      <c r="K1786" s="1" t="s">
        <v>3894</v>
      </c>
    </row>
    <row r="1787" spans="1:11" x14ac:dyDescent="0.25">
      <c r="A1787" s="1" t="s">
        <v>26</v>
      </c>
      <c r="B1787" s="1" t="s">
        <v>1827</v>
      </c>
      <c r="C1787">
        <v>97366</v>
      </c>
      <c r="D1787" s="1" t="s">
        <v>3672</v>
      </c>
      <c r="E1787">
        <v>97.2</v>
      </c>
      <c r="F1787">
        <v>4957.2</v>
      </c>
      <c r="G1787" s="1" t="s">
        <v>26</v>
      </c>
      <c r="H1787">
        <v>4957.2</v>
      </c>
      <c r="I1787">
        <v>0</v>
      </c>
      <c r="J1787" s="1" t="s">
        <v>3890</v>
      </c>
      <c r="K1787" s="1" t="s">
        <v>3894</v>
      </c>
    </row>
    <row r="1788" spans="1:11" x14ac:dyDescent="0.25">
      <c r="A1788" s="1" t="s">
        <v>26</v>
      </c>
      <c r="B1788" s="1" t="s">
        <v>1828</v>
      </c>
      <c r="C1788">
        <v>97367</v>
      </c>
      <c r="D1788" s="1" t="s">
        <v>3598</v>
      </c>
      <c r="E1788">
        <v>315</v>
      </c>
      <c r="F1788">
        <v>16695</v>
      </c>
      <c r="G1788" s="1" t="s">
        <v>28</v>
      </c>
      <c r="H1788">
        <v>16695</v>
      </c>
      <c r="I1788">
        <v>0</v>
      </c>
      <c r="J1788" s="1" t="s">
        <v>3890</v>
      </c>
      <c r="K1788" s="1" t="s">
        <v>3894</v>
      </c>
    </row>
    <row r="1789" spans="1:11" x14ac:dyDescent="0.25">
      <c r="A1789" s="1" t="s">
        <v>26</v>
      </c>
      <c r="B1789" s="1" t="s">
        <v>1829</v>
      </c>
      <c r="C1789">
        <v>97368</v>
      </c>
      <c r="D1789" s="1" t="s">
        <v>3614</v>
      </c>
      <c r="E1789">
        <v>10</v>
      </c>
      <c r="F1789">
        <v>400</v>
      </c>
      <c r="G1789" s="1" t="s">
        <v>26</v>
      </c>
      <c r="H1789">
        <v>400</v>
      </c>
      <c r="I1789">
        <v>0</v>
      </c>
      <c r="J1789" s="1" t="s">
        <v>3890</v>
      </c>
      <c r="K1789" s="1" t="s">
        <v>3894</v>
      </c>
    </row>
    <row r="1790" spans="1:11" x14ac:dyDescent="0.25">
      <c r="A1790" s="1" t="s">
        <v>26</v>
      </c>
      <c r="B1790" s="1" t="s">
        <v>1830</v>
      </c>
      <c r="C1790">
        <v>97369</v>
      </c>
      <c r="D1790" s="1" t="s">
        <v>3844</v>
      </c>
      <c r="E1790">
        <v>16.399999999999999</v>
      </c>
      <c r="F1790">
        <v>1082.4000000000001</v>
      </c>
      <c r="G1790" s="1" t="s">
        <v>27</v>
      </c>
      <c r="H1790">
        <v>1082.4000000000001</v>
      </c>
      <c r="I1790">
        <v>0</v>
      </c>
      <c r="J1790" s="1" t="s">
        <v>3890</v>
      </c>
      <c r="K1790" s="1" t="s">
        <v>3901</v>
      </c>
    </row>
    <row r="1791" spans="1:11" x14ac:dyDescent="0.25">
      <c r="A1791" s="1" t="s">
        <v>26</v>
      </c>
      <c r="B1791" s="1" t="s">
        <v>1831</v>
      </c>
      <c r="C1791">
        <v>97370</v>
      </c>
      <c r="D1791" s="1" t="s">
        <v>3711</v>
      </c>
      <c r="E1791">
        <v>31.4</v>
      </c>
      <c r="F1791">
        <v>2072.4</v>
      </c>
      <c r="G1791" s="1" t="s">
        <v>27</v>
      </c>
      <c r="H1791">
        <v>2072.4</v>
      </c>
      <c r="I1791">
        <v>0</v>
      </c>
      <c r="J1791" s="1" t="s">
        <v>3890</v>
      </c>
      <c r="K1791" s="1" t="s">
        <v>3901</v>
      </c>
    </row>
    <row r="1792" spans="1:11" x14ac:dyDescent="0.25">
      <c r="A1792" s="1" t="s">
        <v>26</v>
      </c>
      <c r="B1792" s="1" t="s">
        <v>1832</v>
      </c>
      <c r="C1792">
        <v>97371</v>
      </c>
      <c r="D1792" s="1" t="s">
        <v>3710</v>
      </c>
      <c r="E1792">
        <v>43.5</v>
      </c>
      <c r="F1792">
        <v>2871</v>
      </c>
      <c r="G1792" s="1" t="s">
        <v>27</v>
      </c>
      <c r="H1792">
        <v>2871</v>
      </c>
      <c r="I1792">
        <v>0</v>
      </c>
      <c r="J1792" s="1" t="s">
        <v>3890</v>
      </c>
      <c r="K1792" s="1" t="s">
        <v>3901</v>
      </c>
    </row>
    <row r="1793" spans="1:11" x14ac:dyDescent="0.25">
      <c r="A1793" s="1" t="s">
        <v>26</v>
      </c>
      <c r="B1793" s="1" t="s">
        <v>1833</v>
      </c>
      <c r="C1793">
        <v>97372</v>
      </c>
      <c r="D1793" s="1" t="s">
        <v>3713</v>
      </c>
      <c r="E1793">
        <v>11.7</v>
      </c>
      <c r="F1793">
        <v>772.2</v>
      </c>
      <c r="G1793" s="1" t="s">
        <v>27</v>
      </c>
      <c r="H1793">
        <v>772.2</v>
      </c>
      <c r="I1793">
        <v>0</v>
      </c>
      <c r="J1793" s="1" t="s">
        <v>3890</v>
      </c>
      <c r="K1793" s="1" t="s">
        <v>3901</v>
      </c>
    </row>
    <row r="1794" spans="1:11" x14ac:dyDescent="0.25">
      <c r="A1794" s="1" t="s">
        <v>26</v>
      </c>
      <c r="B1794" s="1" t="s">
        <v>1834</v>
      </c>
      <c r="C1794">
        <v>97373</v>
      </c>
      <c r="D1794" s="1" t="s">
        <v>3709</v>
      </c>
      <c r="E1794">
        <v>118.6</v>
      </c>
      <c r="F1794">
        <v>7827.6</v>
      </c>
      <c r="G1794" s="1" t="s">
        <v>27</v>
      </c>
      <c r="H1794">
        <v>7827.6</v>
      </c>
      <c r="I1794">
        <v>0</v>
      </c>
      <c r="J1794" s="1" t="s">
        <v>3890</v>
      </c>
      <c r="K1794" s="1" t="s">
        <v>3901</v>
      </c>
    </row>
    <row r="1795" spans="1:11" x14ac:dyDescent="0.25">
      <c r="A1795" s="1" t="s">
        <v>26</v>
      </c>
      <c r="B1795" s="1" t="s">
        <v>1835</v>
      </c>
      <c r="C1795">
        <v>97374</v>
      </c>
      <c r="D1795" s="1" t="s">
        <v>3769</v>
      </c>
      <c r="E1795">
        <v>6</v>
      </c>
      <c r="F1795">
        <v>354</v>
      </c>
      <c r="G1795" s="1" t="s">
        <v>3881</v>
      </c>
      <c r="H1795">
        <v>354</v>
      </c>
      <c r="I1795">
        <v>0</v>
      </c>
      <c r="J1795" s="1" t="s">
        <v>3890</v>
      </c>
      <c r="K1795" s="1" t="s">
        <v>3894</v>
      </c>
    </row>
    <row r="1796" spans="1:11" x14ac:dyDescent="0.25">
      <c r="A1796" s="1" t="s">
        <v>26</v>
      </c>
      <c r="B1796" s="1" t="s">
        <v>1836</v>
      </c>
      <c r="C1796">
        <v>97375</v>
      </c>
      <c r="D1796" s="1" t="s">
        <v>3727</v>
      </c>
      <c r="E1796">
        <v>1.5</v>
      </c>
      <c r="F1796">
        <v>135</v>
      </c>
      <c r="G1796" s="1" t="s">
        <v>27</v>
      </c>
      <c r="H1796">
        <v>135</v>
      </c>
      <c r="I1796">
        <v>0</v>
      </c>
      <c r="J1796" s="1" t="s">
        <v>3890</v>
      </c>
      <c r="K1796" s="1" t="s">
        <v>3894</v>
      </c>
    </row>
    <row r="1797" spans="1:11" x14ac:dyDescent="0.25">
      <c r="A1797" s="1" t="s">
        <v>26</v>
      </c>
      <c r="B1797" s="1" t="s">
        <v>1837</v>
      </c>
      <c r="C1797">
        <v>97376</v>
      </c>
      <c r="D1797" s="1" t="s">
        <v>3757</v>
      </c>
      <c r="E1797">
        <v>397</v>
      </c>
      <c r="F1797">
        <v>19354</v>
      </c>
      <c r="G1797" s="1" t="s">
        <v>37</v>
      </c>
      <c r="H1797">
        <v>19354</v>
      </c>
      <c r="I1797">
        <v>0</v>
      </c>
      <c r="J1797" s="1" t="s">
        <v>3890</v>
      </c>
      <c r="K1797" s="1" t="s">
        <v>3896</v>
      </c>
    </row>
    <row r="1798" spans="1:11" x14ac:dyDescent="0.25">
      <c r="A1798" s="1" t="s">
        <v>26</v>
      </c>
      <c r="B1798" s="1" t="s">
        <v>1838</v>
      </c>
      <c r="C1798">
        <v>97377</v>
      </c>
      <c r="D1798" s="1" t="s">
        <v>3686</v>
      </c>
      <c r="E1798">
        <v>12.8</v>
      </c>
      <c r="F1798">
        <v>768</v>
      </c>
      <c r="G1798" s="1" t="s">
        <v>3879</v>
      </c>
      <c r="H1798">
        <v>0</v>
      </c>
      <c r="I1798">
        <v>768</v>
      </c>
      <c r="J1798" s="1" t="s">
        <v>3892</v>
      </c>
      <c r="K1798" s="1" t="s">
        <v>3896</v>
      </c>
    </row>
    <row r="1799" spans="1:11" x14ac:dyDescent="0.25">
      <c r="A1799" s="1" t="s">
        <v>26</v>
      </c>
      <c r="B1799" s="1" t="s">
        <v>1839</v>
      </c>
      <c r="C1799">
        <v>97378</v>
      </c>
      <c r="D1799" s="1" t="s">
        <v>3733</v>
      </c>
      <c r="E1799">
        <v>80</v>
      </c>
      <c r="F1799">
        <v>5760</v>
      </c>
      <c r="G1799" s="1" t="s">
        <v>27</v>
      </c>
      <c r="H1799">
        <v>5760</v>
      </c>
      <c r="I1799">
        <v>0</v>
      </c>
      <c r="J1799" s="1" t="s">
        <v>3890</v>
      </c>
      <c r="K1799" s="1" t="s">
        <v>3896</v>
      </c>
    </row>
    <row r="1800" spans="1:11" x14ac:dyDescent="0.25">
      <c r="A1800" s="1" t="s">
        <v>27</v>
      </c>
      <c r="B1800" s="1" t="s">
        <v>1840</v>
      </c>
      <c r="C1800">
        <v>97379</v>
      </c>
      <c r="D1800" s="1" t="s">
        <v>3649</v>
      </c>
      <c r="E1800">
        <v>169.9</v>
      </c>
      <c r="F1800">
        <v>8836.7000000000007</v>
      </c>
      <c r="G1800" s="1" t="s">
        <v>28</v>
      </c>
      <c r="H1800">
        <v>8836.7000000000007</v>
      </c>
      <c r="I1800">
        <v>0</v>
      </c>
      <c r="J1800" s="1" t="s">
        <v>3890</v>
      </c>
      <c r="K1800" s="1" t="s">
        <v>3899</v>
      </c>
    </row>
    <row r="1801" spans="1:11" x14ac:dyDescent="0.25">
      <c r="A1801" s="1" t="s">
        <v>27</v>
      </c>
      <c r="B1801" s="1" t="s">
        <v>1841</v>
      </c>
      <c r="C1801">
        <v>97380</v>
      </c>
      <c r="D1801" s="1" t="s">
        <v>3667</v>
      </c>
      <c r="E1801">
        <v>147</v>
      </c>
      <c r="F1801">
        <v>6113.2</v>
      </c>
      <c r="G1801" s="1" t="s">
        <v>28</v>
      </c>
      <c r="H1801">
        <v>6113.2</v>
      </c>
      <c r="I1801">
        <v>0</v>
      </c>
      <c r="J1801" s="1" t="s">
        <v>3890</v>
      </c>
      <c r="K1801" s="1" t="s">
        <v>3899</v>
      </c>
    </row>
    <row r="1802" spans="1:11" x14ac:dyDescent="0.25">
      <c r="A1802" s="1" t="s">
        <v>27</v>
      </c>
      <c r="B1802" s="1" t="s">
        <v>1842</v>
      </c>
      <c r="C1802">
        <v>97381</v>
      </c>
      <c r="D1802" s="1" t="s">
        <v>3651</v>
      </c>
      <c r="E1802">
        <v>356.1</v>
      </c>
      <c r="F1802">
        <v>18124.5</v>
      </c>
      <c r="G1802" s="1" t="s">
        <v>28</v>
      </c>
      <c r="H1802">
        <v>18124.5</v>
      </c>
      <c r="I1802">
        <v>0</v>
      </c>
      <c r="J1802" s="1" t="s">
        <v>3890</v>
      </c>
      <c r="K1802" s="1" t="s">
        <v>3899</v>
      </c>
    </row>
    <row r="1803" spans="1:11" x14ac:dyDescent="0.25">
      <c r="A1803" s="1" t="s">
        <v>27</v>
      </c>
      <c r="B1803" s="1" t="s">
        <v>1843</v>
      </c>
      <c r="C1803">
        <v>97382</v>
      </c>
      <c r="D1803" s="1" t="s">
        <v>3650</v>
      </c>
      <c r="E1803">
        <v>79.099999999999994</v>
      </c>
      <c r="F1803">
        <v>4192.3</v>
      </c>
      <c r="G1803" s="1" t="s">
        <v>29</v>
      </c>
      <c r="H1803">
        <v>4192.3</v>
      </c>
      <c r="I1803">
        <v>0</v>
      </c>
      <c r="J1803" s="1" t="s">
        <v>3890</v>
      </c>
      <c r="K1803" s="1" t="s">
        <v>3899</v>
      </c>
    </row>
    <row r="1804" spans="1:11" x14ac:dyDescent="0.25">
      <c r="A1804" s="1" t="s">
        <v>27</v>
      </c>
      <c r="B1804" s="1" t="s">
        <v>1844</v>
      </c>
      <c r="C1804">
        <v>97383</v>
      </c>
      <c r="D1804" s="1" t="s">
        <v>3653</v>
      </c>
      <c r="E1804">
        <v>206.4</v>
      </c>
      <c r="F1804">
        <v>10526.4</v>
      </c>
      <c r="G1804" s="1" t="s">
        <v>28</v>
      </c>
      <c r="H1804">
        <v>10526.4</v>
      </c>
      <c r="I1804">
        <v>0</v>
      </c>
      <c r="J1804" s="1" t="s">
        <v>3890</v>
      </c>
      <c r="K1804" s="1" t="s">
        <v>3899</v>
      </c>
    </row>
    <row r="1805" spans="1:11" x14ac:dyDescent="0.25">
      <c r="A1805" s="1" t="s">
        <v>27</v>
      </c>
      <c r="B1805" s="1" t="s">
        <v>1845</v>
      </c>
      <c r="C1805">
        <v>97384</v>
      </c>
      <c r="D1805" s="1" t="s">
        <v>3641</v>
      </c>
      <c r="E1805">
        <v>31.8</v>
      </c>
      <c r="F1805">
        <v>1759.5</v>
      </c>
      <c r="G1805" s="1" t="s">
        <v>28</v>
      </c>
      <c r="H1805">
        <v>1759.5</v>
      </c>
      <c r="I1805">
        <v>0</v>
      </c>
      <c r="J1805" s="1" t="s">
        <v>3890</v>
      </c>
      <c r="K1805" s="1" t="s">
        <v>3899</v>
      </c>
    </row>
    <row r="1806" spans="1:11" x14ac:dyDescent="0.25">
      <c r="A1806" s="1" t="s">
        <v>27</v>
      </c>
      <c r="B1806" s="1" t="s">
        <v>1846</v>
      </c>
      <c r="C1806">
        <v>97385</v>
      </c>
      <c r="D1806" s="1" t="s">
        <v>3786</v>
      </c>
      <c r="E1806">
        <v>14.9</v>
      </c>
      <c r="F1806">
        <v>1013.2</v>
      </c>
      <c r="G1806" s="1" t="s">
        <v>27</v>
      </c>
      <c r="H1806">
        <v>1013.2</v>
      </c>
      <c r="I1806">
        <v>0</v>
      </c>
      <c r="J1806" s="1" t="s">
        <v>3890</v>
      </c>
      <c r="K1806" s="1" t="s">
        <v>3899</v>
      </c>
    </row>
    <row r="1807" spans="1:11" x14ac:dyDescent="0.25">
      <c r="A1807" s="1" t="s">
        <v>27</v>
      </c>
      <c r="B1807" s="1" t="s">
        <v>1847</v>
      </c>
      <c r="C1807">
        <v>97386</v>
      </c>
      <c r="D1807" s="1" t="s">
        <v>3640</v>
      </c>
      <c r="E1807">
        <v>263.60000000000002</v>
      </c>
      <c r="F1807">
        <v>13443.6</v>
      </c>
      <c r="G1807" s="1" t="s">
        <v>27</v>
      </c>
      <c r="H1807">
        <v>13443.6</v>
      </c>
      <c r="I1807">
        <v>0</v>
      </c>
      <c r="J1807" s="1" t="s">
        <v>3890</v>
      </c>
      <c r="K1807" s="1" t="s">
        <v>3899</v>
      </c>
    </row>
    <row r="1808" spans="1:11" x14ac:dyDescent="0.25">
      <c r="A1808" s="1" t="s">
        <v>27</v>
      </c>
      <c r="B1808" s="1" t="s">
        <v>1848</v>
      </c>
      <c r="C1808">
        <v>97387</v>
      </c>
      <c r="D1808" s="1" t="s">
        <v>3735</v>
      </c>
      <c r="E1808">
        <v>85.6</v>
      </c>
      <c r="F1808">
        <v>4365.6000000000004</v>
      </c>
      <c r="G1808" s="1" t="s">
        <v>29</v>
      </c>
      <c r="H1808">
        <v>4365.6000000000004</v>
      </c>
      <c r="I1808">
        <v>0</v>
      </c>
      <c r="J1808" s="1" t="s">
        <v>3890</v>
      </c>
      <c r="K1808" s="1" t="s">
        <v>3899</v>
      </c>
    </row>
    <row r="1809" spans="1:11" x14ac:dyDescent="0.25">
      <c r="A1809" s="1" t="s">
        <v>27</v>
      </c>
      <c r="B1809" s="1" t="s">
        <v>1849</v>
      </c>
      <c r="C1809">
        <v>97388</v>
      </c>
      <c r="D1809" s="1" t="s">
        <v>3608</v>
      </c>
      <c r="E1809">
        <v>159.6</v>
      </c>
      <c r="F1809">
        <v>8139.6</v>
      </c>
      <c r="G1809" s="1" t="s">
        <v>28</v>
      </c>
      <c r="H1809">
        <v>8139.6</v>
      </c>
      <c r="I1809">
        <v>0</v>
      </c>
      <c r="J1809" s="1" t="s">
        <v>3890</v>
      </c>
      <c r="K1809" s="1" t="s">
        <v>3899</v>
      </c>
    </row>
    <row r="1810" spans="1:11" x14ac:dyDescent="0.25">
      <c r="A1810" s="1" t="s">
        <v>27</v>
      </c>
      <c r="B1810" s="1" t="s">
        <v>1850</v>
      </c>
      <c r="C1810">
        <v>97389</v>
      </c>
      <c r="D1810" s="1" t="s">
        <v>3630</v>
      </c>
      <c r="E1810">
        <v>123.2</v>
      </c>
      <c r="F1810">
        <v>8131.2</v>
      </c>
      <c r="G1810" s="1" t="s">
        <v>27</v>
      </c>
      <c r="H1810">
        <v>8131.2</v>
      </c>
      <c r="I1810">
        <v>0</v>
      </c>
      <c r="J1810" s="1" t="s">
        <v>3890</v>
      </c>
      <c r="K1810" s="1" t="s">
        <v>3896</v>
      </c>
    </row>
    <row r="1811" spans="1:11" x14ac:dyDescent="0.25">
      <c r="A1811" s="1" t="s">
        <v>27</v>
      </c>
      <c r="B1811" s="1" t="s">
        <v>1851</v>
      </c>
      <c r="C1811">
        <v>97390</v>
      </c>
      <c r="D1811" s="1" t="s">
        <v>3643</v>
      </c>
      <c r="E1811">
        <v>84.6</v>
      </c>
      <c r="F1811">
        <v>4483.8</v>
      </c>
      <c r="G1811" s="1" t="s">
        <v>28</v>
      </c>
      <c r="H1811">
        <v>4483.8</v>
      </c>
      <c r="I1811">
        <v>0</v>
      </c>
      <c r="J1811" s="1" t="s">
        <v>3890</v>
      </c>
      <c r="K1811" s="1" t="s">
        <v>3899</v>
      </c>
    </row>
    <row r="1812" spans="1:11" x14ac:dyDescent="0.25">
      <c r="A1812" s="1" t="s">
        <v>27</v>
      </c>
      <c r="B1812" s="1" t="s">
        <v>1852</v>
      </c>
      <c r="C1812">
        <v>97391</v>
      </c>
      <c r="D1812" s="1" t="s">
        <v>3639</v>
      </c>
      <c r="E1812">
        <v>149</v>
      </c>
      <c r="F1812">
        <v>7599</v>
      </c>
      <c r="G1812" s="1" t="s">
        <v>28</v>
      </c>
      <c r="H1812">
        <v>7599</v>
      </c>
      <c r="I1812">
        <v>0</v>
      </c>
      <c r="J1812" s="1" t="s">
        <v>3890</v>
      </c>
      <c r="K1812" s="1" t="s">
        <v>3899</v>
      </c>
    </row>
    <row r="1813" spans="1:11" x14ac:dyDescent="0.25">
      <c r="A1813" s="1" t="s">
        <v>27</v>
      </c>
      <c r="B1813" s="1" t="s">
        <v>1853</v>
      </c>
      <c r="C1813">
        <v>97392</v>
      </c>
      <c r="D1813" s="1" t="s">
        <v>3737</v>
      </c>
      <c r="E1813">
        <v>85</v>
      </c>
      <c r="F1813">
        <v>4335</v>
      </c>
      <c r="G1813" s="1" t="s">
        <v>28</v>
      </c>
      <c r="H1813">
        <v>4335</v>
      </c>
      <c r="I1813">
        <v>0</v>
      </c>
      <c r="J1813" s="1" t="s">
        <v>3890</v>
      </c>
      <c r="K1813" s="1" t="s">
        <v>3899</v>
      </c>
    </row>
    <row r="1814" spans="1:11" x14ac:dyDescent="0.25">
      <c r="A1814" s="1" t="s">
        <v>27</v>
      </c>
      <c r="B1814" s="1" t="s">
        <v>1854</v>
      </c>
      <c r="C1814">
        <v>97393</v>
      </c>
      <c r="D1814" s="1" t="s">
        <v>3648</v>
      </c>
      <c r="E1814">
        <v>85.8</v>
      </c>
      <c r="F1814">
        <v>4375.8</v>
      </c>
      <c r="G1814" s="1" t="s">
        <v>28</v>
      </c>
      <c r="H1814">
        <v>4375.8</v>
      </c>
      <c r="I1814">
        <v>0</v>
      </c>
      <c r="J1814" s="1" t="s">
        <v>3890</v>
      </c>
      <c r="K1814" s="1" t="s">
        <v>3894</v>
      </c>
    </row>
    <row r="1815" spans="1:11" x14ac:dyDescent="0.25">
      <c r="A1815" s="1" t="s">
        <v>27</v>
      </c>
      <c r="B1815" s="1" t="s">
        <v>1855</v>
      </c>
      <c r="C1815">
        <v>97394</v>
      </c>
      <c r="D1815" s="1" t="s">
        <v>3638</v>
      </c>
      <c r="E1815">
        <v>35.6</v>
      </c>
      <c r="F1815">
        <v>2244</v>
      </c>
      <c r="G1815" s="1" t="s">
        <v>27</v>
      </c>
      <c r="H1815">
        <v>2244</v>
      </c>
      <c r="I1815">
        <v>0</v>
      </c>
      <c r="J1815" s="1" t="s">
        <v>3890</v>
      </c>
      <c r="K1815" s="1" t="s">
        <v>3897</v>
      </c>
    </row>
    <row r="1816" spans="1:11" x14ac:dyDescent="0.25">
      <c r="A1816" s="1" t="s">
        <v>27</v>
      </c>
      <c r="B1816" s="1" t="s">
        <v>1856</v>
      </c>
      <c r="C1816">
        <v>97395</v>
      </c>
      <c r="D1816" s="1" t="s">
        <v>3609</v>
      </c>
      <c r="E1816">
        <v>32</v>
      </c>
      <c r="F1816">
        <v>2095.5</v>
      </c>
      <c r="G1816" s="1" t="s">
        <v>27</v>
      </c>
      <c r="H1816">
        <v>2095.5</v>
      </c>
      <c r="I1816">
        <v>0</v>
      </c>
      <c r="J1816" s="1" t="s">
        <v>3890</v>
      </c>
      <c r="K1816" s="1" t="s">
        <v>3894</v>
      </c>
    </row>
    <row r="1817" spans="1:11" x14ac:dyDescent="0.25">
      <c r="A1817" s="1" t="s">
        <v>27</v>
      </c>
      <c r="B1817" s="1" t="s">
        <v>1857</v>
      </c>
      <c r="C1817">
        <v>97396</v>
      </c>
      <c r="D1817" s="1" t="s">
        <v>3634</v>
      </c>
      <c r="E1817">
        <v>46.9</v>
      </c>
      <c r="F1817">
        <v>2945</v>
      </c>
      <c r="G1817" s="1" t="s">
        <v>27</v>
      </c>
      <c r="H1817">
        <v>2945</v>
      </c>
      <c r="I1817">
        <v>0</v>
      </c>
      <c r="J1817" s="1" t="s">
        <v>3890</v>
      </c>
      <c r="K1817" s="1" t="s">
        <v>3894</v>
      </c>
    </row>
    <row r="1818" spans="1:11" x14ac:dyDescent="0.25">
      <c r="A1818" s="1" t="s">
        <v>27</v>
      </c>
      <c r="B1818" s="1" t="s">
        <v>1858</v>
      </c>
      <c r="C1818">
        <v>97397</v>
      </c>
      <c r="D1818" s="1" t="s">
        <v>3636</v>
      </c>
      <c r="E1818">
        <v>36.9</v>
      </c>
      <c r="F1818">
        <v>2435.4</v>
      </c>
      <c r="G1818" s="1" t="s">
        <v>27</v>
      </c>
      <c r="H1818">
        <v>2435.4</v>
      </c>
      <c r="I1818">
        <v>0</v>
      </c>
      <c r="J1818" s="1" t="s">
        <v>3890</v>
      </c>
      <c r="K1818" s="1" t="s">
        <v>3897</v>
      </c>
    </row>
    <row r="1819" spans="1:11" x14ac:dyDescent="0.25">
      <c r="A1819" s="1" t="s">
        <v>27</v>
      </c>
      <c r="B1819" s="1" t="s">
        <v>1859</v>
      </c>
      <c r="C1819">
        <v>97398</v>
      </c>
      <c r="D1819" s="1" t="s">
        <v>3633</v>
      </c>
      <c r="E1819">
        <v>201.09</v>
      </c>
      <c r="F1819">
        <v>9769.76</v>
      </c>
      <c r="G1819" s="1" t="s">
        <v>27</v>
      </c>
      <c r="H1819">
        <v>9769.76</v>
      </c>
      <c r="I1819">
        <v>0</v>
      </c>
      <c r="J1819" s="1" t="s">
        <v>3890</v>
      </c>
      <c r="K1819" s="1" t="s">
        <v>3897</v>
      </c>
    </row>
    <row r="1820" spans="1:11" x14ac:dyDescent="0.25">
      <c r="A1820" s="1" t="s">
        <v>27</v>
      </c>
      <c r="B1820" s="1" t="s">
        <v>1860</v>
      </c>
      <c r="C1820">
        <v>97399</v>
      </c>
      <c r="D1820" s="1" t="s">
        <v>3597</v>
      </c>
      <c r="E1820">
        <v>871.6</v>
      </c>
      <c r="F1820">
        <v>43094.8</v>
      </c>
      <c r="G1820" s="1" t="s">
        <v>27</v>
      </c>
      <c r="H1820">
        <v>43094.8</v>
      </c>
      <c r="I1820">
        <v>0</v>
      </c>
      <c r="J1820" s="1" t="s">
        <v>3890</v>
      </c>
      <c r="K1820" s="1" t="s">
        <v>3901</v>
      </c>
    </row>
    <row r="1821" spans="1:11" x14ac:dyDescent="0.25">
      <c r="A1821" s="1" t="s">
        <v>27</v>
      </c>
      <c r="B1821" s="1" t="s">
        <v>1861</v>
      </c>
      <c r="C1821">
        <v>97400</v>
      </c>
      <c r="D1821" s="1" t="s">
        <v>3595</v>
      </c>
      <c r="E1821">
        <v>121.8</v>
      </c>
      <c r="F1821">
        <v>6580.5</v>
      </c>
      <c r="G1821" s="1" t="s">
        <v>27</v>
      </c>
      <c r="H1821">
        <v>6580.5</v>
      </c>
      <c r="I1821">
        <v>0</v>
      </c>
      <c r="J1821" s="1" t="s">
        <v>3890</v>
      </c>
      <c r="K1821" s="1" t="s">
        <v>3894</v>
      </c>
    </row>
    <row r="1822" spans="1:11" x14ac:dyDescent="0.25">
      <c r="A1822" s="1" t="s">
        <v>27</v>
      </c>
      <c r="B1822" s="1" t="s">
        <v>1862</v>
      </c>
      <c r="C1822">
        <v>97401</v>
      </c>
      <c r="D1822" s="1" t="s">
        <v>3597</v>
      </c>
      <c r="E1822">
        <v>143.1</v>
      </c>
      <c r="F1822">
        <v>8301.4</v>
      </c>
      <c r="G1822" s="1" t="s">
        <v>27</v>
      </c>
      <c r="H1822">
        <v>8301.4</v>
      </c>
      <c r="I1822">
        <v>0</v>
      </c>
      <c r="J1822" s="1" t="s">
        <v>3890</v>
      </c>
      <c r="K1822" s="1" t="s">
        <v>3901</v>
      </c>
    </row>
    <row r="1823" spans="1:11" x14ac:dyDescent="0.25">
      <c r="A1823" s="1" t="s">
        <v>27</v>
      </c>
      <c r="B1823" s="1" t="s">
        <v>1863</v>
      </c>
      <c r="C1823">
        <v>97402</v>
      </c>
      <c r="D1823" s="1" t="s">
        <v>3599</v>
      </c>
      <c r="E1823">
        <v>766.8</v>
      </c>
      <c r="F1823">
        <v>40160.400000000001</v>
      </c>
      <c r="G1823" s="1" t="s">
        <v>28</v>
      </c>
      <c r="H1823">
        <v>40160.400000000001</v>
      </c>
      <c r="I1823">
        <v>0</v>
      </c>
      <c r="J1823" s="1" t="s">
        <v>3890</v>
      </c>
      <c r="K1823" s="1" t="s">
        <v>3895</v>
      </c>
    </row>
    <row r="1824" spans="1:11" x14ac:dyDescent="0.25">
      <c r="A1824" s="1" t="s">
        <v>27</v>
      </c>
      <c r="B1824" s="1" t="s">
        <v>1864</v>
      </c>
      <c r="C1824">
        <v>97403</v>
      </c>
      <c r="D1824" s="1" t="s">
        <v>3731</v>
      </c>
      <c r="E1824">
        <v>289</v>
      </c>
      <c r="F1824">
        <v>17629</v>
      </c>
      <c r="G1824" s="1" t="s">
        <v>28</v>
      </c>
      <c r="H1824">
        <v>17629</v>
      </c>
      <c r="I1824">
        <v>0</v>
      </c>
      <c r="J1824" s="1" t="s">
        <v>3890</v>
      </c>
      <c r="K1824" s="1" t="s">
        <v>3901</v>
      </c>
    </row>
    <row r="1825" spans="1:11" x14ac:dyDescent="0.25">
      <c r="A1825" s="1" t="s">
        <v>27</v>
      </c>
      <c r="B1825" s="1" t="s">
        <v>1865</v>
      </c>
      <c r="C1825">
        <v>97404</v>
      </c>
      <c r="D1825" s="1" t="s">
        <v>3674</v>
      </c>
      <c r="E1825">
        <v>125.4</v>
      </c>
      <c r="F1825">
        <v>2884.2</v>
      </c>
      <c r="G1825" s="1" t="s">
        <v>27</v>
      </c>
      <c r="H1825">
        <v>2884.2</v>
      </c>
      <c r="I1825">
        <v>0</v>
      </c>
      <c r="J1825" s="1" t="s">
        <v>3890</v>
      </c>
      <c r="K1825" s="1" t="s">
        <v>3897</v>
      </c>
    </row>
    <row r="1826" spans="1:11" x14ac:dyDescent="0.25">
      <c r="A1826" s="1" t="s">
        <v>27</v>
      </c>
      <c r="B1826" s="1" t="s">
        <v>1866</v>
      </c>
      <c r="C1826">
        <v>97405</v>
      </c>
      <c r="D1826" s="1" t="s">
        <v>3679</v>
      </c>
      <c r="E1826">
        <v>46.3</v>
      </c>
      <c r="F1826">
        <v>3148.4</v>
      </c>
      <c r="G1826" s="1" t="s">
        <v>27</v>
      </c>
      <c r="H1826">
        <v>3148.4</v>
      </c>
      <c r="I1826">
        <v>0</v>
      </c>
      <c r="J1826" s="1" t="s">
        <v>3890</v>
      </c>
      <c r="K1826" s="1" t="s">
        <v>3897</v>
      </c>
    </row>
    <row r="1827" spans="1:11" x14ac:dyDescent="0.25">
      <c r="A1827" s="1" t="s">
        <v>27</v>
      </c>
      <c r="B1827" s="1" t="s">
        <v>1867</v>
      </c>
      <c r="C1827">
        <v>97406</v>
      </c>
      <c r="D1827" s="1" t="s">
        <v>3732</v>
      </c>
      <c r="E1827">
        <v>150</v>
      </c>
      <c r="F1827">
        <v>9000</v>
      </c>
      <c r="G1827" s="1" t="s">
        <v>27</v>
      </c>
      <c r="H1827">
        <v>9000</v>
      </c>
      <c r="I1827">
        <v>0</v>
      </c>
      <c r="J1827" s="1" t="s">
        <v>3890</v>
      </c>
      <c r="K1827" s="1" t="s">
        <v>3894</v>
      </c>
    </row>
    <row r="1828" spans="1:11" x14ac:dyDescent="0.25">
      <c r="A1828" s="1" t="s">
        <v>27</v>
      </c>
      <c r="B1828" s="1" t="s">
        <v>1868</v>
      </c>
      <c r="C1828">
        <v>97407</v>
      </c>
      <c r="D1828" s="1" t="s">
        <v>3736</v>
      </c>
      <c r="E1828">
        <v>1.8</v>
      </c>
      <c r="F1828">
        <v>252</v>
      </c>
      <c r="G1828" s="1" t="s">
        <v>27</v>
      </c>
      <c r="H1828">
        <v>252</v>
      </c>
      <c r="I1828">
        <v>0</v>
      </c>
      <c r="J1828" s="1" t="s">
        <v>3890</v>
      </c>
      <c r="K1828" s="1" t="s">
        <v>3897</v>
      </c>
    </row>
    <row r="1829" spans="1:11" x14ac:dyDescent="0.25">
      <c r="A1829" s="1" t="s">
        <v>27</v>
      </c>
      <c r="B1829" s="1" t="s">
        <v>1869</v>
      </c>
      <c r="C1829">
        <v>97408</v>
      </c>
      <c r="D1829" s="1" t="s">
        <v>3669</v>
      </c>
      <c r="E1829">
        <v>72.2</v>
      </c>
      <c r="F1829">
        <v>4582.8</v>
      </c>
      <c r="G1829" s="1" t="s">
        <v>27</v>
      </c>
      <c r="H1829">
        <v>4582.8</v>
      </c>
      <c r="I1829">
        <v>0</v>
      </c>
      <c r="J1829" s="1" t="s">
        <v>3890</v>
      </c>
      <c r="K1829" s="1" t="s">
        <v>3897</v>
      </c>
    </row>
    <row r="1830" spans="1:11" x14ac:dyDescent="0.25">
      <c r="A1830" s="1" t="s">
        <v>27</v>
      </c>
      <c r="B1830" s="1" t="s">
        <v>1870</v>
      </c>
      <c r="C1830">
        <v>97409</v>
      </c>
      <c r="D1830" s="1" t="s">
        <v>3604</v>
      </c>
      <c r="E1830">
        <v>48.9</v>
      </c>
      <c r="F1830">
        <v>2927</v>
      </c>
      <c r="G1830" s="1" t="s">
        <v>27</v>
      </c>
      <c r="H1830">
        <v>2927</v>
      </c>
      <c r="I1830">
        <v>0</v>
      </c>
      <c r="J1830" s="1" t="s">
        <v>3890</v>
      </c>
      <c r="K1830" s="1" t="s">
        <v>3894</v>
      </c>
    </row>
    <row r="1831" spans="1:11" x14ac:dyDescent="0.25">
      <c r="A1831" s="1" t="s">
        <v>27</v>
      </c>
      <c r="B1831" s="1" t="s">
        <v>1871</v>
      </c>
      <c r="C1831">
        <v>97410</v>
      </c>
      <c r="D1831" s="1" t="s">
        <v>3670</v>
      </c>
      <c r="E1831">
        <v>26.5</v>
      </c>
      <c r="F1831">
        <v>2084.1</v>
      </c>
      <c r="G1831" s="1" t="s">
        <v>27</v>
      </c>
      <c r="H1831">
        <v>2084.1</v>
      </c>
      <c r="I1831">
        <v>0</v>
      </c>
      <c r="J1831" s="1" t="s">
        <v>3890</v>
      </c>
      <c r="K1831" s="1" t="s">
        <v>3897</v>
      </c>
    </row>
    <row r="1832" spans="1:11" x14ac:dyDescent="0.25">
      <c r="A1832" s="1" t="s">
        <v>27</v>
      </c>
      <c r="B1832" s="1" t="s">
        <v>1872</v>
      </c>
      <c r="C1832">
        <v>97411</v>
      </c>
      <c r="D1832" s="1" t="s">
        <v>3671</v>
      </c>
      <c r="E1832">
        <v>64.7</v>
      </c>
      <c r="F1832">
        <v>4059</v>
      </c>
      <c r="G1832" s="1" t="s">
        <v>27</v>
      </c>
      <c r="H1832">
        <v>4059</v>
      </c>
      <c r="I1832">
        <v>0</v>
      </c>
      <c r="J1832" s="1" t="s">
        <v>3890</v>
      </c>
      <c r="K1832" s="1" t="s">
        <v>3897</v>
      </c>
    </row>
    <row r="1833" spans="1:11" x14ac:dyDescent="0.25">
      <c r="A1833" s="1" t="s">
        <v>27</v>
      </c>
      <c r="B1833" s="1" t="s">
        <v>1873</v>
      </c>
      <c r="C1833">
        <v>97412</v>
      </c>
      <c r="D1833" s="1" t="s">
        <v>3678</v>
      </c>
      <c r="E1833">
        <v>21.5</v>
      </c>
      <c r="F1833">
        <v>1483.5</v>
      </c>
      <c r="G1833" s="1" t="s">
        <v>27</v>
      </c>
      <c r="H1833">
        <v>1483.5</v>
      </c>
      <c r="I1833">
        <v>0</v>
      </c>
      <c r="J1833" s="1" t="s">
        <v>3890</v>
      </c>
      <c r="K1833" s="1" t="s">
        <v>3897</v>
      </c>
    </row>
    <row r="1834" spans="1:11" x14ac:dyDescent="0.25">
      <c r="A1834" s="1" t="s">
        <v>27</v>
      </c>
      <c r="B1834" s="1" t="s">
        <v>1874</v>
      </c>
      <c r="C1834">
        <v>97413</v>
      </c>
      <c r="D1834" s="1" t="s">
        <v>3690</v>
      </c>
      <c r="E1834">
        <v>60.8</v>
      </c>
      <c r="F1834">
        <v>6227.2</v>
      </c>
      <c r="G1834" s="1" t="s">
        <v>30</v>
      </c>
      <c r="H1834">
        <v>6227.2</v>
      </c>
      <c r="I1834">
        <v>0</v>
      </c>
      <c r="J1834" s="1" t="s">
        <v>3890</v>
      </c>
      <c r="K1834" s="1" t="s">
        <v>3898</v>
      </c>
    </row>
    <row r="1835" spans="1:11" x14ac:dyDescent="0.25">
      <c r="A1835" s="1" t="s">
        <v>27</v>
      </c>
      <c r="B1835" s="1" t="s">
        <v>1875</v>
      </c>
      <c r="C1835">
        <v>97414</v>
      </c>
      <c r="D1835" s="1" t="s">
        <v>3734</v>
      </c>
      <c r="E1835">
        <v>48.2</v>
      </c>
      <c r="F1835">
        <v>3084.8</v>
      </c>
      <c r="G1835" s="1" t="s">
        <v>27</v>
      </c>
      <c r="H1835">
        <v>3084.8</v>
      </c>
      <c r="I1835">
        <v>0</v>
      </c>
      <c r="J1835" s="1" t="s">
        <v>3890</v>
      </c>
      <c r="K1835" s="1" t="s">
        <v>3894</v>
      </c>
    </row>
    <row r="1836" spans="1:11" x14ac:dyDescent="0.25">
      <c r="A1836" s="1" t="s">
        <v>27</v>
      </c>
      <c r="B1836" s="1" t="s">
        <v>1876</v>
      </c>
      <c r="C1836">
        <v>97415</v>
      </c>
      <c r="D1836" s="1" t="s">
        <v>3611</v>
      </c>
      <c r="E1836">
        <v>84.6</v>
      </c>
      <c r="F1836">
        <v>4602.6000000000004</v>
      </c>
      <c r="G1836" s="1" t="s">
        <v>27</v>
      </c>
      <c r="H1836">
        <v>4602.6000000000004</v>
      </c>
      <c r="I1836">
        <v>0</v>
      </c>
      <c r="J1836" s="1" t="s">
        <v>3890</v>
      </c>
      <c r="K1836" s="1" t="s">
        <v>3894</v>
      </c>
    </row>
    <row r="1837" spans="1:11" x14ac:dyDescent="0.25">
      <c r="A1837" s="1" t="s">
        <v>27</v>
      </c>
      <c r="B1837" s="1" t="s">
        <v>1877</v>
      </c>
      <c r="C1837">
        <v>97416</v>
      </c>
      <c r="D1837" s="1" t="s">
        <v>3606</v>
      </c>
      <c r="E1837">
        <v>71.5</v>
      </c>
      <c r="F1837">
        <v>4044.8</v>
      </c>
      <c r="G1837" s="1" t="s">
        <v>27</v>
      </c>
      <c r="H1837">
        <v>4044.8</v>
      </c>
      <c r="I1837">
        <v>0</v>
      </c>
      <c r="J1837" s="1" t="s">
        <v>3890</v>
      </c>
      <c r="K1837" s="1" t="s">
        <v>3894</v>
      </c>
    </row>
    <row r="1838" spans="1:11" x14ac:dyDescent="0.25">
      <c r="A1838" s="1" t="s">
        <v>27</v>
      </c>
      <c r="B1838" s="1" t="s">
        <v>1878</v>
      </c>
      <c r="C1838">
        <v>97417</v>
      </c>
      <c r="D1838" s="1" t="s">
        <v>3762</v>
      </c>
      <c r="E1838">
        <v>684.8</v>
      </c>
      <c r="F1838">
        <v>34470.800000000003</v>
      </c>
      <c r="G1838" s="1" t="s">
        <v>27</v>
      </c>
      <c r="H1838">
        <v>34470.800000000003</v>
      </c>
      <c r="I1838">
        <v>0</v>
      </c>
      <c r="J1838" s="1" t="s">
        <v>3890</v>
      </c>
      <c r="K1838" s="1" t="s">
        <v>3894</v>
      </c>
    </row>
    <row r="1839" spans="1:11" x14ac:dyDescent="0.25">
      <c r="A1839" s="1" t="s">
        <v>27</v>
      </c>
      <c r="B1839" s="1" t="s">
        <v>1879</v>
      </c>
      <c r="C1839">
        <v>97418</v>
      </c>
      <c r="D1839" s="1" t="s">
        <v>3624</v>
      </c>
      <c r="E1839">
        <v>26.8</v>
      </c>
      <c r="F1839">
        <v>1849.2</v>
      </c>
      <c r="G1839" s="1" t="s">
        <v>27</v>
      </c>
      <c r="H1839">
        <v>1849.2</v>
      </c>
      <c r="I1839">
        <v>0</v>
      </c>
      <c r="J1839" s="1" t="s">
        <v>3890</v>
      </c>
      <c r="K1839" s="1" t="s">
        <v>3894</v>
      </c>
    </row>
    <row r="1840" spans="1:11" x14ac:dyDescent="0.25">
      <c r="A1840" s="1" t="s">
        <v>27</v>
      </c>
      <c r="B1840" s="1" t="s">
        <v>1880</v>
      </c>
      <c r="C1840">
        <v>97419</v>
      </c>
      <c r="D1840" s="1" t="s">
        <v>3612</v>
      </c>
      <c r="E1840">
        <v>81.8</v>
      </c>
      <c r="F1840">
        <v>4005.2</v>
      </c>
      <c r="G1840" s="1" t="s">
        <v>27</v>
      </c>
      <c r="H1840">
        <v>4005.2</v>
      </c>
      <c r="I1840">
        <v>0</v>
      </c>
      <c r="J1840" s="1" t="s">
        <v>3890</v>
      </c>
      <c r="K1840" s="1" t="s">
        <v>3894</v>
      </c>
    </row>
    <row r="1841" spans="1:11" x14ac:dyDescent="0.25">
      <c r="A1841" s="1" t="s">
        <v>27</v>
      </c>
      <c r="B1841" s="1" t="s">
        <v>1881</v>
      </c>
      <c r="C1841">
        <v>97420</v>
      </c>
      <c r="D1841" s="1" t="s">
        <v>3762</v>
      </c>
      <c r="E1841">
        <v>98.8</v>
      </c>
      <c r="F1841">
        <v>5038.8</v>
      </c>
      <c r="G1841" s="1" t="s">
        <v>27</v>
      </c>
      <c r="H1841">
        <v>5038.8</v>
      </c>
      <c r="I1841">
        <v>0</v>
      </c>
      <c r="J1841" s="1" t="s">
        <v>3890</v>
      </c>
      <c r="K1841" s="1" t="s">
        <v>3896</v>
      </c>
    </row>
    <row r="1842" spans="1:11" x14ac:dyDescent="0.25">
      <c r="A1842" s="1" t="s">
        <v>27</v>
      </c>
      <c r="B1842" s="1" t="s">
        <v>1882</v>
      </c>
      <c r="C1842">
        <v>97421</v>
      </c>
      <c r="D1842" s="1" t="s">
        <v>3605</v>
      </c>
      <c r="E1842">
        <v>30.3</v>
      </c>
      <c r="F1842">
        <v>1999.8</v>
      </c>
      <c r="G1842" s="1" t="s">
        <v>27</v>
      </c>
      <c r="H1842">
        <v>1999.8</v>
      </c>
      <c r="I1842">
        <v>0</v>
      </c>
      <c r="J1842" s="1" t="s">
        <v>3890</v>
      </c>
      <c r="K1842" s="1" t="s">
        <v>3894</v>
      </c>
    </row>
    <row r="1843" spans="1:11" x14ac:dyDescent="0.25">
      <c r="A1843" s="1" t="s">
        <v>27</v>
      </c>
      <c r="B1843" s="1" t="s">
        <v>1883</v>
      </c>
      <c r="C1843">
        <v>97422</v>
      </c>
      <c r="D1843" s="1" t="s">
        <v>3627</v>
      </c>
      <c r="E1843">
        <v>94.1</v>
      </c>
      <c r="F1843">
        <v>4353.8</v>
      </c>
      <c r="G1843" s="1" t="s">
        <v>27</v>
      </c>
      <c r="H1843">
        <v>4353.8</v>
      </c>
      <c r="I1843">
        <v>0</v>
      </c>
      <c r="J1843" s="1" t="s">
        <v>3890</v>
      </c>
      <c r="K1843" s="1" t="s">
        <v>3894</v>
      </c>
    </row>
    <row r="1844" spans="1:11" x14ac:dyDescent="0.25">
      <c r="A1844" s="1" t="s">
        <v>27</v>
      </c>
      <c r="B1844" s="1" t="s">
        <v>1884</v>
      </c>
      <c r="C1844">
        <v>97423</v>
      </c>
      <c r="D1844" s="1" t="s">
        <v>3620</v>
      </c>
      <c r="E1844">
        <v>112.86</v>
      </c>
      <c r="F1844">
        <v>6994.3</v>
      </c>
      <c r="G1844" s="1" t="s">
        <v>27</v>
      </c>
      <c r="H1844">
        <v>6994.3</v>
      </c>
      <c r="I1844">
        <v>0</v>
      </c>
      <c r="J1844" s="1" t="s">
        <v>3890</v>
      </c>
      <c r="K1844" s="1" t="s">
        <v>3894</v>
      </c>
    </row>
    <row r="1845" spans="1:11" x14ac:dyDescent="0.25">
      <c r="A1845" s="1" t="s">
        <v>27</v>
      </c>
      <c r="B1845" s="1" t="s">
        <v>1885</v>
      </c>
      <c r="C1845">
        <v>97424</v>
      </c>
      <c r="D1845" s="1" t="s">
        <v>3851</v>
      </c>
      <c r="E1845">
        <v>49.9</v>
      </c>
      <c r="F1845">
        <v>3082.8</v>
      </c>
      <c r="G1845" s="1" t="s">
        <v>27</v>
      </c>
      <c r="H1845">
        <v>3082.8</v>
      </c>
      <c r="I1845">
        <v>0</v>
      </c>
      <c r="J1845" s="1" t="s">
        <v>3890</v>
      </c>
      <c r="K1845" s="1" t="s">
        <v>3894</v>
      </c>
    </row>
    <row r="1846" spans="1:11" x14ac:dyDescent="0.25">
      <c r="A1846" s="1" t="s">
        <v>27</v>
      </c>
      <c r="B1846" s="1" t="s">
        <v>1886</v>
      </c>
      <c r="C1846">
        <v>97425</v>
      </c>
      <c r="D1846" s="1" t="s">
        <v>3687</v>
      </c>
      <c r="E1846">
        <v>24.9</v>
      </c>
      <c r="F1846">
        <v>1593.6</v>
      </c>
      <c r="G1846" s="1" t="s">
        <v>27</v>
      </c>
      <c r="H1846">
        <v>1593.6</v>
      </c>
      <c r="I1846">
        <v>0</v>
      </c>
      <c r="J1846" s="1" t="s">
        <v>3890</v>
      </c>
      <c r="K1846" s="1" t="s">
        <v>3894</v>
      </c>
    </row>
    <row r="1847" spans="1:11" x14ac:dyDescent="0.25">
      <c r="A1847" s="1" t="s">
        <v>27</v>
      </c>
      <c r="B1847" s="1" t="s">
        <v>1887</v>
      </c>
      <c r="C1847">
        <v>97426</v>
      </c>
      <c r="D1847" s="1" t="s">
        <v>3614</v>
      </c>
      <c r="E1847">
        <v>25.6</v>
      </c>
      <c r="F1847">
        <v>1689.6</v>
      </c>
      <c r="G1847" s="1" t="s">
        <v>27</v>
      </c>
      <c r="H1847">
        <v>1689.6</v>
      </c>
      <c r="I1847">
        <v>0</v>
      </c>
      <c r="J1847" s="1" t="s">
        <v>3890</v>
      </c>
      <c r="K1847" s="1" t="s">
        <v>3901</v>
      </c>
    </row>
    <row r="1848" spans="1:11" x14ac:dyDescent="0.25">
      <c r="A1848" s="1" t="s">
        <v>27</v>
      </c>
      <c r="B1848" s="1" t="s">
        <v>1888</v>
      </c>
      <c r="C1848">
        <v>97427</v>
      </c>
      <c r="D1848" s="1" t="s">
        <v>3700</v>
      </c>
      <c r="E1848">
        <v>0</v>
      </c>
      <c r="F1848">
        <v>0</v>
      </c>
      <c r="G1848" s="1" t="s">
        <v>3879</v>
      </c>
      <c r="H1848">
        <v>0</v>
      </c>
      <c r="I1848">
        <v>0</v>
      </c>
      <c r="J1848" s="1" t="s">
        <v>3891</v>
      </c>
      <c r="K1848" s="1" t="s">
        <v>3903</v>
      </c>
    </row>
    <row r="1849" spans="1:11" x14ac:dyDescent="0.25">
      <c r="A1849" s="1" t="s">
        <v>27</v>
      </c>
      <c r="B1849" s="1" t="s">
        <v>1889</v>
      </c>
      <c r="C1849">
        <v>97428</v>
      </c>
      <c r="D1849" s="1" t="s">
        <v>3616</v>
      </c>
      <c r="E1849">
        <v>161.80000000000001</v>
      </c>
      <c r="F1849">
        <v>9316.2000000000007</v>
      </c>
      <c r="G1849" s="1" t="s">
        <v>27</v>
      </c>
      <c r="H1849">
        <v>9316.2000000000007</v>
      </c>
      <c r="I1849">
        <v>0</v>
      </c>
      <c r="J1849" s="1" t="s">
        <v>3890</v>
      </c>
      <c r="K1849" s="1" t="s">
        <v>3894</v>
      </c>
    </row>
    <row r="1850" spans="1:11" x14ac:dyDescent="0.25">
      <c r="A1850" s="1" t="s">
        <v>27</v>
      </c>
      <c r="B1850" s="1" t="s">
        <v>1890</v>
      </c>
      <c r="C1850">
        <v>97429</v>
      </c>
      <c r="D1850" s="1" t="s">
        <v>3646</v>
      </c>
      <c r="E1850">
        <v>23.9</v>
      </c>
      <c r="F1850">
        <v>1273</v>
      </c>
      <c r="G1850" s="1" t="s">
        <v>27</v>
      </c>
      <c r="H1850">
        <v>1273</v>
      </c>
      <c r="I1850">
        <v>0</v>
      </c>
      <c r="J1850" s="1" t="s">
        <v>3890</v>
      </c>
      <c r="K1850" s="1" t="s">
        <v>3894</v>
      </c>
    </row>
    <row r="1851" spans="1:11" x14ac:dyDescent="0.25">
      <c r="A1851" s="1" t="s">
        <v>27</v>
      </c>
      <c r="B1851" s="1" t="s">
        <v>1891</v>
      </c>
      <c r="C1851">
        <v>97430</v>
      </c>
      <c r="D1851" s="1" t="s">
        <v>3714</v>
      </c>
      <c r="E1851">
        <v>19</v>
      </c>
      <c r="F1851">
        <v>1254</v>
      </c>
      <c r="G1851" s="1" t="s">
        <v>27</v>
      </c>
      <c r="H1851">
        <v>1254</v>
      </c>
      <c r="I1851">
        <v>0</v>
      </c>
      <c r="J1851" s="1" t="s">
        <v>3890</v>
      </c>
      <c r="K1851" s="1" t="s">
        <v>3896</v>
      </c>
    </row>
    <row r="1852" spans="1:11" x14ac:dyDescent="0.25">
      <c r="A1852" s="1" t="s">
        <v>27</v>
      </c>
      <c r="B1852" s="1" t="s">
        <v>1892</v>
      </c>
      <c r="C1852">
        <v>97431</v>
      </c>
      <c r="D1852" s="1" t="s">
        <v>3603</v>
      </c>
      <c r="E1852">
        <v>26.7</v>
      </c>
      <c r="F1852">
        <v>1762.2</v>
      </c>
      <c r="G1852" s="1" t="s">
        <v>27</v>
      </c>
      <c r="H1852">
        <v>1762.2</v>
      </c>
      <c r="I1852">
        <v>0</v>
      </c>
      <c r="J1852" s="1" t="s">
        <v>3890</v>
      </c>
      <c r="K1852" s="1" t="s">
        <v>3894</v>
      </c>
    </row>
    <row r="1853" spans="1:11" x14ac:dyDescent="0.25">
      <c r="A1853" s="1" t="s">
        <v>27</v>
      </c>
      <c r="B1853" s="1" t="s">
        <v>1893</v>
      </c>
      <c r="C1853">
        <v>97432</v>
      </c>
      <c r="D1853" s="1" t="s">
        <v>3825</v>
      </c>
      <c r="E1853">
        <v>54.5</v>
      </c>
      <c r="F1853">
        <v>3488</v>
      </c>
      <c r="G1853" s="1" t="s">
        <v>27</v>
      </c>
      <c r="H1853">
        <v>3488</v>
      </c>
      <c r="I1853">
        <v>0</v>
      </c>
      <c r="J1853" s="1" t="s">
        <v>3890</v>
      </c>
      <c r="K1853" s="1" t="s">
        <v>3894</v>
      </c>
    </row>
    <row r="1854" spans="1:11" x14ac:dyDescent="0.25">
      <c r="A1854" s="1" t="s">
        <v>27</v>
      </c>
      <c r="B1854" s="1" t="s">
        <v>1894</v>
      </c>
      <c r="C1854">
        <v>97433</v>
      </c>
      <c r="D1854" s="1" t="s">
        <v>3626</v>
      </c>
      <c r="E1854">
        <v>335</v>
      </c>
      <c r="F1854">
        <v>20662.7</v>
      </c>
      <c r="G1854" s="1" t="s">
        <v>27</v>
      </c>
      <c r="H1854">
        <v>20662.7</v>
      </c>
      <c r="I1854">
        <v>0</v>
      </c>
      <c r="J1854" s="1" t="s">
        <v>3890</v>
      </c>
      <c r="K1854" s="1" t="s">
        <v>3894</v>
      </c>
    </row>
    <row r="1855" spans="1:11" x14ac:dyDescent="0.25">
      <c r="A1855" s="1" t="s">
        <v>27</v>
      </c>
      <c r="B1855" s="1" t="s">
        <v>1895</v>
      </c>
      <c r="C1855">
        <v>97434</v>
      </c>
      <c r="D1855" s="1" t="s">
        <v>3703</v>
      </c>
      <c r="E1855">
        <v>107.4</v>
      </c>
      <c r="F1855">
        <v>6625.2</v>
      </c>
      <c r="G1855" s="1" t="s">
        <v>27</v>
      </c>
      <c r="H1855">
        <v>6625.2</v>
      </c>
      <c r="I1855">
        <v>0</v>
      </c>
      <c r="J1855" s="1" t="s">
        <v>3890</v>
      </c>
      <c r="K1855" s="1" t="s">
        <v>3894</v>
      </c>
    </row>
    <row r="1856" spans="1:11" x14ac:dyDescent="0.25">
      <c r="A1856" s="1" t="s">
        <v>27</v>
      </c>
      <c r="B1856" s="1" t="s">
        <v>1896</v>
      </c>
      <c r="C1856">
        <v>97435</v>
      </c>
      <c r="D1856" s="1" t="s">
        <v>3642</v>
      </c>
      <c r="E1856">
        <v>53.6</v>
      </c>
      <c r="F1856">
        <v>3269.6</v>
      </c>
      <c r="G1856" s="1" t="s">
        <v>27</v>
      </c>
      <c r="H1856">
        <v>3269.6</v>
      </c>
      <c r="I1856">
        <v>0</v>
      </c>
      <c r="J1856" s="1" t="s">
        <v>3890</v>
      </c>
      <c r="K1856" s="1" t="s">
        <v>3894</v>
      </c>
    </row>
    <row r="1857" spans="1:11" x14ac:dyDescent="0.25">
      <c r="A1857" s="1" t="s">
        <v>27</v>
      </c>
      <c r="B1857" s="1" t="s">
        <v>1897</v>
      </c>
      <c r="C1857">
        <v>97436</v>
      </c>
      <c r="D1857" s="1" t="s">
        <v>3614</v>
      </c>
      <c r="E1857">
        <v>214</v>
      </c>
      <c r="F1857">
        <v>11065</v>
      </c>
      <c r="G1857" s="1" t="s">
        <v>27</v>
      </c>
      <c r="H1857">
        <v>11065</v>
      </c>
      <c r="I1857">
        <v>0</v>
      </c>
      <c r="J1857" s="1" t="s">
        <v>3890</v>
      </c>
      <c r="K1857" s="1" t="s">
        <v>3894</v>
      </c>
    </row>
    <row r="1858" spans="1:11" x14ac:dyDescent="0.25">
      <c r="A1858" s="1" t="s">
        <v>27</v>
      </c>
      <c r="B1858" s="1" t="s">
        <v>1898</v>
      </c>
      <c r="C1858">
        <v>97437</v>
      </c>
      <c r="D1858" s="1" t="s">
        <v>3614</v>
      </c>
      <c r="E1858">
        <v>9</v>
      </c>
      <c r="F1858">
        <v>747</v>
      </c>
      <c r="G1858" s="1" t="s">
        <v>27</v>
      </c>
      <c r="H1858">
        <v>747</v>
      </c>
      <c r="I1858">
        <v>0</v>
      </c>
      <c r="J1858" s="1" t="s">
        <v>3890</v>
      </c>
      <c r="K1858" s="1" t="s">
        <v>3894</v>
      </c>
    </row>
    <row r="1859" spans="1:11" x14ac:dyDescent="0.25">
      <c r="A1859" s="1" t="s">
        <v>27</v>
      </c>
      <c r="B1859" s="1" t="s">
        <v>1899</v>
      </c>
      <c r="C1859">
        <v>97438</v>
      </c>
      <c r="D1859" s="1" t="s">
        <v>3811</v>
      </c>
      <c r="E1859">
        <v>38</v>
      </c>
      <c r="F1859">
        <v>2508</v>
      </c>
      <c r="G1859" s="1" t="s">
        <v>27</v>
      </c>
      <c r="H1859">
        <v>2508</v>
      </c>
      <c r="I1859">
        <v>0</v>
      </c>
      <c r="J1859" s="1" t="s">
        <v>3890</v>
      </c>
      <c r="K1859" s="1" t="s">
        <v>3894</v>
      </c>
    </row>
    <row r="1860" spans="1:11" x14ac:dyDescent="0.25">
      <c r="A1860" s="1" t="s">
        <v>27</v>
      </c>
      <c r="B1860" s="1" t="s">
        <v>1900</v>
      </c>
      <c r="C1860">
        <v>97439</v>
      </c>
      <c r="D1860" s="1" t="s">
        <v>3606</v>
      </c>
      <c r="E1860">
        <v>14</v>
      </c>
      <c r="F1860">
        <v>1232</v>
      </c>
      <c r="G1860" s="1" t="s">
        <v>27</v>
      </c>
      <c r="H1860">
        <v>1232</v>
      </c>
      <c r="I1860">
        <v>0</v>
      </c>
      <c r="J1860" s="1" t="s">
        <v>3890</v>
      </c>
      <c r="K1860" s="1" t="s">
        <v>3894</v>
      </c>
    </row>
    <row r="1861" spans="1:11" x14ac:dyDescent="0.25">
      <c r="A1861" s="1" t="s">
        <v>27</v>
      </c>
      <c r="B1861" s="1" t="s">
        <v>1901</v>
      </c>
      <c r="C1861">
        <v>97440</v>
      </c>
      <c r="D1861" s="1" t="s">
        <v>3696</v>
      </c>
      <c r="E1861">
        <v>67</v>
      </c>
      <c r="F1861">
        <v>4556</v>
      </c>
      <c r="G1861" s="1" t="s">
        <v>27</v>
      </c>
      <c r="H1861">
        <v>4556</v>
      </c>
      <c r="I1861">
        <v>0</v>
      </c>
      <c r="J1861" s="1" t="s">
        <v>3890</v>
      </c>
      <c r="K1861" s="1" t="s">
        <v>3894</v>
      </c>
    </row>
    <row r="1862" spans="1:11" x14ac:dyDescent="0.25">
      <c r="A1862" s="1" t="s">
        <v>27</v>
      </c>
      <c r="B1862" s="1" t="s">
        <v>1902</v>
      </c>
      <c r="C1862">
        <v>97441</v>
      </c>
      <c r="D1862" s="1" t="s">
        <v>3694</v>
      </c>
      <c r="E1862">
        <v>78.400000000000006</v>
      </c>
      <c r="F1862">
        <v>4536.8</v>
      </c>
      <c r="G1862" s="1" t="s">
        <v>27</v>
      </c>
      <c r="H1862">
        <v>4536.8</v>
      </c>
      <c r="I1862">
        <v>0</v>
      </c>
      <c r="J1862" s="1" t="s">
        <v>3890</v>
      </c>
      <c r="K1862" s="1" t="s">
        <v>3894</v>
      </c>
    </row>
    <row r="1863" spans="1:11" x14ac:dyDescent="0.25">
      <c r="A1863" s="1" t="s">
        <v>27</v>
      </c>
      <c r="B1863" s="1" t="s">
        <v>1903</v>
      </c>
      <c r="C1863">
        <v>97442</v>
      </c>
      <c r="D1863" s="1" t="s">
        <v>3741</v>
      </c>
      <c r="E1863">
        <v>0</v>
      </c>
      <c r="F1863">
        <v>0</v>
      </c>
      <c r="G1863" s="1" t="s">
        <v>3879</v>
      </c>
      <c r="H1863">
        <v>0</v>
      </c>
      <c r="I1863">
        <v>0</v>
      </c>
      <c r="J1863" s="1" t="s">
        <v>3891</v>
      </c>
      <c r="K1863" s="1" t="s">
        <v>3901</v>
      </c>
    </row>
    <row r="1864" spans="1:11" x14ac:dyDescent="0.25">
      <c r="A1864" s="1" t="s">
        <v>27</v>
      </c>
      <c r="B1864" s="1" t="s">
        <v>1904</v>
      </c>
      <c r="C1864">
        <v>97443</v>
      </c>
      <c r="D1864" s="1" t="s">
        <v>3741</v>
      </c>
      <c r="E1864">
        <v>388.2</v>
      </c>
      <c r="F1864">
        <v>19694.2</v>
      </c>
      <c r="G1864" s="1" t="s">
        <v>28</v>
      </c>
      <c r="H1864">
        <v>19694.2</v>
      </c>
      <c r="I1864">
        <v>0</v>
      </c>
      <c r="J1864" s="1" t="s">
        <v>3890</v>
      </c>
      <c r="K1864" s="1" t="s">
        <v>3901</v>
      </c>
    </row>
    <row r="1865" spans="1:11" x14ac:dyDescent="0.25">
      <c r="A1865" s="1" t="s">
        <v>27</v>
      </c>
      <c r="B1865" s="1" t="s">
        <v>1905</v>
      </c>
      <c r="C1865">
        <v>97444</v>
      </c>
      <c r="D1865" s="1" t="s">
        <v>3739</v>
      </c>
      <c r="E1865">
        <v>0</v>
      </c>
      <c r="F1865">
        <v>0</v>
      </c>
      <c r="G1865" s="1" t="s">
        <v>3879</v>
      </c>
      <c r="H1865">
        <v>0</v>
      </c>
      <c r="I1865">
        <v>0</v>
      </c>
      <c r="J1865" s="1" t="s">
        <v>3891</v>
      </c>
      <c r="K1865" s="1" t="s">
        <v>3901</v>
      </c>
    </row>
    <row r="1866" spans="1:11" x14ac:dyDescent="0.25">
      <c r="A1866" s="1" t="s">
        <v>27</v>
      </c>
      <c r="B1866" s="1" t="s">
        <v>1906</v>
      </c>
      <c r="C1866">
        <v>97445</v>
      </c>
      <c r="D1866" s="1" t="s">
        <v>3740</v>
      </c>
      <c r="E1866">
        <v>11.8</v>
      </c>
      <c r="F1866">
        <v>615.4</v>
      </c>
      <c r="G1866" s="1" t="s">
        <v>28</v>
      </c>
      <c r="H1866">
        <v>615.4</v>
      </c>
      <c r="I1866">
        <v>0</v>
      </c>
      <c r="J1866" s="1" t="s">
        <v>3890</v>
      </c>
      <c r="K1866" s="1" t="s">
        <v>3901</v>
      </c>
    </row>
    <row r="1867" spans="1:11" x14ac:dyDescent="0.25">
      <c r="A1867" s="1" t="s">
        <v>27</v>
      </c>
      <c r="B1867" s="1" t="s">
        <v>1907</v>
      </c>
      <c r="C1867">
        <v>97446</v>
      </c>
      <c r="D1867" s="1" t="s">
        <v>3618</v>
      </c>
      <c r="E1867">
        <v>22.9</v>
      </c>
      <c r="F1867">
        <v>1419.6</v>
      </c>
      <c r="G1867" s="1" t="s">
        <v>27</v>
      </c>
      <c r="H1867">
        <v>1419.6</v>
      </c>
      <c r="I1867">
        <v>0</v>
      </c>
      <c r="J1867" s="1" t="s">
        <v>3890</v>
      </c>
      <c r="K1867" s="1" t="s">
        <v>3894</v>
      </c>
    </row>
    <row r="1868" spans="1:11" x14ac:dyDescent="0.25">
      <c r="A1868" s="1" t="s">
        <v>27</v>
      </c>
      <c r="B1868" s="1" t="s">
        <v>1908</v>
      </c>
      <c r="C1868">
        <v>97447</v>
      </c>
      <c r="D1868" s="1" t="s">
        <v>3743</v>
      </c>
      <c r="E1868">
        <v>63.7</v>
      </c>
      <c r="F1868">
        <v>3504.2</v>
      </c>
      <c r="G1868" s="1" t="s">
        <v>28</v>
      </c>
      <c r="H1868">
        <v>3504.2</v>
      </c>
      <c r="I1868">
        <v>0</v>
      </c>
      <c r="J1868" s="1" t="s">
        <v>3890</v>
      </c>
      <c r="K1868" s="1" t="s">
        <v>3901</v>
      </c>
    </row>
    <row r="1869" spans="1:11" x14ac:dyDescent="0.25">
      <c r="A1869" s="1" t="s">
        <v>27</v>
      </c>
      <c r="B1869" s="1" t="s">
        <v>1909</v>
      </c>
      <c r="C1869">
        <v>97448</v>
      </c>
      <c r="D1869" s="1" t="s">
        <v>3742</v>
      </c>
      <c r="E1869">
        <v>124.3</v>
      </c>
      <c r="F1869">
        <v>5320.7</v>
      </c>
      <c r="G1869" s="1" t="s">
        <v>28</v>
      </c>
      <c r="H1869">
        <v>5320.7</v>
      </c>
      <c r="I1869">
        <v>0</v>
      </c>
      <c r="J1869" s="1" t="s">
        <v>3890</v>
      </c>
      <c r="K1869" s="1" t="s">
        <v>3901</v>
      </c>
    </row>
    <row r="1870" spans="1:11" x14ac:dyDescent="0.25">
      <c r="A1870" s="1" t="s">
        <v>27</v>
      </c>
      <c r="B1870" s="1" t="s">
        <v>1910</v>
      </c>
      <c r="C1870">
        <v>97449</v>
      </c>
      <c r="D1870" s="1" t="s">
        <v>3817</v>
      </c>
      <c r="E1870">
        <v>11.7</v>
      </c>
      <c r="F1870">
        <v>468</v>
      </c>
      <c r="G1870" s="1" t="s">
        <v>28</v>
      </c>
      <c r="H1870">
        <v>468</v>
      </c>
      <c r="I1870">
        <v>0</v>
      </c>
      <c r="J1870" s="1" t="s">
        <v>3890</v>
      </c>
      <c r="K1870" s="1" t="s">
        <v>3901</v>
      </c>
    </row>
    <row r="1871" spans="1:11" x14ac:dyDescent="0.25">
      <c r="A1871" s="1" t="s">
        <v>27</v>
      </c>
      <c r="B1871" s="1" t="s">
        <v>1911</v>
      </c>
      <c r="C1871">
        <v>97450</v>
      </c>
      <c r="D1871" s="1" t="s">
        <v>3765</v>
      </c>
      <c r="E1871">
        <v>20.399999999999999</v>
      </c>
      <c r="F1871">
        <v>938.4</v>
      </c>
      <c r="G1871" s="1" t="s">
        <v>27</v>
      </c>
      <c r="H1871">
        <v>938.4</v>
      </c>
      <c r="I1871">
        <v>0</v>
      </c>
      <c r="J1871" s="1" t="s">
        <v>3890</v>
      </c>
      <c r="K1871" s="1" t="s">
        <v>3894</v>
      </c>
    </row>
    <row r="1872" spans="1:11" x14ac:dyDescent="0.25">
      <c r="A1872" s="1" t="s">
        <v>27</v>
      </c>
      <c r="B1872" s="1" t="s">
        <v>1912</v>
      </c>
      <c r="C1872">
        <v>97451</v>
      </c>
      <c r="D1872" s="1" t="s">
        <v>3740</v>
      </c>
      <c r="E1872">
        <v>20.5</v>
      </c>
      <c r="F1872">
        <v>1200.2</v>
      </c>
      <c r="G1872" s="1" t="s">
        <v>28</v>
      </c>
      <c r="H1872">
        <v>1200.2</v>
      </c>
      <c r="I1872">
        <v>0</v>
      </c>
      <c r="J1872" s="1" t="s">
        <v>3890</v>
      </c>
      <c r="K1872" s="1" t="s">
        <v>3901</v>
      </c>
    </row>
    <row r="1873" spans="1:11" x14ac:dyDescent="0.25">
      <c r="A1873" s="1" t="s">
        <v>27</v>
      </c>
      <c r="B1873" s="1" t="s">
        <v>1913</v>
      </c>
      <c r="C1873">
        <v>97452</v>
      </c>
      <c r="D1873" s="1" t="s">
        <v>3836</v>
      </c>
      <c r="E1873">
        <v>90.5</v>
      </c>
      <c r="F1873">
        <v>4615.5</v>
      </c>
      <c r="G1873" s="1" t="s">
        <v>28</v>
      </c>
      <c r="H1873">
        <v>4615.5</v>
      </c>
      <c r="I1873">
        <v>0</v>
      </c>
      <c r="J1873" s="1" t="s">
        <v>3890</v>
      </c>
      <c r="K1873" s="1" t="s">
        <v>3901</v>
      </c>
    </row>
    <row r="1874" spans="1:11" x14ac:dyDescent="0.25">
      <c r="A1874" s="1" t="s">
        <v>27</v>
      </c>
      <c r="B1874" s="1" t="s">
        <v>1914</v>
      </c>
      <c r="C1874">
        <v>97453</v>
      </c>
      <c r="D1874" s="1" t="s">
        <v>3744</v>
      </c>
      <c r="E1874">
        <v>524.5</v>
      </c>
      <c r="F1874">
        <v>26508.400000000001</v>
      </c>
      <c r="G1874" s="1" t="s">
        <v>28</v>
      </c>
      <c r="H1874">
        <v>26508.400000000001</v>
      </c>
      <c r="I1874">
        <v>0</v>
      </c>
      <c r="J1874" s="1" t="s">
        <v>3890</v>
      </c>
      <c r="K1874" s="1" t="s">
        <v>3901</v>
      </c>
    </row>
    <row r="1875" spans="1:11" x14ac:dyDescent="0.25">
      <c r="A1875" s="1" t="s">
        <v>27</v>
      </c>
      <c r="B1875" s="1" t="s">
        <v>1915</v>
      </c>
      <c r="C1875">
        <v>97454</v>
      </c>
      <c r="D1875" s="1" t="s">
        <v>3738</v>
      </c>
      <c r="E1875">
        <v>282.5</v>
      </c>
      <c r="F1875">
        <v>15156.2</v>
      </c>
      <c r="G1875" s="1" t="s">
        <v>28</v>
      </c>
      <c r="H1875">
        <v>15156.2</v>
      </c>
      <c r="I1875">
        <v>0</v>
      </c>
      <c r="J1875" s="1" t="s">
        <v>3890</v>
      </c>
      <c r="K1875" s="1" t="s">
        <v>3901</v>
      </c>
    </row>
    <row r="1876" spans="1:11" x14ac:dyDescent="0.25">
      <c r="A1876" s="1" t="s">
        <v>27</v>
      </c>
      <c r="B1876" s="1" t="s">
        <v>1916</v>
      </c>
      <c r="C1876">
        <v>97455</v>
      </c>
      <c r="D1876" s="1" t="s">
        <v>3779</v>
      </c>
      <c r="E1876">
        <v>112.2</v>
      </c>
      <c r="F1876">
        <v>8343.4</v>
      </c>
      <c r="G1876" s="1" t="s">
        <v>3882</v>
      </c>
      <c r="H1876">
        <v>8343.4</v>
      </c>
      <c r="I1876">
        <v>0</v>
      </c>
      <c r="J1876" s="1" t="s">
        <v>3890</v>
      </c>
      <c r="K1876" s="1" t="s">
        <v>3901</v>
      </c>
    </row>
    <row r="1877" spans="1:11" x14ac:dyDescent="0.25">
      <c r="A1877" s="1" t="s">
        <v>27</v>
      </c>
      <c r="B1877" s="1" t="s">
        <v>1917</v>
      </c>
      <c r="C1877">
        <v>97456</v>
      </c>
      <c r="D1877" s="1" t="s">
        <v>3852</v>
      </c>
      <c r="E1877">
        <v>150.4</v>
      </c>
      <c r="F1877">
        <v>1.5</v>
      </c>
      <c r="G1877" s="1" t="s">
        <v>35</v>
      </c>
      <c r="H1877">
        <v>1.5</v>
      </c>
      <c r="I1877">
        <v>0</v>
      </c>
      <c r="J1877" s="1" t="s">
        <v>3890</v>
      </c>
      <c r="K1877" s="1" t="s">
        <v>3894</v>
      </c>
    </row>
    <row r="1878" spans="1:11" x14ac:dyDescent="0.25">
      <c r="A1878" s="1" t="s">
        <v>27</v>
      </c>
      <c r="B1878" s="1" t="s">
        <v>1918</v>
      </c>
      <c r="C1878">
        <v>97457</v>
      </c>
      <c r="D1878" s="1" t="s">
        <v>3810</v>
      </c>
      <c r="E1878">
        <v>88.6</v>
      </c>
      <c r="F1878">
        <v>4369.8</v>
      </c>
      <c r="G1878" s="1" t="s">
        <v>27</v>
      </c>
      <c r="H1878">
        <v>4369.8</v>
      </c>
      <c r="I1878">
        <v>0</v>
      </c>
      <c r="J1878" s="1" t="s">
        <v>3890</v>
      </c>
      <c r="K1878" s="1" t="s">
        <v>3894</v>
      </c>
    </row>
    <row r="1879" spans="1:11" x14ac:dyDescent="0.25">
      <c r="A1879" s="1" t="s">
        <v>27</v>
      </c>
      <c r="B1879" s="1" t="s">
        <v>1919</v>
      </c>
      <c r="C1879">
        <v>97458</v>
      </c>
      <c r="D1879" s="1" t="s">
        <v>3686</v>
      </c>
      <c r="E1879">
        <v>1296.5999999999999</v>
      </c>
      <c r="F1879">
        <v>85663.7</v>
      </c>
      <c r="G1879" s="1" t="s">
        <v>3879</v>
      </c>
      <c r="H1879">
        <v>0</v>
      </c>
      <c r="I1879">
        <v>85663.7</v>
      </c>
      <c r="J1879" s="1" t="s">
        <v>3892</v>
      </c>
      <c r="K1879" s="1" t="s">
        <v>3898</v>
      </c>
    </row>
    <row r="1880" spans="1:11" x14ac:dyDescent="0.25">
      <c r="A1880" s="1" t="s">
        <v>27</v>
      </c>
      <c r="B1880" s="1" t="s">
        <v>1920</v>
      </c>
      <c r="C1880">
        <v>97459</v>
      </c>
      <c r="D1880" s="1" t="s">
        <v>3661</v>
      </c>
      <c r="E1880">
        <v>185</v>
      </c>
      <c r="F1880">
        <v>18444</v>
      </c>
      <c r="G1880" s="1" t="s">
        <v>27</v>
      </c>
      <c r="H1880">
        <v>18444</v>
      </c>
      <c r="I1880">
        <v>0</v>
      </c>
      <c r="J1880" s="1" t="s">
        <v>3890</v>
      </c>
      <c r="K1880" s="1" t="s">
        <v>3898</v>
      </c>
    </row>
    <row r="1881" spans="1:11" x14ac:dyDescent="0.25">
      <c r="A1881" s="1" t="s">
        <v>27</v>
      </c>
      <c r="B1881" s="1" t="s">
        <v>1921</v>
      </c>
      <c r="C1881">
        <v>97460</v>
      </c>
      <c r="D1881" s="1" t="s">
        <v>3698</v>
      </c>
      <c r="E1881">
        <v>21</v>
      </c>
      <c r="F1881">
        <v>1449</v>
      </c>
      <c r="G1881" s="1" t="s">
        <v>27</v>
      </c>
      <c r="H1881">
        <v>1449</v>
      </c>
      <c r="I1881">
        <v>0</v>
      </c>
      <c r="J1881" s="1" t="s">
        <v>3890</v>
      </c>
      <c r="K1881" s="1" t="s">
        <v>3894</v>
      </c>
    </row>
    <row r="1882" spans="1:11" x14ac:dyDescent="0.25">
      <c r="A1882" s="1" t="s">
        <v>27</v>
      </c>
      <c r="B1882" s="1" t="s">
        <v>1922</v>
      </c>
      <c r="C1882">
        <v>97461</v>
      </c>
      <c r="D1882" s="1" t="s">
        <v>3614</v>
      </c>
      <c r="E1882">
        <v>4</v>
      </c>
      <c r="F1882">
        <v>480</v>
      </c>
      <c r="G1882" s="1" t="s">
        <v>27</v>
      </c>
      <c r="H1882">
        <v>480</v>
      </c>
      <c r="I1882">
        <v>0</v>
      </c>
      <c r="J1882" s="1" t="s">
        <v>3890</v>
      </c>
      <c r="K1882" s="1" t="s">
        <v>3894</v>
      </c>
    </row>
    <row r="1883" spans="1:11" x14ac:dyDescent="0.25">
      <c r="A1883" s="1" t="s">
        <v>27</v>
      </c>
      <c r="B1883" s="1" t="s">
        <v>1923</v>
      </c>
      <c r="C1883">
        <v>97462</v>
      </c>
      <c r="D1883" s="1" t="s">
        <v>3662</v>
      </c>
      <c r="E1883">
        <v>933.5</v>
      </c>
      <c r="F1883">
        <v>41074</v>
      </c>
      <c r="G1883" s="1" t="s">
        <v>27</v>
      </c>
      <c r="H1883">
        <v>41074</v>
      </c>
      <c r="I1883">
        <v>0</v>
      </c>
      <c r="J1883" s="1" t="s">
        <v>3890</v>
      </c>
      <c r="K1883" s="1" t="s">
        <v>3898</v>
      </c>
    </row>
    <row r="1884" spans="1:11" x14ac:dyDescent="0.25">
      <c r="A1884" s="1" t="s">
        <v>27</v>
      </c>
      <c r="B1884" s="1" t="s">
        <v>1924</v>
      </c>
      <c r="C1884">
        <v>97463</v>
      </c>
      <c r="D1884" s="1" t="s">
        <v>3685</v>
      </c>
      <c r="E1884">
        <v>61.5</v>
      </c>
      <c r="F1884">
        <v>3628.5</v>
      </c>
      <c r="G1884" s="1" t="s">
        <v>27</v>
      </c>
      <c r="H1884">
        <v>3628.5</v>
      </c>
      <c r="I1884">
        <v>0</v>
      </c>
      <c r="J1884" s="1" t="s">
        <v>3890</v>
      </c>
      <c r="K1884" s="1" t="s">
        <v>3898</v>
      </c>
    </row>
    <row r="1885" spans="1:11" x14ac:dyDescent="0.25">
      <c r="A1885" s="1" t="s">
        <v>27</v>
      </c>
      <c r="B1885" s="1" t="s">
        <v>1925</v>
      </c>
      <c r="C1885">
        <v>97464</v>
      </c>
      <c r="D1885" s="1" t="s">
        <v>3622</v>
      </c>
      <c r="E1885">
        <v>65.099999999999994</v>
      </c>
      <c r="F1885">
        <v>2929.5</v>
      </c>
      <c r="G1885" s="1" t="s">
        <v>27</v>
      </c>
      <c r="H1885">
        <v>2929.5</v>
      </c>
      <c r="I1885">
        <v>0</v>
      </c>
      <c r="J1885" s="1" t="s">
        <v>3890</v>
      </c>
      <c r="K1885" s="1" t="s">
        <v>3894</v>
      </c>
    </row>
    <row r="1886" spans="1:11" x14ac:dyDescent="0.25">
      <c r="A1886" s="1" t="s">
        <v>27</v>
      </c>
      <c r="B1886" s="1" t="s">
        <v>1926</v>
      </c>
      <c r="C1886">
        <v>97465</v>
      </c>
      <c r="D1886" s="1" t="s">
        <v>3717</v>
      </c>
      <c r="E1886">
        <v>32.200000000000003</v>
      </c>
      <c r="F1886">
        <v>1872.6</v>
      </c>
      <c r="G1886" s="1" t="s">
        <v>27</v>
      </c>
      <c r="H1886">
        <v>1872.6</v>
      </c>
      <c r="I1886">
        <v>0</v>
      </c>
      <c r="J1886" s="1" t="s">
        <v>3890</v>
      </c>
      <c r="K1886" s="1" t="s">
        <v>3894</v>
      </c>
    </row>
    <row r="1887" spans="1:11" x14ac:dyDescent="0.25">
      <c r="A1887" s="1" t="s">
        <v>27</v>
      </c>
      <c r="B1887" s="1" t="s">
        <v>1927</v>
      </c>
      <c r="C1887">
        <v>97466</v>
      </c>
      <c r="D1887" s="1" t="s">
        <v>3706</v>
      </c>
      <c r="E1887">
        <v>11.8</v>
      </c>
      <c r="F1887">
        <v>424.8</v>
      </c>
      <c r="G1887" s="1" t="s">
        <v>27</v>
      </c>
      <c r="H1887">
        <v>424.8</v>
      </c>
      <c r="I1887">
        <v>0</v>
      </c>
      <c r="J1887" s="1" t="s">
        <v>3890</v>
      </c>
      <c r="K1887" s="1" t="s">
        <v>3894</v>
      </c>
    </row>
    <row r="1888" spans="1:11" x14ac:dyDescent="0.25">
      <c r="A1888" s="1" t="s">
        <v>27</v>
      </c>
      <c r="B1888" s="1" t="s">
        <v>1928</v>
      </c>
      <c r="C1888">
        <v>97467</v>
      </c>
      <c r="D1888" s="1" t="s">
        <v>3746</v>
      </c>
      <c r="E1888">
        <v>74.3</v>
      </c>
      <c r="F1888">
        <v>4309.3999999999996</v>
      </c>
      <c r="G1888" s="1" t="s">
        <v>27</v>
      </c>
      <c r="H1888">
        <v>4309.3999999999996</v>
      </c>
      <c r="I1888">
        <v>0</v>
      </c>
      <c r="J1888" s="1" t="s">
        <v>3890</v>
      </c>
      <c r="K1888" s="1" t="s">
        <v>3896</v>
      </c>
    </row>
    <row r="1889" spans="1:11" x14ac:dyDescent="0.25">
      <c r="A1889" s="1" t="s">
        <v>27</v>
      </c>
      <c r="B1889" s="1" t="s">
        <v>1929</v>
      </c>
      <c r="C1889">
        <v>97468</v>
      </c>
      <c r="D1889" s="1" t="s">
        <v>3681</v>
      </c>
      <c r="E1889">
        <v>169.3</v>
      </c>
      <c r="F1889">
        <v>8972.9</v>
      </c>
      <c r="G1889" s="1" t="s">
        <v>27</v>
      </c>
      <c r="H1889">
        <v>8972.9</v>
      </c>
      <c r="I1889">
        <v>0</v>
      </c>
      <c r="J1889" s="1" t="s">
        <v>3890</v>
      </c>
      <c r="K1889" s="1" t="s">
        <v>3896</v>
      </c>
    </row>
    <row r="1890" spans="1:11" x14ac:dyDescent="0.25">
      <c r="A1890" s="1" t="s">
        <v>27</v>
      </c>
      <c r="B1890" s="1" t="s">
        <v>1930</v>
      </c>
      <c r="C1890">
        <v>97469</v>
      </c>
      <c r="D1890" s="1" t="s">
        <v>3749</v>
      </c>
      <c r="E1890">
        <v>500</v>
      </c>
      <c r="F1890">
        <v>29000</v>
      </c>
      <c r="G1890" s="1" t="s">
        <v>27</v>
      </c>
      <c r="H1890">
        <v>29000</v>
      </c>
      <c r="I1890">
        <v>0</v>
      </c>
      <c r="J1890" s="1" t="s">
        <v>3890</v>
      </c>
      <c r="K1890" s="1" t="s">
        <v>3894</v>
      </c>
    </row>
    <row r="1891" spans="1:11" x14ac:dyDescent="0.25">
      <c r="A1891" s="1" t="s">
        <v>27</v>
      </c>
      <c r="B1891" s="1" t="s">
        <v>1931</v>
      </c>
      <c r="C1891">
        <v>97470</v>
      </c>
      <c r="D1891" s="1" t="s">
        <v>3632</v>
      </c>
      <c r="E1891">
        <v>21.8</v>
      </c>
      <c r="F1891">
        <v>1395.2</v>
      </c>
      <c r="G1891" s="1" t="s">
        <v>27</v>
      </c>
      <c r="H1891">
        <v>1395.2</v>
      </c>
      <c r="I1891">
        <v>0</v>
      </c>
      <c r="J1891" s="1" t="s">
        <v>3890</v>
      </c>
      <c r="K1891" s="1" t="s">
        <v>3894</v>
      </c>
    </row>
    <row r="1892" spans="1:11" x14ac:dyDescent="0.25">
      <c r="A1892" s="1" t="s">
        <v>27</v>
      </c>
      <c r="B1892" s="1" t="s">
        <v>1932</v>
      </c>
      <c r="C1892">
        <v>97471</v>
      </c>
      <c r="D1892" s="1" t="s">
        <v>3716</v>
      </c>
      <c r="E1892">
        <v>1626.4</v>
      </c>
      <c r="F1892">
        <v>34154.400000000001</v>
      </c>
      <c r="G1892" s="1" t="s">
        <v>35</v>
      </c>
      <c r="H1892">
        <v>34154.400000000001</v>
      </c>
      <c r="I1892">
        <v>0</v>
      </c>
      <c r="J1892" s="1" t="s">
        <v>3890</v>
      </c>
      <c r="K1892" s="1" t="s">
        <v>3894</v>
      </c>
    </row>
    <row r="1893" spans="1:11" x14ac:dyDescent="0.25">
      <c r="A1893" s="1" t="s">
        <v>27</v>
      </c>
      <c r="B1893" s="1" t="s">
        <v>1933</v>
      </c>
      <c r="C1893">
        <v>97472</v>
      </c>
      <c r="D1893" s="1" t="s">
        <v>3722</v>
      </c>
      <c r="E1893">
        <v>21.5</v>
      </c>
      <c r="F1893">
        <v>1419</v>
      </c>
      <c r="G1893" s="1" t="s">
        <v>27</v>
      </c>
      <c r="H1893">
        <v>1419</v>
      </c>
      <c r="I1893">
        <v>0</v>
      </c>
      <c r="J1893" s="1" t="s">
        <v>3890</v>
      </c>
      <c r="K1893" s="1" t="s">
        <v>3894</v>
      </c>
    </row>
    <row r="1894" spans="1:11" x14ac:dyDescent="0.25">
      <c r="A1894" s="1" t="s">
        <v>27</v>
      </c>
      <c r="B1894" s="1" t="s">
        <v>1934</v>
      </c>
      <c r="C1894">
        <v>97473</v>
      </c>
      <c r="D1894" s="1" t="s">
        <v>3782</v>
      </c>
      <c r="E1894">
        <v>376.1</v>
      </c>
      <c r="F1894">
        <v>20813.400000000001</v>
      </c>
      <c r="G1894" s="1" t="s">
        <v>27</v>
      </c>
      <c r="H1894">
        <v>20813.400000000001</v>
      </c>
      <c r="I1894">
        <v>0</v>
      </c>
      <c r="J1894" s="1" t="s">
        <v>3890</v>
      </c>
      <c r="K1894" s="1" t="s">
        <v>3894</v>
      </c>
    </row>
    <row r="1895" spans="1:11" x14ac:dyDescent="0.25">
      <c r="A1895" s="1" t="s">
        <v>27</v>
      </c>
      <c r="B1895" s="1" t="s">
        <v>1935</v>
      </c>
      <c r="C1895">
        <v>97474</v>
      </c>
      <c r="D1895" s="1" t="s">
        <v>3700</v>
      </c>
      <c r="E1895">
        <v>2299.0500000000002</v>
      </c>
      <c r="F1895">
        <v>109837.08</v>
      </c>
      <c r="G1895" s="1" t="s">
        <v>37</v>
      </c>
      <c r="H1895">
        <v>109837.08</v>
      </c>
      <c r="I1895">
        <v>0</v>
      </c>
      <c r="J1895" s="1" t="s">
        <v>3890</v>
      </c>
      <c r="K1895" s="1" t="s">
        <v>3903</v>
      </c>
    </row>
    <row r="1896" spans="1:11" x14ac:dyDescent="0.25">
      <c r="A1896" s="1" t="s">
        <v>27</v>
      </c>
      <c r="B1896" s="1" t="s">
        <v>1936</v>
      </c>
      <c r="C1896">
        <v>97475</v>
      </c>
      <c r="D1896" s="1" t="s">
        <v>3810</v>
      </c>
      <c r="E1896">
        <v>24</v>
      </c>
      <c r="F1896">
        <v>1104</v>
      </c>
      <c r="G1896" s="1" t="s">
        <v>27</v>
      </c>
      <c r="H1896">
        <v>1104</v>
      </c>
      <c r="I1896">
        <v>0</v>
      </c>
      <c r="J1896" s="1" t="s">
        <v>3890</v>
      </c>
      <c r="K1896" s="1" t="s">
        <v>3894</v>
      </c>
    </row>
    <row r="1897" spans="1:11" x14ac:dyDescent="0.25">
      <c r="A1897" s="1" t="s">
        <v>27</v>
      </c>
      <c r="B1897" s="1" t="s">
        <v>1937</v>
      </c>
      <c r="C1897">
        <v>97476</v>
      </c>
      <c r="D1897" s="1" t="s">
        <v>3709</v>
      </c>
      <c r="E1897">
        <v>127.2</v>
      </c>
      <c r="F1897">
        <v>7377.6</v>
      </c>
      <c r="G1897" s="1" t="s">
        <v>27</v>
      </c>
      <c r="H1897">
        <v>7377.6</v>
      </c>
      <c r="I1897">
        <v>0</v>
      </c>
      <c r="J1897" s="1" t="s">
        <v>3890</v>
      </c>
      <c r="K1897" s="1" t="s">
        <v>3897</v>
      </c>
    </row>
    <row r="1898" spans="1:11" x14ac:dyDescent="0.25">
      <c r="A1898" s="1" t="s">
        <v>27</v>
      </c>
      <c r="B1898" s="1" t="s">
        <v>1938</v>
      </c>
      <c r="C1898">
        <v>97477</v>
      </c>
      <c r="D1898" s="1" t="s">
        <v>3711</v>
      </c>
      <c r="E1898">
        <v>44.2</v>
      </c>
      <c r="F1898">
        <v>2563.6</v>
      </c>
      <c r="G1898" s="1" t="s">
        <v>27</v>
      </c>
      <c r="H1898">
        <v>2563.6</v>
      </c>
      <c r="I1898">
        <v>0</v>
      </c>
      <c r="J1898" s="1" t="s">
        <v>3890</v>
      </c>
      <c r="K1898" s="1" t="s">
        <v>3897</v>
      </c>
    </row>
    <row r="1899" spans="1:11" x14ac:dyDescent="0.25">
      <c r="A1899" s="1" t="s">
        <v>27</v>
      </c>
      <c r="B1899" s="1" t="s">
        <v>1939</v>
      </c>
      <c r="C1899">
        <v>97478</v>
      </c>
      <c r="D1899" s="1" t="s">
        <v>3710</v>
      </c>
      <c r="E1899">
        <v>33.799999999999997</v>
      </c>
      <c r="F1899">
        <v>1960.4</v>
      </c>
      <c r="G1899" s="1" t="s">
        <v>27</v>
      </c>
      <c r="H1899">
        <v>1960.4</v>
      </c>
      <c r="I1899">
        <v>0</v>
      </c>
      <c r="J1899" s="1" t="s">
        <v>3890</v>
      </c>
      <c r="K1899" s="1" t="s">
        <v>3897</v>
      </c>
    </row>
    <row r="1900" spans="1:11" x14ac:dyDescent="0.25">
      <c r="A1900" s="1" t="s">
        <v>27</v>
      </c>
      <c r="B1900" s="1" t="s">
        <v>1940</v>
      </c>
      <c r="C1900">
        <v>97479</v>
      </c>
      <c r="D1900" s="1" t="s">
        <v>3715</v>
      </c>
      <c r="E1900">
        <v>38.799999999999997</v>
      </c>
      <c r="F1900">
        <v>1784.8</v>
      </c>
      <c r="G1900" s="1" t="s">
        <v>27</v>
      </c>
      <c r="H1900">
        <v>1784.8</v>
      </c>
      <c r="I1900">
        <v>0</v>
      </c>
      <c r="J1900" s="1" t="s">
        <v>3890</v>
      </c>
      <c r="K1900" s="1" t="s">
        <v>3897</v>
      </c>
    </row>
    <row r="1901" spans="1:11" x14ac:dyDescent="0.25">
      <c r="A1901" s="1" t="s">
        <v>27</v>
      </c>
      <c r="B1901" s="1" t="s">
        <v>1941</v>
      </c>
      <c r="C1901">
        <v>97480</v>
      </c>
      <c r="D1901" s="1" t="s">
        <v>3853</v>
      </c>
      <c r="E1901">
        <v>304</v>
      </c>
      <c r="F1901">
        <v>6992</v>
      </c>
      <c r="G1901" s="1" t="s">
        <v>27</v>
      </c>
      <c r="H1901">
        <v>6992</v>
      </c>
      <c r="I1901">
        <v>0</v>
      </c>
      <c r="J1901" s="1" t="s">
        <v>3890</v>
      </c>
      <c r="K1901" s="1" t="s">
        <v>3894</v>
      </c>
    </row>
    <row r="1902" spans="1:11" x14ac:dyDescent="0.25">
      <c r="A1902" s="1" t="s">
        <v>27</v>
      </c>
      <c r="B1902" s="1" t="s">
        <v>1942</v>
      </c>
      <c r="C1902">
        <v>97481</v>
      </c>
      <c r="D1902" s="1" t="s">
        <v>3614</v>
      </c>
      <c r="E1902">
        <v>509.1</v>
      </c>
      <c r="F1902">
        <v>22400.400000000001</v>
      </c>
      <c r="G1902" s="1" t="s">
        <v>27</v>
      </c>
      <c r="H1902">
        <v>22400.400000000001</v>
      </c>
      <c r="I1902">
        <v>0</v>
      </c>
      <c r="J1902" s="1" t="s">
        <v>3890</v>
      </c>
      <c r="K1902" s="1" t="s">
        <v>3894</v>
      </c>
    </row>
    <row r="1903" spans="1:11" x14ac:dyDescent="0.25">
      <c r="A1903" s="1" t="s">
        <v>27</v>
      </c>
      <c r="B1903" s="1" t="s">
        <v>1943</v>
      </c>
      <c r="C1903">
        <v>97482</v>
      </c>
      <c r="D1903" s="1" t="s">
        <v>3719</v>
      </c>
      <c r="E1903">
        <v>0</v>
      </c>
      <c r="F1903">
        <v>0</v>
      </c>
      <c r="G1903" s="1" t="s">
        <v>3879</v>
      </c>
      <c r="H1903">
        <v>0</v>
      </c>
      <c r="I1903">
        <v>0</v>
      </c>
      <c r="J1903" s="1" t="s">
        <v>3891</v>
      </c>
      <c r="K1903" s="1" t="s">
        <v>3904</v>
      </c>
    </row>
    <row r="1904" spans="1:11" x14ac:dyDescent="0.25">
      <c r="A1904" s="1" t="s">
        <v>27</v>
      </c>
      <c r="B1904" s="1" t="s">
        <v>1944</v>
      </c>
      <c r="C1904">
        <v>97483</v>
      </c>
      <c r="D1904" s="1" t="s">
        <v>3629</v>
      </c>
      <c r="E1904">
        <v>64.8</v>
      </c>
      <c r="F1904">
        <v>4017.6</v>
      </c>
      <c r="G1904" s="1" t="s">
        <v>27</v>
      </c>
      <c r="H1904">
        <v>4017.6</v>
      </c>
      <c r="I1904">
        <v>0</v>
      </c>
      <c r="J1904" s="1" t="s">
        <v>3890</v>
      </c>
      <c r="K1904" s="1" t="s">
        <v>3894</v>
      </c>
    </row>
    <row r="1905" spans="1:11" x14ac:dyDescent="0.25">
      <c r="A1905" s="1" t="s">
        <v>27</v>
      </c>
      <c r="B1905" s="1" t="s">
        <v>1945</v>
      </c>
      <c r="C1905">
        <v>97484</v>
      </c>
      <c r="D1905" s="1" t="s">
        <v>3692</v>
      </c>
      <c r="E1905">
        <v>129.80000000000001</v>
      </c>
      <c r="F1905">
        <v>8826.4</v>
      </c>
      <c r="G1905" s="1" t="s">
        <v>27</v>
      </c>
      <c r="H1905">
        <v>8826.4</v>
      </c>
      <c r="I1905">
        <v>0</v>
      </c>
      <c r="J1905" s="1" t="s">
        <v>3890</v>
      </c>
      <c r="K1905" s="1" t="s">
        <v>3894</v>
      </c>
    </row>
    <row r="1906" spans="1:11" x14ac:dyDescent="0.25">
      <c r="A1906" s="1" t="s">
        <v>27</v>
      </c>
      <c r="B1906" s="1" t="s">
        <v>1946</v>
      </c>
      <c r="C1906">
        <v>97485</v>
      </c>
      <c r="D1906" s="1" t="s">
        <v>3624</v>
      </c>
      <c r="E1906">
        <v>32.6</v>
      </c>
      <c r="F1906">
        <v>2249.4</v>
      </c>
      <c r="G1906" s="1" t="s">
        <v>27</v>
      </c>
      <c r="H1906">
        <v>2249.4</v>
      </c>
      <c r="I1906">
        <v>0</v>
      </c>
      <c r="J1906" s="1" t="s">
        <v>3890</v>
      </c>
      <c r="K1906" s="1" t="s">
        <v>3894</v>
      </c>
    </row>
    <row r="1907" spans="1:11" x14ac:dyDescent="0.25">
      <c r="A1907" s="1" t="s">
        <v>27</v>
      </c>
      <c r="B1907" s="1" t="s">
        <v>1947</v>
      </c>
      <c r="C1907">
        <v>97486</v>
      </c>
      <c r="D1907" s="1" t="s">
        <v>3719</v>
      </c>
      <c r="E1907">
        <v>344.2</v>
      </c>
      <c r="F1907">
        <v>26538</v>
      </c>
      <c r="G1907" s="1" t="s">
        <v>27</v>
      </c>
      <c r="H1907">
        <v>26538</v>
      </c>
      <c r="I1907">
        <v>0</v>
      </c>
      <c r="J1907" s="1" t="s">
        <v>3890</v>
      </c>
      <c r="K1907" s="1" t="s">
        <v>3903</v>
      </c>
    </row>
    <row r="1908" spans="1:11" x14ac:dyDescent="0.25">
      <c r="A1908" s="1" t="s">
        <v>27</v>
      </c>
      <c r="B1908" s="1" t="s">
        <v>1948</v>
      </c>
      <c r="C1908">
        <v>97487</v>
      </c>
      <c r="D1908" s="1" t="s">
        <v>3614</v>
      </c>
      <c r="E1908">
        <v>83</v>
      </c>
      <c r="F1908">
        <v>199</v>
      </c>
      <c r="G1908" s="1" t="s">
        <v>27</v>
      </c>
      <c r="H1908">
        <v>199</v>
      </c>
      <c r="I1908">
        <v>0</v>
      </c>
      <c r="J1908" s="1" t="s">
        <v>3890</v>
      </c>
      <c r="K1908" s="1" t="s">
        <v>3894</v>
      </c>
    </row>
    <row r="1909" spans="1:11" x14ac:dyDescent="0.25">
      <c r="A1909" s="1" t="s">
        <v>27</v>
      </c>
      <c r="B1909" s="1" t="s">
        <v>1949</v>
      </c>
      <c r="C1909">
        <v>97488</v>
      </c>
      <c r="D1909" s="1" t="s">
        <v>3602</v>
      </c>
      <c r="E1909">
        <v>23.9</v>
      </c>
      <c r="F1909">
        <v>1505.7</v>
      </c>
      <c r="G1909" s="1" t="s">
        <v>27</v>
      </c>
      <c r="H1909">
        <v>1505.7</v>
      </c>
      <c r="I1909">
        <v>0</v>
      </c>
      <c r="J1909" s="1" t="s">
        <v>3890</v>
      </c>
      <c r="K1909" s="1" t="s">
        <v>3894</v>
      </c>
    </row>
    <row r="1910" spans="1:11" x14ac:dyDescent="0.25">
      <c r="A1910" s="1" t="s">
        <v>28</v>
      </c>
      <c r="B1910" s="1" t="s">
        <v>1950</v>
      </c>
      <c r="C1910">
        <v>97489</v>
      </c>
      <c r="D1910" s="1" t="s">
        <v>3735</v>
      </c>
      <c r="E1910">
        <v>43.7</v>
      </c>
      <c r="F1910">
        <v>2971.6</v>
      </c>
      <c r="G1910" s="1" t="s">
        <v>30</v>
      </c>
      <c r="H1910">
        <v>2971.6</v>
      </c>
      <c r="I1910">
        <v>0</v>
      </c>
      <c r="J1910" s="1" t="s">
        <v>3890</v>
      </c>
      <c r="K1910" s="1" t="s">
        <v>3899</v>
      </c>
    </row>
    <row r="1911" spans="1:11" x14ac:dyDescent="0.25">
      <c r="A1911" s="1" t="s">
        <v>28</v>
      </c>
      <c r="B1911" s="1" t="s">
        <v>1951</v>
      </c>
      <c r="C1911">
        <v>97490</v>
      </c>
      <c r="D1911" s="1" t="s">
        <v>3651</v>
      </c>
      <c r="E1911">
        <v>370.9</v>
      </c>
      <c r="F1911">
        <v>18877.7</v>
      </c>
      <c r="G1911" s="1" t="s">
        <v>31</v>
      </c>
      <c r="H1911">
        <v>18877.7</v>
      </c>
      <c r="I1911">
        <v>0</v>
      </c>
      <c r="J1911" s="1" t="s">
        <v>3890</v>
      </c>
      <c r="K1911" s="1" t="s">
        <v>3899</v>
      </c>
    </row>
    <row r="1912" spans="1:11" x14ac:dyDescent="0.25">
      <c r="A1912" s="1" t="s">
        <v>28</v>
      </c>
      <c r="B1912" s="1" t="s">
        <v>1952</v>
      </c>
      <c r="C1912">
        <v>97491</v>
      </c>
      <c r="D1912" s="1" t="s">
        <v>3641</v>
      </c>
      <c r="E1912">
        <v>86.1</v>
      </c>
      <c r="F1912">
        <v>4508.7</v>
      </c>
      <c r="G1912" s="1" t="s">
        <v>30</v>
      </c>
      <c r="H1912">
        <v>4508.7</v>
      </c>
      <c r="I1912">
        <v>0</v>
      </c>
      <c r="J1912" s="1" t="s">
        <v>3890</v>
      </c>
      <c r="K1912" s="1" t="s">
        <v>3899</v>
      </c>
    </row>
    <row r="1913" spans="1:11" x14ac:dyDescent="0.25">
      <c r="A1913" s="1" t="s">
        <v>28</v>
      </c>
      <c r="B1913" s="1" t="s">
        <v>1953</v>
      </c>
      <c r="C1913">
        <v>97492</v>
      </c>
      <c r="D1913" s="1" t="s">
        <v>3654</v>
      </c>
      <c r="E1913">
        <v>76.599999999999994</v>
      </c>
      <c r="F1913">
        <v>4059.8</v>
      </c>
      <c r="G1913" s="1" t="s">
        <v>30</v>
      </c>
      <c r="H1913">
        <v>4059.8</v>
      </c>
      <c r="I1913">
        <v>0</v>
      </c>
      <c r="J1913" s="1" t="s">
        <v>3890</v>
      </c>
      <c r="K1913" s="1" t="s">
        <v>3899</v>
      </c>
    </row>
    <row r="1914" spans="1:11" x14ac:dyDescent="0.25">
      <c r="A1914" s="1" t="s">
        <v>28</v>
      </c>
      <c r="B1914" s="1" t="s">
        <v>1954</v>
      </c>
      <c r="C1914">
        <v>97493</v>
      </c>
      <c r="D1914" s="1" t="s">
        <v>3645</v>
      </c>
      <c r="E1914">
        <v>90</v>
      </c>
      <c r="F1914">
        <v>4590</v>
      </c>
      <c r="G1914" s="1" t="s">
        <v>29</v>
      </c>
      <c r="H1914">
        <v>4590</v>
      </c>
      <c r="I1914">
        <v>0</v>
      </c>
      <c r="J1914" s="1" t="s">
        <v>3890</v>
      </c>
      <c r="K1914" s="1" t="s">
        <v>3899</v>
      </c>
    </row>
    <row r="1915" spans="1:11" x14ac:dyDescent="0.25">
      <c r="A1915" s="1" t="s">
        <v>28</v>
      </c>
      <c r="B1915" s="1" t="s">
        <v>1955</v>
      </c>
      <c r="C1915">
        <v>97494</v>
      </c>
      <c r="D1915" s="1" t="s">
        <v>3667</v>
      </c>
      <c r="E1915">
        <v>145.6</v>
      </c>
      <c r="F1915">
        <v>6070.4</v>
      </c>
      <c r="G1915" s="1" t="s">
        <v>29</v>
      </c>
      <c r="H1915">
        <v>6070.4</v>
      </c>
      <c r="I1915">
        <v>0</v>
      </c>
      <c r="J1915" s="1" t="s">
        <v>3890</v>
      </c>
      <c r="K1915" s="1" t="s">
        <v>3899</v>
      </c>
    </row>
    <row r="1916" spans="1:11" x14ac:dyDescent="0.25">
      <c r="A1916" s="1" t="s">
        <v>28</v>
      </c>
      <c r="B1916" s="1" t="s">
        <v>1956</v>
      </c>
      <c r="C1916">
        <v>97495</v>
      </c>
      <c r="D1916" s="1" t="s">
        <v>3608</v>
      </c>
      <c r="E1916">
        <v>267.89999999999998</v>
      </c>
      <c r="F1916">
        <v>10670.9</v>
      </c>
      <c r="G1916" s="1" t="s">
        <v>29</v>
      </c>
      <c r="H1916">
        <v>10670.9</v>
      </c>
      <c r="I1916">
        <v>0</v>
      </c>
      <c r="J1916" s="1" t="s">
        <v>3890</v>
      </c>
      <c r="K1916" s="1" t="s">
        <v>3899</v>
      </c>
    </row>
    <row r="1917" spans="1:11" x14ac:dyDescent="0.25">
      <c r="A1917" s="1" t="s">
        <v>28</v>
      </c>
      <c r="B1917" s="1" t="s">
        <v>1957</v>
      </c>
      <c r="C1917">
        <v>97496</v>
      </c>
      <c r="D1917" s="1" t="s">
        <v>3639</v>
      </c>
      <c r="E1917">
        <v>136.19999999999999</v>
      </c>
      <c r="F1917">
        <v>6129</v>
      </c>
      <c r="G1917" s="1" t="s">
        <v>29</v>
      </c>
      <c r="H1917">
        <v>6129</v>
      </c>
      <c r="I1917">
        <v>0</v>
      </c>
      <c r="J1917" s="1" t="s">
        <v>3890</v>
      </c>
      <c r="K1917" s="1" t="s">
        <v>3899</v>
      </c>
    </row>
    <row r="1918" spans="1:11" x14ac:dyDescent="0.25">
      <c r="A1918" s="1" t="s">
        <v>28</v>
      </c>
      <c r="B1918" s="1" t="s">
        <v>1958</v>
      </c>
      <c r="C1918">
        <v>97497</v>
      </c>
      <c r="D1918" s="1" t="s">
        <v>3640</v>
      </c>
      <c r="E1918">
        <v>320.3</v>
      </c>
      <c r="F1918">
        <v>16797.5</v>
      </c>
      <c r="G1918" s="1" t="s">
        <v>28</v>
      </c>
      <c r="H1918">
        <v>16797.5</v>
      </c>
      <c r="I1918">
        <v>0</v>
      </c>
      <c r="J1918" s="1" t="s">
        <v>3890</v>
      </c>
      <c r="K1918" s="1" t="s">
        <v>3899</v>
      </c>
    </row>
    <row r="1919" spans="1:11" x14ac:dyDescent="0.25">
      <c r="A1919" s="1" t="s">
        <v>28</v>
      </c>
      <c r="B1919" s="1" t="s">
        <v>1959</v>
      </c>
      <c r="C1919">
        <v>97498</v>
      </c>
      <c r="D1919" s="1" t="s">
        <v>3653</v>
      </c>
      <c r="E1919">
        <v>117.7</v>
      </c>
      <c r="F1919">
        <v>5866.5</v>
      </c>
      <c r="G1919" s="1" t="s">
        <v>29</v>
      </c>
      <c r="H1919">
        <v>5866.5</v>
      </c>
      <c r="I1919">
        <v>0</v>
      </c>
      <c r="J1919" s="1" t="s">
        <v>3890</v>
      </c>
      <c r="K1919" s="1" t="s">
        <v>3899</v>
      </c>
    </row>
    <row r="1920" spans="1:11" x14ac:dyDescent="0.25">
      <c r="A1920" s="1" t="s">
        <v>28</v>
      </c>
      <c r="B1920" s="1" t="s">
        <v>1960</v>
      </c>
      <c r="C1920">
        <v>97499</v>
      </c>
      <c r="D1920" s="1" t="s">
        <v>3667</v>
      </c>
      <c r="E1920">
        <v>21.9</v>
      </c>
      <c r="F1920">
        <v>985.5</v>
      </c>
      <c r="G1920" s="1" t="s">
        <v>29</v>
      </c>
      <c r="H1920">
        <v>985.5</v>
      </c>
      <c r="I1920">
        <v>0</v>
      </c>
      <c r="J1920" s="1" t="s">
        <v>3890</v>
      </c>
      <c r="K1920" s="1" t="s">
        <v>3899</v>
      </c>
    </row>
    <row r="1921" spans="1:11" x14ac:dyDescent="0.25">
      <c r="A1921" s="1" t="s">
        <v>28</v>
      </c>
      <c r="B1921" s="1" t="s">
        <v>1961</v>
      </c>
      <c r="C1921">
        <v>97500</v>
      </c>
      <c r="D1921" s="1" t="s">
        <v>3609</v>
      </c>
      <c r="E1921">
        <v>20.7</v>
      </c>
      <c r="F1921">
        <v>1139.9000000000001</v>
      </c>
      <c r="G1921" s="1" t="s">
        <v>28</v>
      </c>
      <c r="H1921">
        <v>1139.9000000000001</v>
      </c>
      <c r="I1921">
        <v>0</v>
      </c>
      <c r="J1921" s="1" t="s">
        <v>3890</v>
      </c>
      <c r="K1921" s="1" t="s">
        <v>3894</v>
      </c>
    </row>
    <row r="1922" spans="1:11" x14ac:dyDescent="0.25">
      <c r="A1922" s="1" t="s">
        <v>28</v>
      </c>
      <c r="B1922" s="1" t="s">
        <v>1962</v>
      </c>
      <c r="C1922">
        <v>97501</v>
      </c>
      <c r="D1922" s="1" t="s">
        <v>3598</v>
      </c>
      <c r="E1922">
        <v>1651.8</v>
      </c>
      <c r="F1922">
        <v>87281.4</v>
      </c>
      <c r="G1922" s="1" t="s">
        <v>29</v>
      </c>
      <c r="H1922">
        <v>87281.4</v>
      </c>
      <c r="I1922">
        <v>0</v>
      </c>
      <c r="J1922" s="1" t="s">
        <v>3890</v>
      </c>
      <c r="K1922" s="1" t="s">
        <v>3895</v>
      </c>
    </row>
    <row r="1923" spans="1:11" x14ac:dyDescent="0.25">
      <c r="A1923" s="1" t="s">
        <v>28</v>
      </c>
      <c r="B1923" s="1" t="s">
        <v>1963</v>
      </c>
      <c r="C1923">
        <v>97502</v>
      </c>
      <c r="D1923" s="1" t="s">
        <v>3597</v>
      </c>
      <c r="E1923">
        <v>455.5</v>
      </c>
      <c r="F1923">
        <v>25490.45</v>
      </c>
      <c r="G1923" s="1" t="s">
        <v>28</v>
      </c>
      <c r="H1923">
        <v>25490.45</v>
      </c>
      <c r="I1923">
        <v>0</v>
      </c>
      <c r="J1923" s="1" t="s">
        <v>3890</v>
      </c>
      <c r="K1923" s="1" t="s">
        <v>3901</v>
      </c>
    </row>
    <row r="1924" spans="1:11" x14ac:dyDescent="0.25">
      <c r="A1924" s="1" t="s">
        <v>28</v>
      </c>
      <c r="B1924" s="1" t="s">
        <v>1964</v>
      </c>
      <c r="C1924">
        <v>97503</v>
      </c>
      <c r="D1924" s="1" t="s">
        <v>3634</v>
      </c>
      <c r="E1924">
        <v>46.2</v>
      </c>
      <c r="F1924">
        <v>2574</v>
      </c>
      <c r="G1924" s="1" t="s">
        <v>28</v>
      </c>
      <c r="H1924">
        <v>2574</v>
      </c>
      <c r="I1924">
        <v>0</v>
      </c>
      <c r="J1924" s="1" t="s">
        <v>3890</v>
      </c>
      <c r="K1924" s="1" t="s">
        <v>3894</v>
      </c>
    </row>
    <row r="1925" spans="1:11" x14ac:dyDescent="0.25">
      <c r="A1925" s="1" t="s">
        <v>28</v>
      </c>
      <c r="B1925" s="1" t="s">
        <v>1965</v>
      </c>
      <c r="C1925">
        <v>97504</v>
      </c>
      <c r="D1925" s="1" t="s">
        <v>3595</v>
      </c>
      <c r="E1925">
        <v>190.5</v>
      </c>
      <c r="F1925">
        <v>8652.4</v>
      </c>
      <c r="G1925" s="1" t="s">
        <v>28</v>
      </c>
      <c r="H1925">
        <v>8652.4</v>
      </c>
      <c r="I1925">
        <v>0</v>
      </c>
      <c r="J1925" s="1" t="s">
        <v>3890</v>
      </c>
      <c r="K1925" s="1" t="s">
        <v>3894</v>
      </c>
    </row>
    <row r="1926" spans="1:11" x14ac:dyDescent="0.25">
      <c r="A1926" s="1" t="s">
        <v>28</v>
      </c>
      <c r="B1926" s="1" t="s">
        <v>1966</v>
      </c>
      <c r="C1926">
        <v>97505</v>
      </c>
      <c r="D1926" s="1" t="s">
        <v>3614</v>
      </c>
      <c r="E1926">
        <v>32.200000000000003</v>
      </c>
      <c r="F1926">
        <v>1764.8</v>
      </c>
      <c r="G1926" s="1" t="s">
        <v>28</v>
      </c>
      <c r="H1926">
        <v>1764.8</v>
      </c>
      <c r="I1926">
        <v>0</v>
      </c>
      <c r="J1926" s="1" t="s">
        <v>3890</v>
      </c>
      <c r="K1926" s="1" t="s">
        <v>3894</v>
      </c>
    </row>
    <row r="1927" spans="1:11" x14ac:dyDescent="0.25">
      <c r="A1927" s="1" t="s">
        <v>28</v>
      </c>
      <c r="B1927" s="1" t="s">
        <v>1967</v>
      </c>
      <c r="C1927">
        <v>97506</v>
      </c>
      <c r="D1927" s="1" t="s">
        <v>3614</v>
      </c>
      <c r="E1927">
        <v>220.9</v>
      </c>
      <c r="F1927">
        <v>4859.8</v>
      </c>
      <c r="G1927" s="1" t="s">
        <v>28</v>
      </c>
      <c r="H1927">
        <v>4859.8</v>
      </c>
      <c r="I1927">
        <v>0</v>
      </c>
      <c r="J1927" s="1" t="s">
        <v>3890</v>
      </c>
      <c r="K1927" s="1" t="s">
        <v>3894</v>
      </c>
    </row>
    <row r="1928" spans="1:11" x14ac:dyDescent="0.25">
      <c r="A1928" s="1" t="s">
        <v>28</v>
      </c>
      <c r="B1928" s="1" t="s">
        <v>1968</v>
      </c>
      <c r="C1928">
        <v>97507</v>
      </c>
      <c r="D1928" s="1" t="s">
        <v>3758</v>
      </c>
      <c r="E1928">
        <v>204.8</v>
      </c>
      <c r="F1928">
        <v>11529.2</v>
      </c>
      <c r="G1928" s="1" t="s">
        <v>28</v>
      </c>
      <c r="H1928">
        <v>11529.2</v>
      </c>
      <c r="I1928">
        <v>0</v>
      </c>
      <c r="J1928" s="1" t="s">
        <v>3890</v>
      </c>
      <c r="K1928" s="1" t="s">
        <v>3894</v>
      </c>
    </row>
    <row r="1929" spans="1:11" x14ac:dyDescent="0.25">
      <c r="A1929" s="1" t="s">
        <v>28</v>
      </c>
      <c r="B1929" s="1" t="s">
        <v>1969</v>
      </c>
      <c r="C1929">
        <v>97508</v>
      </c>
      <c r="D1929" s="1" t="s">
        <v>3690</v>
      </c>
      <c r="E1929">
        <v>1282.42</v>
      </c>
      <c r="F1929">
        <v>66522.98</v>
      </c>
      <c r="G1929" s="1" t="s">
        <v>30</v>
      </c>
      <c r="H1929">
        <v>66522.98</v>
      </c>
      <c r="I1929">
        <v>0</v>
      </c>
      <c r="J1929" s="1" t="s">
        <v>3890</v>
      </c>
      <c r="K1929" s="1" t="s">
        <v>3903</v>
      </c>
    </row>
    <row r="1930" spans="1:11" x14ac:dyDescent="0.25">
      <c r="A1930" s="1" t="s">
        <v>28</v>
      </c>
      <c r="B1930" s="1" t="s">
        <v>1970</v>
      </c>
      <c r="C1930">
        <v>97509</v>
      </c>
      <c r="D1930" s="1" t="s">
        <v>3606</v>
      </c>
      <c r="E1930">
        <v>76.5</v>
      </c>
      <c r="F1930">
        <v>4345.8</v>
      </c>
      <c r="G1930" s="1" t="s">
        <v>28</v>
      </c>
      <c r="H1930">
        <v>4345.8</v>
      </c>
      <c r="I1930">
        <v>0</v>
      </c>
      <c r="J1930" s="1" t="s">
        <v>3890</v>
      </c>
      <c r="K1930" s="1" t="s">
        <v>3894</v>
      </c>
    </row>
    <row r="1931" spans="1:11" x14ac:dyDescent="0.25">
      <c r="A1931" s="1" t="s">
        <v>28</v>
      </c>
      <c r="B1931" s="1" t="s">
        <v>1971</v>
      </c>
      <c r="C1931">
        <v>97510</v>
      </c>
      <c r="D1931" s="1" t="s">
        <v>3604</v>
      </c>
      <c r="E1931">
        <v>41.2</v>
      </c>
      <c r="F1931">
        <v>2509.6</v>
      </c>
      <c r="G1931" s="1" t="s">
        <v>28</v>
      </c>
      <c r="H1931">
        <v>2509.6</v>
      </c>
      <c r="I1931">
        <v>0</v>
      </c>
      <c r="J1931" s="1" t="s">
        <v>3890</v>
      </c>
      <c r="K1931" s="1" t="s">
        <v>3894</v>
      </c>
    </row>
    <row r="1932" spans="1:11" x14ac:dyDescent="0.25">
      <c r="A1932" s="1" t="s">
        <v>28</v>
      </c>
      <c r="B1932" s="1" t="s">
        <v>1972</v>
      </c>
      <c r="C1932">
        <v>97511</v>
      </c>
      <c r="D1932" s="1" t="s">
        <v>3624</v>
      </c>
      <c r="E1932">
        <v>46.3</v>
      </c>
      <c r="F1932">
        <v>2731.7</v>
      </c>
      <c r="G1932" s="1" t="s">
        <v>28</v>
      </c>
      <c r="H1932">
        <v>2731.7</v>
      </c>
      <c r="I1932">
        <v>0</v>
      </c>
      <c r="J1932" s="1" t="s">
        <v>3890</v>
      </c>
      <c r="K1932" s="1" t="s">
        <v>3894</v>
      </c>
    </row>
    <row r="1933" spans="1:11" x14ac:dyDescent="0.25">
      <c r="A1933" s="1" t="s">
        <v>28</v>
      </c>
      <c r="B1933" s="1" t="s">
        <v>1973</v>
      </c>
      <c r="C1933">
        <v>97512</v>
      </c>
      <c r="D1933" s="1" t="s">
        <v>3612</v>
      </c>
      <c r="E1933">
        <v>83.3</v>
      </c>
      <c r="F1933">
        <v>3741.2</v>
      </c>
      <c r="G1933" s="1" t="s">
        <v>28</v>
      </c>
      <c r="H1933">
        <v>3741.2</v>
      </c>
      <c r="I1933">
        <v>0</v>
      </c>
      <c r="J1933" s="1" t="s">
        <v>3890</v>
      </c>
      <c r="K1933" s="1" t="s">
        <v>3894</v>
      </c>
    </row>
    <row r="1934" spans="1:11" x14ac:dyDescent="0.25">
      <c r="A1934" s="1" t="s">
        <v>28</v>
      </c>
      <c r="B1934" s="1" t="s">
        <v>1974</v>
      </c>
      <c r="C1934">
        <v>97513</v>
      </c>
      <c r="D1934" s="1" t="s">
        <v>3642</v>
      </c>
      <c r="E1934">
        <v>60.6</v>
      </c>
      <c r="F1934">
        <v>3757.2</v>
      </c>
      <c r="G1934" s="1" t="s">
        <v>28</v>
      </c>
      <c r="H1934">
        <v>3757.2</v>
      </c>
      <c r="I1934">
        <v>0</v>
      </c>
      <c r="J1934" s="1" t="s">
        <v>3890</v>
      </c>
      <c r="K1934" s="1" t="s">
        <v>3901</v>
      </c>
    </row>
    <row r="1935" spans="1:11" x14ac:dyDescent="0.25">
      <c r="A1935" s="1" t="s">
        <v>28</v>
      </c>
      <c r="B1935" s="1" t="s">
        <v>1975</v>
      </c>
      <c r="C1935">
        <v>97514</v>
      </c>
      <c r="D1935" s="1" t="s">
        <v>3657</v>
      </c>
      <c r="E1935">
        <v>60.9</v>
      </c>
      <c r="F1935">
        <v>3714.9</v>
      </c>
      <c r="G1935" s="1" t="s">
        <v>28</v>
      </c>
      <c r="H1935">
        <v>3714.9</v>
      </c>
      <c r="I1935">
        <v>0</v>
      </c>
      <c r="J1935" s="1" t="s">
        <v>3890</v>
      </c>
      <c r="K1935" s="1" t="s">
        <v>3894</v>
      </c>
    </row>
    <row r="1936" spans="1:11" x14ac:dyDescent="0.25">
      <c r="A1936" s="1" t="s">
        <v>28</v>
      </c>
      <c r="B1936" s="1" t="s">
        <v>1976</v>
      </c>
      <c r="C1936">
        <v>97515</v>
      </c>
      <c r="D1936" s="1" t="s">
        <v>3670</v>
      </c>
      <c r="E1936">
        <v>55.1</v>
      </c>
      <c r="F1936">
        <v>3416.2</v>
      </c>
      <c r="G1936" s="1" t="s">
        <v>28</v>
      </c>
      <c r="H1936">
        <v>3416.2</v>
      </c>
      <c r="I1936">
        <v>0</v>
      </c>
      <c r="J1936" s="1" t="s">
        <v>3890</v>
      </c>
      <c r="K1936" s="1" t="s">
        <v>3897</v>
      </c>
    </row>
    <row r="1937" spans="1:11" x14ac:dyDescent="0.25">
      <c r="A1937" s="1" t="s">
        <v>28</v>
      </c>
      <c r="B1937" s="1" t="s">
        <v>1977</v>
      </c>
      <c r="C1937">
        <v>97516</v>
      </c>
      <c r="D1937" s="1" t="s">
        <v>3671</v>
      </c>
      <c r="E1937">
        <v>59</v>
      </c>
      <c r="F1937">
        <v>3658</v>
      </c>
      <c r="G1937" s="1" t="s">
        <v>28</v>
      </c>
      <c r="H1937">
        <v>3658</v>
      </c>
      <c r="I1937">
        <v>0</v>
      </c>
      <c r="J1937" s="1" t="s">
        <v>3890</v>
      </c>
      <c r="K1937" s="1" t="s">
        <v>3897</v>
      </c>
    </row>
    <row r="1938" spans="1:11" x14ac:dyDescent="0.25">
      <c r="A1938" s="1" t="s">
        <v>28</v>
      </c>
      <c r="B1938" s="1" t="s">
        <v>1978</v>
      </c>
      <c r="C1938">
        <v>97517</v>
      </c>
      <c r="D1938" s="1" t="s">
        <v>3638</v>
      </c>
      <c r="E1938">
        <v>33</v>
      </c>
      <c r="F1938">
        <v>1839</v>
      </c>
      <c r="G1938" s="1" t="s">
        <v>28</v>
      </c>
      <c r="H1938">
        <v>1839</v>
      </c>
      <c r="I1938">
        <v>0</v>
      </c>
      <c r="J1938" s="1" t="s">
        <v>3890</v>
      </c>
      <c r="K1938" s="1" t="s">
        <v>3896</v>
      </c>
    </row>
    <row r="1939" spans="1:11" x14ac:dyDescent="0.25">
      <c r="A1939" s="1" t="s">
        <v>28</v>
      </c>
      <c r="B1939" s="1" t="s">
        <v>1979</v>
      </c>
      <c r="C1939">
        <v>97518</v>
      </c>
      <c r="D1939" s="1" t="s">
        <v>3670</v>
      </c>
      <c r="E1939">
        <v>14.7</v>
      </c>
      <c r="F1939">
        <v>811.2</v>
      </c>
      <c r="G1939" s="1" t="s">
        <v>28</v>
      </c>
      <c r="H1939">
        <v>811.2</v>
      </c>
      <c r="I1939">
        <v>0</v>
      </c>
      <c r="J1939" s="1" t="s">
        <v>3890</v>
      </c>
      <c r="K1939" s="1" t="s">
        <v>3897</v>
      </c>
    </row>
    <row r="1940" spans="1:11" x14ac:dyDescent="0.25">
      <c r="A1940" s="1" t="s">
        <v>28</v>
      </c>
      <c r="B1940" s="1" t="s">
        <v>1980</v>
      </c>
      <c r="C1940">
        <v>97519</v>
      </c>
      <c r="D1940" s="1" t="s">
        <v>3669</v>
      </c>
      <c r="E1940">
        <v>27.8</v>
      </c>
      <c r="F1940">
        <v>1640.2</v>
      </c>
      <c r="G1940" s="1" t="s">
        <v>28</v>
      </c>
      <c r="H1940">
        <v>1640.2</v>
      </c>
      <c r="I1940">
        <v>0</v>
      </c>
      <c r="J1940" s="1" t="s">
        <v>3890</v>
      </c>
      <c r="K1940" s="1" t="s">
        <v>3897</v>
      </c>
    </row>
    <row r="1941" spans="1:11" x14ac:dyDescent="0.25">
      <c r="A1941" s="1" t="s">
        <v>28</v>
      </c>
      <c r="B1941" s="1" t="s">
        <v>1981</v>
      </c>
      <c r="C1941">
        <v>97520</v>
      </c>
      <c r="D1941" s="1" t="s">
        <v>3656</v>
      </c>
      <c r="E1941">
        <v>663.6</v>
      </c>
      <c r="F1941">
        <v>39438</v>
      </c>
      <c r="G1941" s="1" t="s">
        <v>30</v>
      </c>
      <c r="H1941">
        <v>39438</v>
      </c>
      <c r="I1941">
        <v>0</v>
      </c>
      <c r="J1941" s="1" t="s">
        <v>3890</v>
      </c>
      <c r="K1941" s="1" t="s">
        <v>3900</v>
      </c>
    </row>
    <row r="1942" spans="1:11" x14ac:dyDescent="0.25">
      <c r="A1942" s="1" t="s">
        <v>28</v>
      </c>
      <c r="B1942" s="1" t="s">
        <v>1982</v>
      </c>
      <c r="C1942">
        <v>97521</v>
      </c>
      <c r="D1942" s="1" t="s">
        <v>3633</v>
      </c>
      <c r="E1942">
        <v>193.6</v>
      </c>
      <c r="F1942">
        <v>9624.4</v>
      </c>
      <c r="G1942" s="1" t="s">
        <v>29</v>
      </c>
      <c r="H1942">
        <v>9624.4</v>
      </c>
      <c r="I1942">
        <v>0</v>
      </c>
      <c r="J1942" s="1" t="s">
        <v>3890</v>
      </c>
      <c r="K1942" s="1" t="s">
        <v>3896</v>
      </c>
    </row>
    <row r="1943" spans="1:11" x14ac:dyDescent="0.25">
      <c r="A1943" s="1" t="s">
        <v>28</v>
      </c>
      <c r="B1943" s="1" t="s">
        <v>1983</v>
      </c>
      <c r="C1943">
        <v>97522</v>
      </c>
      <c r="D1943" s="1" t="s">
        <v>3671</v>
      </c>
      <c r="E1943">
        <v>3.1</v>
      </c>
      <c r="F1943">
        <v>148.80000000000001</v>
      </c>
      <c r="G1943" s="1" t="s">
        <v>28</v>
      </c>
      <c r="H1943">
        <v>148.80000000000001</v>
      </c>
      <c r="I1943">
        <v>0</v>
      </c>
      <c r="J1943" s="1" t="s">
        <v>3890</v>
      </c>
      <c r="K1943" s="1" t="s">
        <v>3905</v>
      </c>
    </row>
    <row r="1944" spans="1:11" x14ac:dyDescent="0.25">
      <c r="A1944" s="1" t="s">
        <v>28</v>
      </c>
      <c r="B1944" s="1" t="s">
        <v>1984</v>
      </c>
      <c r="C1944">
        <v>97523</v>
      </c>
      <c r="D1944" s="1" t="s">
        <v>3679</v>
      </c>
      <c r="E1944">
        <v>55.4</v>
      </c>
      <c r="F1944">
        <v>3213.2</v>
      </c>
      <c r="G1944" s="1" t="s">
        <v>28</v>
      </c>
      <c r="H1944">
        <v>3213.2</v>
      </c>
      <c r="I1944">
        <v>0</v>
      </c>
      <c r="J1944" s="1" t="s">
        <v>3890</v>
      </c>
      <c r="K1944" s="1" t="s">
        <v>3897</v>
      </c>
    </row>
    <row r="1945" spans="1:11" x14ac:dyDescent="0.25">
      <c r="A1945" s="1" t="s">
        <v>28</v>
      </c>
      <c r="B1945" s="1" t="s">
        <v>1985</v>
      </c>
      <c r="C1945">
        <v>97524</v>
      </c>
      <c r="D1945" s="1" t="s">
        <v>3660</v>
      </c>
      <c r="E1945">
        <v>261.3</v>
      </c>
      <c r="F1945">
        <v>15534.9</v>
      </c>
      <c r="G1945" s="1" t="s">
        <v>30</v>
      </c>
      <c r="H1945">
        <v>15534.9</v>
      </c>
      <c r="I1945">
        <v>0</v>
      </c>
      <c r="J1945" s="1" t="s">
        <v>3890</v>
      </c>
      <c r="K1945" s="1" t="s">
        <v>3900</v>
      </c>
    </row>
    <row r="1946" spans="1:11" x14ac:dyDescent="0.25">
      <c r="A1946" s="1" t="s">
        <v>28</v>
      </c>
      <c r="B1946" s="1" t="s">
        <v>1986</v>
      </c>
      <c r="C1946">
        <v>97525</v>
      </c>
      <c r="D1946" s="1" t="s">
        <v>3663</v>
      </c>
      <c r="E1946">
        <v>503</v>
      </c>
      <c r="F1946">
        <v>29772.2</v>
      </c>
      <c r="G1946" s="1" t="s">
        <v>30</v>
      </c>
      <c r="H1946">
        <v>29772.2</v>
      </c>
      <c r="I1946">
        <v>0</v>
      </c>
      <c r="J1946" s="1" t="s">
        <v>3890</v>
      </c>
      <c r="K1946" s="1" t="s">
        <v>3900</v>
      </c>
    </row>
    <row r="1947" spans="1:11" x14ac:dyDescent="0.25">
      <c r="A1947" s="1" t="s">
        <v>28</v>
      </c>
      <c r="B1947" s="1" t="s">
        <v>1987</v>
      </c>
      <c r="C1947">
        <v>97526</v>
      </c>
      <c r="D1947" s="1" t="s">
        <v>3658</v>
      </c>
      <c r="E1947">
        <v>453.7</v>
      </c>
      <c r="F1947">
        <v>26778.7</v>
      </c>
      <c r="G1947" s="1" t="s">
        <v>30</v>
      </c>
      <c r="H1947">
        <v>26778.7</v>
      </c>
      <c r="I1947">
        <v>0</v>
      </c>
      <c r="J1947" s="1" t="s">
        <v>3890</v>
      </c>
      <c r="K1947" s="1" t="s">
        <v>3900</v>
      </c>
    </row>
    <row r="1948" spans="1:11" x14ac:dyDescent="0.25">
      <c r="A1948" s="1" t="s">
        <v>28</v>
      </c>
      <c r="B1948" s="1" t="s">
        <v>1988</v>
      </c>
      <c r="C1948">
        <v>97527</v>
      </c>
      <c r="D1948" s="1" t="s">
        <v>3736</v>
      </c>
      <c r="E1948">
        <v>15.22</v>
      </c>
      <c r="F1948">
        <v>839.46</v>
      </c>
      <c r="G1948" s="1" t="s">
        <v>28</v>
      </c>
      <c r="H1948">
        <v>839.46</v>
      </c>
      <c r="I1948">
        <v>0</v>
      </c>
      <c r="J1948" s="1" t="s">
        <v>3890</v>
      </c>
      <c r="K1948" s="1" t="s">
        <v>3897</v>
      </c>
    </row>
    <row r="1949" spans="1:11" x14ac:dyDescent="0.25">
      <c r="A1949" s="1" t="s">
        <v>28</v>
      </c>
      <c r="B1949" s="1" t="s">
        <v>1989</v>
      </c>
      <c r="C1949">
        <v>97528</v>
      </c>
      <c r="D1949" s="1" t="s">
        <v>3649</v>
      </c>
      <c r="E1949">
        <v>158.5</v>
      </c>
      <c r="F1949">
        <v>8251.7000000000007</v>
      </c>
      <c r="G1949" s="1" t="s">
        <v>30</v>
      </c>
      <c r="H1949">
        <v>8251.7000000000007</v>
      </c>
      <c r="I1949">
        <v>0</v>
      </c>
      <c r="J1949" s="1" t="s">
        <v>3890</v>
      </c>
      <c r="K1949" s="1" t="s">
        <v>3899</v>
      </c>
    </row>
    <row r="1950" spans="1:11" x14ac:dyDescent="0.25">
      <c r="A1950" s="1" t="s">
        <v>28</v>
      </c>
      <c r="B1950" s="1" t="s">
        <v>1990</v>
      </c>
      <c r="C1950">
        <v>97529</v>
      </c>
      <c r="D1950" s="1" t="s">
        <v>3733</v>
      </c>
      <c r="E1950">
        <v>0</v>
      </c>
      <c r="F1950">
        <v>0</v>
      </c>
      <c r="G1950" s="1" t="s">
        <v>3879</v>
      </c>
      <c r="H1950">
        <v>0</v>
      </c>
      <c r="I1950">
        <v>0</v>
      </c>
      <c r="J1950" s="1" t="s">
        <v>3891</v>
      </c>
      <c r="K1950" s="1" t="s">
        <v>3897</v>
      </c>
    </row>
    <row r="1951" spans="1:11" x14ac:dyDescent="0.25">
      <c r="A1951" s="1" t="s">
        <v>28</v>
      </c>
      <c r="B1951" s="1" t="s">
        <v>1991</v>
      </c>
      <c r="C1951">
        <v>97530</v>
      </c>
      <c r="D1951" s="1" t="s">
        <v>3620</v>
      </c>
      <c r="E1951">
        <v>52.5</v>
      </c>
      <c r="F1951">
        <v>3307.5</v>
      </c>
      <c r="G1951" s="1" t="s">
        <v>28</v>
      </c>
      <c r="H1951">
        <v>3307.5</v>
      </c>
      <c r="I1951">
        <v>0</v>
      </c>
      <c r="J1951" s="1" t="s">
        <v>3890</v>
      </c>
      <c r="K1951" s="1" t="s">
        <v>3894</v>
      </c>
    </row>
    <row r="1952" spans="1:11" x14ac:dyDescent="0.25">
      <c r="A1952" s="1" t="s">
        <v>28</v>
      </c>
      <c r="B1952" s="1" t="s">
        <v>1992</v>
      </c>
      <c r="C1952">
        <v>97531</v>
      </c>
      <c r="D1952" s="1" t="s">
        <v>3733</v>
      </c>
      <c r="E1952">
        <v>50</v>
      </c>
      <c r="F1952">
        <v>3600</v>
      </c>
      <c r="G1952" s="1" t="s">
        <v>28</v>
      </c>
      <c r="H1952">
        <v>3600</v>
      </c>
      <c r="I1952">
        <v>0</v>
      </c>
      <c r="J1952" s="1" t="s">
        <v>3890</v>
      </c>
      <c r="K1952" s="1" t="s">
        <v>3897</v>
      </c>
    </row>
    <row r="1953" spans="1:11" x14ac:dyDescent="0.25">
      <c r="A1953" s="1" t="s">
        <v>28</v>
      </c>
      <c r="B1953" s="1" t="s">
        <v>1993</v>
      </c>
      <c r="C1953">
        <v>97532</v>
      </c>
      <c r="D1953" s="1" t="s">
        <v>3733</v>
      </c>
      <c r="E1953">
        <v>270</v>
      </c>
      <c r="F1953">
        <v>19440</v>
      </c>
      <c r="G1953" s="1" t="s">
        <v>28</v>
      </c>
      <c r="H1953">
        <v>19440</v>
      </c>
      <c r="I1953">
        <v>0</v>
      </c>
      <c r="J1953" s="1" t="s">
        <v>3890</v>
      </c>
      <c r="K1953" s="1" t="s">
        <v>3897</v>
      </c>
    </row>
    <row r="1954" spans="1:11" x14ac:dyDescent="0.25">
      <c r="A1954" s="1" t="s">
        <v>28</v>
      </c>
      <c r="B1954" s="1" t="s">
        <v>1994</v>
      </c>
      <c r="C1954">
        <v>97533</v>
      </c>
      <c r="D1954" s="1" t="s">
        <v>3668</v>
      </c>
      <c r="E1954">
        <v>130.24</v>
      </c>
      <c r="F1954">
        <v>7262.8</v>
      </c>
      <c r="G1954" s="1" t="s">
        <v>34</v>
      </c>
      <c r="H1954">
        <v>7262.8</v>
      </c>
      <c r="I1954">
        <v>0</v>
      </c>
      <c r="J1954" s="1" t="s">
        <v>3890</v>
      </c>
      <c r="K1954" s="1" t="s">
        <v>3900</v>
      </c>
    </row>
    <row r="1955" spans="1:11" x14ac:dyDescent="0.25">
      <c r="A1955" s="1" t="s">
        <v>28</v>
      </c>
      <c r="B1955" s="1" t="s">
        <v>1995</v>
      </c>
      <c r="C1955">
        <v>97534</v>
      </c>
      <c r="D1955" s="1" t="s">
        <v>3599</v>
      </c>
      <c r="E1955">
        <v>0</v>
      </c>
      <c r="F1955">
        <v>0</v>
      </c>
      <c r="G1955" s="1" t="s">
        <v>3879</v>
      </c>
      <c r="H1955">
        <v>0</v>
      </c>
      <c r="I1955">
        <v>0</v>
      </c>
      <c r="J1955" s="1" t="s">
        <v>3891</v>
      </c>
      <c r="K1955" s="1" t="s">
        <v>3903</v>
      </c>
    </row>
    <row r="1956" spans="1:11" x14ac:dyDescent="0.25">
      <c r="A1956" s="1" t="s">
        <v>28</v>
      </c>
      <c r="B1956" s="1" t="s">
        <v>1996</v>
      </c>
      <c r="C1956">
        <v>97535</v>
      </c>
      <c r="D1956" s="1" t="s">
        <v>3790</v>
      </c>
      <c r="E1956">
        <v>381.8</v>
      </c>
      <c r="F1956">
        <v>11072.2</v>
      </c>
      <c r="G1956" s="1" t="s">
        <v>31</v>
      </c>
      <c r="H1956">
        <v>11072.2</v>
      </c>
      <c r="I1956">
        <v>0</v>
      </c>
      <c r="J1956" s="1" t="s">
        <v>3890</v>
      </c>
      <c r="K1956" s="1" t="s">
        <v>3895</v>
      </c>
    </row>
    <row r="1957" spans="1:11" x14ac:dyDescent="0.25">
      <c r="A1957" s="1" t="s">
        <v>28</v>
      </c>
      <c r="B1957" s="1" t="s">
        <v>1997</v>
      </c>
      <c r="C1957">
        <v>97536</v>
      </c>
      <c r="D1957" s="1" t="s">
        <v>3677</v>
      </c>
      <c r="E1957">
        <v>254.4</v>
      </c>
      <c r="F1957">
        <v>14755.2</v>
      </c>
      <c r="G1957" s="1" t="s">
        <v>29</v>
      </c>
      <c r="H1957">
        <v>14755.2</v>
      </c>
      <c r="I1957">
        <v>0</v>
      </c>
      <c r="J1957" s="1" t="s">
        <v>3890</v>
      </c>
      <c r="K1957" s="1" t="s">
        <v>3895</v>
      </c>
    </row>
    <row r="1958" spans="1:11" x14ac:dyDescent="0.25">
      <c r="A1958" s="1" t="s">
        <v>28</v>
      </c>
      <c r="B1958" s="1" t="s">
        <v>1998</v>
      </c>
      <c r="C1958">
        <v>97537</v>
      </c>
      <c r="D1958" s="1" t="s">
        <v>3763</v>
      </c>
      <c r="E1958">
        <v>127.1</v>
      </c>
      <c r="F1958">
        <v>7371.8</v>
      </c>
      <c r="G1958" s="1" t="s">
        <v>28</v>
      </c>
      <c r="H1958">
        <v>7371.8</v>
      </c>
      <c r="I1958">
        <v>0</v>
      </c>
      <c r="J1958" s="1" t="s">
        <v>3890</v>
      </c>
      <c r="K1958" s="1" t="s">
        <v>3894</v>
      </c>
    </row>
    <row r="1959" spans="1:11" x14ac:dyDescent="0.25">
      <c r="A1959" s="1" t="s">
        <v>28</v>
      </c>
      <c r="B1959" s="1" t="s">
        <v>1999</v>
      </c>
      <c r="C1959">
        <v>97538</v>
      </c>
      <c r="D1959" s="1" t="s">
        <v>3605</v>
      </c>
      <c r="E1959">
        <v>16.399999999999999</v>
      </c>
      <c r="F1959">
        <v>951.2</v>
      </c>
      <c r="G1959" s="1" t="s">
        <v>28</v>
      </c>
      <c r="H1959">
        <v>951.2</v>
      </c>
      <c r="I1959">
        <v>0</v>
      </c>
      <c r="J1959" s="1" t="s">
        <v>3890</v>
      </c>
      <c r="K1959" s="1" t="s">
        <v>3894</v>
      </c>
    </row>
    <row r="1960" spans="1:11" x14ac:dyDescent="0.25">
      <c r="A1960" s="1" t="s">
        <v>28</v>
      </c>
      <c r="B1960" s="1" t="s">
        <v>2000</v>
      </c>
      <c r="C1960">
        <v>97539</v>
      </c>
      <c r="D1960" s="1" t="s">
        <v>3673</v>
      </c>
      <c r="E1960">
        <v>254.8</v>
      </c>
      <c r="F1960">
        <v>14778.4</v>
      </c>
      <c r="G1960" s="1" t="s">
        <v>29</v>
      </c>
      <c r="H1960">
        <v>14778.4</v>
      </c>
      <c r="I1960">
        <v>0</v>
      </c>
      <c r="J1960" s="1" t="s">
        <v>3890</v>
      </c>
      <c r="K1960" s="1" t="s">
        <v>3895</v>
      </c>
    </row>
    <row r="1961" spans="1:11" x14ac:dyDescent="0.25">
      <c r="A1961" s="1" t="s">
        <v>28</v>
      </c>
      <c r="B1961" s="1" t="s">
        <v>2001</v>
      </c>
      <c r="C1961">
        <v>97540</v>
      </c>
      <c r="D1961" s="1" t="s">
        <v>3687</v>
      </c>
      <c r="E1961">
        <v>23.7</v>
      </c>
      <c r="F1961">
        <v>1516.8</v>
      </c>
      <c r="G1961" s="1" t="s">
        <v>28</v>
      </c>
      <c r="H1961">
        <v>1516.8</v>
      </c>
      <c r="I1961">
        <v>0</v>
      </c>
      <c r="J1961" s="1" t="s">
        <v>3890</v>
      </c>
      <c r="K1961" s="1" t="s">
        <v>3896</v>
      </c>
    </row>
    <row r="1962" spans="1:11" x14ac:dyDescent="0.25">
      <c r="A1962" s="1" t="s">
        <v>28</v>
      </c>
      <c r="B1962" s="1" t="s">
        <v>2002</v>
      </c>
      <c r="C1962">
        <v>97541</v>
      </c>
      <c r="D1962" s="1" t="s">
        <v>3683</v>
      </c>
      <c r="E1962">
        <v>490</v>
      </c>
      <c r="F1962">
        <v>23870.5</v>
      </c>
      <c r="G1962" s="1" t="s">
        <v>28</v>
      </c>
      <c r="H1962">
        <v>23870.5</v>
      </c>
      <c r="I1962">
        <v>0</v>
      </c>
      <c r="J1962" s="1" t="s">
        <v>3890</v>
      </c>
      <c r="K1962" s="1" t="s">
        <v>3894</v>
      </c>
    </row>
    <row r="1963" spans="1:11" x14ac:dyDescent="0.25">
      <c r="A1963" s="1" t="s">
        <v>28</v>
      </c>
      <c r="B1963" s="1" t="s">
        <v>2003</v>
      </c>
      <c r="C1963">
        <v>97542</v>
      </c>
      <c r="D1963" s="1" t="s">
        <v>3611</v>
      </c>
      <c r="E1963">
        <v>31.9</v>
      </c>
      <c r="F1963">
        <v>1044.8</v>
      </c>
      <c r="G1963" s="1" t="s">
        <v>28</v>
      </c>
      <c r="H1963">
        <v>1044.8</v>
      </c>
      <c r="I1963">
        <v>0</v>
      </c>
      <c r="J1963" s="1" t="s">
        <v>3890</v>
      </c>
      <c r="K1963" s="1" t="s">
        <v>3894</v>
      </c>
    </row>
    <row r="1964" spans="1:11" x14ac:dyDescent="0.25">
      <c r="A1964" s="1" t="s">
        <v>28</v>
      </c>
      <c r="B1964" s="1" t="s">
        <v>2004</v>
      </c>
      <c r="C1964">
        <v>97543</v>
      </c>
      <c r="D1964" s="1" t="s">
        <v>3766</v>
      </c>
      <c r="E1964">
        <v>602</v>
      </c>
      <c r="F1964">
        <v>34916</v>
      </c>
      <c r="G1964" s="1" t="s">
        <v>29</v>
      </c>
      <c r="H1964">
        <v>34916</v>
      </c>
      <c r="I1964">
        <v>0</v>
      </c>
      <c r="J1964" s="1" t="s">
        <v>3890</v>
      </c>
      <c r="K1964" s="1" t="s">
        <v>3895</v>
      </c>
    </row>
    <row r="1965" spans="1:11" x14ac:dyDescent="0.25">
      <c r="A1965" s="1" t="s">
        <v>28</v>
      </c>
      <c r="B1965" s="1" t="s">
        <v>2005</v>
      </c>
      <c r="C1965">
        <v>97544</v>
      </c>
      <c r="D1965" s="1" t="s">
        <v>3658</v>
      </c>
      <c r="E1965">
        <v>62.8</v>
      </c>
      <c r="F1965">
        <v>4772.8</v>
      </c>
      <c r="G1965" s="1" t="s">
        <v>30</v>
      </c>
      <c r="H1965">
        <v>4772.8</v>
      </c>
      <c r="I1965">
        <v>0</v>
      </c>
      <c r="J1965" s="1" t="s">
        <v>3890</v>
      </c>
      <c r="K1965" s="1" t="s">
        <v>3900</v>
      </c>
    </row>
    <row r="1966" spans="1:11" x14ac:dyDescent="0.25">
      <c r="A1966" s="1" t="s">
        <v>28</v>
      </c>
      <c r="B1966" s="1" t="s">
        <v>2006</v>
      </c>
      <c r="C1966">
        <v>97545</v>
      </c>
      <c r="D1966" s="1" t="s">
        <v>3668</v>
      </c>
      <c r="E1966">
        <v>23.1</v>
      </c>
      <c r="F1966">
        <v>1755.6</v>
      </c>
      <c r="G1966" s="1" t="s">
        <v>34</v>
      </c>
      <c r="H1966">
        <v>1755.6</v>
      </c>
      <c r="I1966">
        <v>0</v>
      </c>
      <c r="J1966" s="1" t="s">
        <v>3890</v>
      </c>
      <c r="K1966" s="1" t="s">
        <v>3900</v>
      </c>
    </row>
    <row r="1967" spans="1:11" x14ac:dyDescent="0.25">
      <c r="A1967" s="1" t="s">
        <v>28</v>
      </c>
      <c r="B1967" s="1" t="s">
        <v>2007</v>
      </c>
      <c r="C1967">
        <v>97546</v>
      </c>
      <c r="D1967" s="1" t="s">
        <v>3728</v>
      </c>
      <c r="E1967">
        <v>727.24</v>
      </c>
      <c r="F1967">
        <v>39934.400000000001</v>
      </c>
      <c r="G1967" s="1" t="s">
        <v>28</v>
      </c>
      <c r="H1967">
        <v>39934.400000000001</v>
      </c>
      <c r="I1967">
        <v>0</v>
      </c>
      <c r="J1967" s="1" t="s">
        <v>3890</v>
      </c>
      <c r="K1967" s="1" t="s">
        <v>3894</v>
      </c>
    </row>
    <row r="1968" spans="1:11" x14ac:dyDescent="0.25">
      <c r="A1968" s="1" t="s">
        <v>28</v>
      </c>
      <c r="B1968" s="1" t="s">
        <v>2008</v>
      </c>
      <c r="C1968">
        <v>97547</v>
      </c>
      <c r="D1968" s="1" t="s">
        <v>3616</v>
      </c>
      <c r="E1968">
        <v>198.7</v>
      </c>
      <c r="F1968">
        <v>10379.700000000001</v>
      </c>
      <c r="G1968" s="1" t="s">
        <v>28</v>
      </c>
      <c r="H1968">
        <v>10379.700000000001</v>
      </c>
      <c r="I1968">
        <v>0</v>
      </c>
      <c r="J1968" s="1" t="s">
        <v>3890</v>
      </c>
      <c r="K1968" s="1" t="s">
        <v>3894</v>
      </c>
    </row>
    <row r="1969" spans="1:11" x14ac:dyDescent="0.25">
      <c r="A1969" s="1" t="s">
        <v>28</v>
      </c>
      <c r="B1969" s="1" t="s">
        <v>2009</v>
      </c>
      <c r="C1969">
        <v>97548</v>
      </c>
      <c r="D1969" s="1" t="s">
        <v>3616</v>
      </c>
      <c r="E1969">
        <v>40.700000000000003</v>
      </c>
      <c r="F1969">
        <v>2564.1</v>
      </c>
      <c r="G1969" s="1" t="s">
        <v>28</v>
      </c>
      <c r="H1969">
        <v>2564.1</v>
      </c>
      <c r="I1969">
        <v>0</v>
      </c>
      <c r="J1969" s="1" t="s">
        <v>3890</v>
      </c>
      <c r="K1969" s="1" t="s">
        <v>3894</v>
      </c>
    </row>
    <row r="1970" spans="1:11" x14ac:dyDescent="0.25">
      <c r="A1970" s="1" t="s">
        <v>28</v>
      </c>
      <c r="B1970" s="1" t="s">
        <v>2010</v>
      </c>
      <c r="C1970">
        <v>97549</v>
      </c>
      <c r="D1970" s="1" t="s">
        <v>3617</v>
      </c>
      <c r="E1970">
        <v>83.6</v>
      </c>
      <c r="F1970">
        <v>5242.3</v>
      </c>
      <c r="G1970" s="1" t="s">
        <v>28</v>
      </c>
      <c r="H1970">
        <v>5242.3</v>
      </c>
      <c r="I1970">
        <v>0</v>
      </c>
      <c r="J1970" s="1" t="s">
        <v>3890</v>
      </c>
      <c r="K1970" s="1" t="s">
        <v>3894</v>
      </c>
    </row>
    <row r="1971" spans="1:11" x14ac:dyDescent="0.25">
      <c r="A1971" s="1" t="s">
        <v>28</v>
      </c>
      <c r="B1971" s="1" t="s">
        <v>2011</v>
      </c>
      <c r="C1971">
        <v>97550</v>
      </c>
      <c r="D1971" s="1" t="s">
        <v>3792</v>
      </c>
      <c r="E1971">
        <v>7.8</v>
      </c>
      <c r="F1971">
        <v>460.2</v>
      </c>
      <c r="G1971" s="1" t="s">
        <v>28</v>
      </c>
      <c r="H1971">
        <v>460.2</v>
      </c>
      <c r="I1971">
        <v>0</v>
      </c>
      <c r="J1971" s="1" t="s">
        <v>3890</v>
      </c>
      <c r="K1971" s="1" t="s">
        <v>3894</v>
      </c>
    </row>
    <row r="1972" spans="1:11" x14ac:dyDescent="0.25">
      <c r="A1972" s="1" t="s">
        <v>28</v>
      </c>
      <c r="B1972" s="1" t="s">
        <v>2012</v>
      </c>
      <c r="C1972">
        <v>97551</v>
      </c>
      <c r="D1972" s="1" t="s">
        <v>3833</v>
      </c>
      <c r="E1972">
        <v>0</v>
      </c>
      <c r="F1972">
        <v>0</v>
      </c>
      <c r="G1972" s="1" t="s">
        <v>3879</v>
      </c>
      <c r="H1972">
        <v>0</v>
      </c>
      <c r="I1972">
        <v>0</v>
      </c>
      <c r="J1972" s="1" t="s">
        <v>3891</v>
      </c>
      <c r="K1972" s="1" t="s">
        <v>3894</v>
      </c>
    </row>
    <row r="1973" spans="1:11" x14ac:dyDescent="0.25">
      <c r="A1973" s="1" t="s">
        <v>28</v>
      </c>
      <c r="B1973" s="1" t="s">
        <v>2013</v>
      </c>
      <c r="C1973">
        <v>97552</v>
      </c>
      <c r="D1973" s="1" t="s">
        <v>3833</v>
      </c>
      <c r="E1973">
        <v>72.28</v>
      </c>
      <c r="F1973">
        <v>4409.08</v>
      </c>
      <c r="G1973" s="1" t="s">
        <v>28</v>
      </c>
      <c r="H1973">
        <v>4409.08</v>
      </c>
      <c r="I1973">
        <v>0</v>
      </c>
      <c r="J1973" s="1" t="s">
        <v>3890</v>
      </c>
      <c r="K1973" s="1" t="s">
        <v>3894</v>
      </c>
    </row>
    <row r="1974" spans="1:11" x14ac:dyDescent="0.25">
      <c r="A1974" s="1" t="s">
        <v>28</v>
      </c>
      <c r="B1974" s="1" t="s">
        <v>2014</v>
      </c>
      <c r="C1974">
        <v>97553</v>
      </c>
      <c r="D1974" s="1" t="s">
        <v>3811</v>
      </c>
      <c r="E1974">
        <v>26.9</v>
      </c>
      <c r="F1974">
        <v>1560.2</v>
      </c>
      <c r="G1974" s="1" t="s">
        <v>28</v>
      </c>
      <c r="H1974">
        <v>1560.2</v>
      </c>
      <c r="I1974">
        <v>0</v>
      </c>
      <c r="J1974" s="1" t="s">
        <v>3890</v>
      </c>
      <c r="K1974" s="1" t="s">
        <v>3894</v>
      </c>
    </row>
    <row r="1975" spans="1:11" x14ac:dyDescent="0.25">
      <c r="A1975" s="1" t="s">
        <v>28</v>
      </c>
      <c r="B1975" s="1" t="s">
        <v>2015</v>
      </c>
      <c r="C1975">
        <v>97554</v>
      </c>
      <c r="D1975" s="1" t="s">
        <v>3700</v>
      </c>
      <c r="E1975">
        <v>2606.3000000000002</v>
      </c>
      <c r="F1975">
        <v>127613.5</v>
      </c>
      <c r="G1975" s="1" t="s">
        <v>3883</v>
      </c>
      <c r="H1975">
        <v>127613.5</v>
      </c>
      <c r="I1975">
        <v>0</v>
      </c>
      <c r="J1975" s="1" t="s">
        <v>3890</v>
      </c>
      <c r="K1975" s="1" t="s">
        <v>3903</v>
      </c>
    </row>
    <row r="1976" spans="1:11" x14ac:dyDescent="0.25">
      <c r="A1976" s="1" t="s">
        <v>28</v>
      </c>
      <c r="B1976" s="1" t="s">
        <v>2016</v>
      </c>
      <c r="C1976">
        <v>97555</v>
      </c>
      <c r="D1976" s="1" t="s">
        <v>3614</v>
      </c>
      <c r="E1976">
        <v>54.35</v>
      </c>
      <c r="F1976">
        <v>3959</v>
      </c>
      <c r="G1976" s="1" t="s">
        <v>28</v>
      </c>
      <c r="H1976">
        <v>3959</v>
      </c>
      <c r="I1976">
        <v>0</v>
      </c>
      <c r="J1976" s="1" t="s">
        <v>3890</v>
      </c>
      <c r="K1976" s="1" t="s">
        <v>3894</v>
      </c>
    </row>
    <row r="1977" spans="1:11" x14ac:dyDescent="0.25">
      <c r="A1977" s="1" t="s">
        <v>28</v>
      </c>
      <c r="B1977" s="1" t="s">
        <v>2017</v>
      </c>
      <c r="C1977">
        <v>97556</v>
      </c>
      <c r="D1977" s="1" t="s">
        <v>3614</v>
      </c>
      <c r="E1977">
        <v>105.3</v>
      </c>
      <c r="F1977">
        <v>3790.8</v>
      </c>
      <c r="G1977" s="1" t="s">
        <v>28</v>
      </c>
      <c r="H1977">
        <v>3790.8</v>
      </c>
      <c r="I1977">
        <v>0</v>
      </c>
      <c r="J1977" s="1" t="s">
        <v>3890</v>
      </c>
      <c r="K1977" s="1" t="s">
        <v>3894</v>
      </c>
    </row>
    <row r="1978" spans="1:11" x14ac:dyDescent="0.25">
      <c r="A1978" s="1" t="s">
        <v>28</v>
      </c>
      <c r="B1978" s="1" t="s">
        <v>2018</v>
      </c>
      <c r="C1978">
        <v>97557</v>
      </c>
      <c r="D1978" s="1" t="s">
        <v>3637</v>
      </c>
      <c r="E1978">
        <v>230.1</v>
      </c>
      <c r="F1978">
        <v>10153</v>
      </c>
      <c r="G1978" s="1" t="s">
        <v>28</v>
      </c>
      <c r="H1978">
        <v>10153</v>
      </c>
      <c r="I1978">
        <v>0</v>
      </c>
      <c r="J1978" s="1" t="s">
        <v>3890</v>
      </c>
      <c r="K1978" s="1" t="s">
        <v>3894</v>
      </c>
    </row>
    <row r="1979" spans="1:11" x14ac:dyDescent="0.25">
      <c r="A1979" s="1" t="s">
        <v>28</v>
      </c>
      <c r="B1979" s="1" t="s">
        <v>2019</v>
      </c>
      <c r="C1979">
        <v>97558</v>
      </c>
      <c r="D1979" s="1" t="s">
        <v>3627</v>
      </c>
      <c r="E1979">
        <v>56</v>
      </c>
      <c r="F1979">
        <v>3304</v>
      </c>
      <c r="G1979" s="1" t="s">
        <v>28</v>
      </c>
      <c r="H1979">
        <v>3304</v>
      </c>
      <c r="I1979">
        <v>0</v>
      </c>
      <c r="J1979" s="1" t="s">
        <v>3890</v>
      </c>
      <c r="K1979" s="1" t="s">
        <v>3894</v>
      </c>
    </row>
    <row r="1980" spans="1:11" x14ac:dyDescent="0.25">
      <c r="A1980" s="1" t="s">
        <v>28</v>
      </c>
      <c r="B1980" s="1" t="s">
        <v>2020</v>
      </c>
      <c r="C1980">
        <v>97559</v>
      </c>
      <c r="D1980" s="1" t="s">
        <v>3739</v>
      </c>
      <c r="E1980">
        <v>16.2</v>
      </c>
      <c r="F1980">
        <v>939.6</v>
      </c>
      <c r="G1980" s="1" t="s">
        <v>28</v>
      </c>
      <c r="H1980">
        <v>939.6</v>
      </c>
      <c r="I1980">
        <v>0</v>
      </c>
      <c r="J1980" s="1" t="s">
        <v>3890</v>
      </c>
      <c r="K1980" s="1" t="s">
        <v>3894</v>
      </c>
    </row>
    <row r="1981" spans="1:11" x14ac:dyDescent="0.25">
      <c r="A1981" s="1" t="s">
        <v>28</v>
      </c>
      <c r="B1981" s="1" t="s">
        <v>2021</v>
      </c>
      <c r="C1981">
        <v>97560</v>
      </c>
      <c r="D1981" s="1" t="s">
        <v>3686</v>
      </c>
      <c r="E1981">
        <v>1488.01</v>
      </c>
      <c r="F1981">
        <v>73144.72</v>
      </c>
      <c r="G1981" s="1" t="s">
        <v>36</v>
      </c>
      <c r="H1981">
        <v>73144.72</v>
      </c>
      <c r="I1981">
        <v>0</v>
      </c>
      <c r="J1981" s="1" t="s">
        <v>3890</v>
      </c>
      <c r="K1981" s="1" t="s">
        <v>3898</v>
      </c>
    </row>
    <row r="1982" spans="1:11" x14ac:dyDescent="0.25">
      <c r="A1982" s="1" t="s">
        <v>28</v>
      </c>
      <c r="B1982" s="1" t="s">
        <v>2022</v>
      </c>
      <c r="C1982">
        <v>97561</v>
      </c>
      <c r="D1982" s="1" t="s">
        <v>3622</v>
      </c>
      <c r="E1982">
        <v>51.1</v>
      </c>
      <c r="F1982">
        <v>2299.5</v>
      </c>
      <c r="G1982" s="1" t="s">
        <v>28</v>
      </c>
      <c r="H1982">
        <v>2299.5</v>
      </c>
      <c r="I1982">
        <v>0</v>
      </c>
      <c r="J1982" s="1" t="s">
        <v>3890</v>
      </c>
      <c r="K1982" s="1" t="s">
        <v>3894</v>
      </c>
    </row>
    <row r="1983" spans="1:11" x14ac:dyDescent="0.25">
      <c r="A1983" s="1" t="s">
        <v>28</v>
      </c>
      <c r="B1983" s="1" t="s">
        <v>2023</v>
      </c>
      <c r="C1983">
        <v>97562</v>
      </c>
      <c r="D1983" s="1" t="s">
        <v>3622</v>
      </c>
      <c r="E1983">
        <v>57.9</v>
      </c>
      <c r="F1983">
        <v>3647.7</v>
      </c>
      <c r="G1983" s="1" t="s">
        <v>28</v>
      </c>
      <c r="H1983">
        <v>3647.7</v>
      </c>
      <c r="I1983">
        <v>0</v>
      </c>
      <c r="J1983" s="1" t="s">
        <v>3890</v>
      </c>
      <c r="K1983" s="1" t="s">
        <v>3894</v>
      </c>
    </row>
    <row r="1984" spans="1:11" x14ac:dyDescent="0.25">
      <c r="A1984" s="1" t="s">
        <v>28</v>
      </c>
      <c r="B1984" s="1" t="s">
        <v>2024</v>
      </c>
      <c r="C1984">
        <v>97563</v>
      </c>
      <c r="D1984" s="1" t="s">
        <v>3767</v>
      </c>
      <c r="E1984">
        <v>32.5</v>
      </c>
      <c r="F1984">
        <v>1722.8</v>
      </c>
      <c r="G1984" s="1" t="s">
        <v>28</v>
      </c>
      <c r="H1984">
        <v>1722.8</v>
      </c>
      <c r="I1984">
        <v>0</v>
      </c>
      <c r="J1984" s="1" t="s">
        <v>3890</v>
      </c>
      <c r="K1984" s="1" t="s">
        <v>3894</v>
      </c>
    </row>
    <row r="1985" spans="1:11" x14ac:dyDescent="0.25">
      <c r="A1985" s="1" t="s">
        <v>28</v>
      </c>
      <c r="B1985" s="1" t="s">
        <v>2025</v>
      </c>
      <c r="C1985">
        <v>97564</v>
      </c>
      <c r="D1985" s="1" t="s">
        <v>3614</v>
      </c>
      <c r="E1985">
        <v>3.3</v>
      </c>
      <c r="F1985">
        <v>132</v>
      </c>
      <c r="G1985" s="1" t="s">
        <v>28</v>
      </c>
      <c r="H1985">
        <v>132</v>
      </c>
      <c r="I1985">
        <v>0</v>
      </c>
      <c r="J1985" s="1" t="s">
        <v>3890</v>
      </c>
      <c r="K1985" s="1" t="s">
        <v>3894</v>
      </c>
    </row>
    <row r="1986" spans="1:11" x14ac:dyDescent="0.25">
      <c r="A1986" s="1" t="s">
        <v>28</v>
      </c>
      <c r="B1986" s="1" t="s">
        <v>2026</v>
      </c>
      <c r="C1986">
        <v>97565</v>
      </c>
      <c r="D1986" s="1" t="s">
        <v>3808</v>
      </c>
      <c r="E1986">
        <v>321.60000000000002</v>
      </c>
      <c r="F1986">
        <v>20904</v>
      </c>
      <c r="G1986" s="1" t="s">
        <v>34</v>
      </c>
      <c r="H1986">
        <v>20904</v>
      </c>
      <c r="I1986">
        <v>0</v>
      </c>
      <c r="J1986" s="1" t="s">
        <v>3890</v>
      </c>
      <c r="K1986" s="1" t="s">
        <v>3896</v>
      </c>
    </row>
    <row r="1987" spans="1:11" x14ac:dyDescent="0.25">
      <c r="A1987" s="1" t="s">
        <v>28</v>
      </c>
      <c r="B1987" s="1" t="s">
        <v>2027</v>
      </c>
      <c r="C1987">
        <v>97566</v>
      </c>
      <c r="D1987" s="1" t="s">
        <v>3765</v>
      </c>
      <c r="E1987">
        <v>9.4</v>
      </c>
      <c r="F1987">
        <v>545.20000000000005</v>
      </c>
      <c r="G1987" s="1" t="s">
        <v>28</v>
      </c>
      <c r="H1987">
        <v>545.20000000000005</v>
      </c>
      <c r="I1987">
        <v>0</v>
      </c>
      <c r="J1987" s="1" t="s">
        <v>3890</v>
      </c>
      <c r="K1987" s="1" t="s">
        <v>3894</v>
      </c>
    </row>
    <row r="1988" spans="1:11" x14ac:dyDescent="0.25">
      <c r="A1988" s="1" t="s">
        <v>28</v>
      </c>
      <c r="B1988" s="1" t="s">
        <v>2028</v>
      </c>
      <c r="C1988">
        <v>97567</v>
      </c>
      <c r="D1988" s="1" t="s">
        <v>3603</v>
      </c>
      <c r="E1988">
        <v>114.3</v>
      </c>
      <c r="F1988">
        <v>6743.7</v>
      </c>
      <c r="G1988" s="1" t="s">
        <v>28</v>
      </c>
      <c r="H1988">
        <v>6743.7</v>
      </c>
      <c r="I1988">
        <v>0</v>
      </c>
      <c r="J1988" s="1" t="s">
        <v>3890</v>
      </c>
      <c r="K1988" s="1" t="s">
        <v>3897</v>
      </c>
    </row>
    <row r="1989" spans="1:11" x14ac:dyDescent="0.25">
      <c r="A1989" s="1" t="s">
        <v>28</v>
      </c>
      <c r="B1989" s="1" t="s">
        <v>2029</v>
      </c>
      <c r="C1989">
        <v>97568</v>
      </c>
      <c r="D1989" s="1" t="s">
        <v>3682</v>
      </c>
      <c r="E1989">
        <v>272.7</v>
      </c>
      <c r="F1989">
        <v>10270.6</v>
      </c>
      <c r="G1989" s="1" t="s">
        <v>28</v>
      </c>
      <c r="H1989">
        <v>10270.6</v>
      </c>
      <c r="I1989">
        <v>0</v>
      </c>
      <c r="J1989" s="1" t="s">
        <v>3890</v>
      </c>
      <c r="K1989" s="1" t="s">
        <v>3901</v>
      </c>
    </row>
    <row r="1990" spans="1:11" x14ac:dyDescent="0.25">
      <c r="A1990" s="1" t="s">
        <v>28</v>
      </c>
      <c r="B1990" s="1" t="s">
        <v>2030</v>
      </c>
      <c r="C1990">
        <v>97569</v>
      </c>
      <c r="D1990" s="1" t="s">
        <v>3750</v>
      </c>
      <c r="E1990">
        <v>69.5</v>
      </c>
      <c r="F1990">
        <v>4600.1000000000004</v>
      </c>
      <c r="G1990" s="1" t="s">
        <v>28</v>
      </c>
      <c r="H1990">
        <v>4600.1000000000004</v>
      </c>
      <c r="I1990">
        <v>0</v>
      </c>
      <c r="J1990" s="1" t="s">
        <v>3890</v>
      </c>
      <c r="K1990" s="1" t="s">
        <v>3901</v>
      </c>
    </row>
    <row r="1991" spans="1:11" x14ac:dyDescent="0.25">
      <c r="A1991" s="1" t="s">
        <v>28</v>
      </c>
      <c r="B1991" s="1" t="s">
        <v>2031</v>
      </c>
      <c r="C1991">
        <v>97570</v>
      </c>
      <c r="D1991" s="1" t="s">
        <v>3746</v>
      </c>
      <c r="E1991">
        <v>72.5</v>
      </c>
      <c r="F1991">
        <v>4277.5</v>
      </c>
      <c r="G1991" s="1" t="s">
        <v>28</v>
      </c>
      <c r="H1991">
        <v>4277.5</v>
      </c>
      <c r="I1991">
        <v>0</v>
      </c>
      <c r="J1991" s="1" t="s">
        <v>3890</v>
      </c>
      <c r="K1991" s="1" t="s">
        <v>3897</v>
      </c>
    </row>
    <row r="1992" spans="1:11" x14ac:dyDescent="0.25">
      <c r="A1992" s="1" t="s">
        <v>28</v>
      </c>
      <c r="B1992" s="1" t="s">
        <v>2032</v>
      </c>
      <c r="C1992">
        <v>97571</v>
      </c>
      <c r="D1992" s="1" t="s">
        <v>3685</v>
      </c>
      <c r="E1992">
        <v>122.2</v>
      </c>
      <c r="F1992">
        <v>6993.1</v>
      </c>
      <c r="G1992" s="1" t="s">
        <v>28</v>
      </c>
      <c r="H1992">
        <v>6993.1</v>
      </c>
      <c r="I1992">
        <v>0</v>
      </c>
      <c r="J1992" s="1" t="s">
        <v>3890</v>
      </c>
      <c r="K1992" s="1" t="s">
        <v>3901</v>
      </c>
    </row>
    <row r="1993" spans="1:11" x14ac:dyDescent="0.25">
      <c r="A1993" s="1" t="s">
        <v>28</v>
      </c>
      <c r="B1993" s="1" t="s">
        <v>2033</v>
      </c>
      <c r="C1993">
        <v>97572</v>
      </c>
      <c r="D1993" s="1" t="s">
        <v>3661</v>
      </c>
      <c r="E1993">
        <v>481</v>
      </c>
      <c r="F1993">
        <v>25030.9</v>
      </c>
      <c r="G1993" s="1" t="s">
        <v>28</v>
      </c>
      <c r="H1993">
        <v>25030.9</v>
      </c>
      <c r="I1993">
        <v>0</v>
      </c>
      <c r="J1993" s="1" t="s">
        <v>3890</v>
      </c>
      <c r="K1993" s="1" t="s">
        <v>3901</v>
      </c>
    </row>
    <row r="1994" spans="1:11" x14ac:dyDescent="0.25">
      <c r="A1994" s="1" t="s">
        <v>28</v>
      </c>
      <c r="B1994" s="1" t="s">
        <v>2034</v>
      </c>
      <c r="C1994">
        <v>97573</v>
      </c>
      <c r="D1994" s="1" t="s">
        <v>3630</v>
      </c>
      <c r="E1994">
        <v>55.2</v>
      </c>
      <c r="F1994">
        <v>3201.6</v>
      </c>
      <c r="G1994" s="1" t="s">
        <v>28</v>
      </c>
      <c r="H1994">
        <v>3201.6</v>
      </c>
      <c r="I1994">
        <v>0</v>
      </c>
      <c r="J1994" s="1" t="s">
        <v>3890</v>
      </c>
      <c r="K1994" s="1" t="s">
        <v>3901</v>
      </c>
    </row>
    <row r="1995" spans="1:11" x14ac:dyDescent="0.25">
      <c r="A1995" s="1" t="s">
        <v>28</v>
      </c>
      <c r="B1995" s="1" t="s">
        <v>2035</v>
      </c>
      <c r="C1995">
        <v>97574</v>
      </c>
      <c r="D1995" s="1" t="s">
        <v>3665</v>
      </c>
      <c r="E1995">
        <v>62</v>
      </c>
      <c r="F1995">
        <v>3844</v>
      </c>
      <c r="G1995" s="1" t="s">
        <v>28</v>
      </c>
      <c r="H1995">
        <v>3844</v>
      </c>
      <c r="I1995">
        <v>0</v>
      </c>
      <c r="J1995" s="1" t="s">
        <v>3890</v>
      </c>
      <c r="K1995" s="1" t="s">
        <v>3901</v>
      </c>
    </row>
    <row r="1996" spans="1:11" x14ac:dyDescent="0.25">
      <c r="A1996" s="1" t="s">
        <v>28</v>
      </c>
      <c r="B1996" s="1" t="s">
        <v>2036</v>
      </c>
      <c r="C1996">
        <v>97575</v>
      </c>
      <c r="D1996" s="1" t="s">
        <v>3854</v>
      </c>
      <c r="E1996">
        <v>26.5</v>
      </c>
      <c r="F1996">
        <v>1696</v>
      </c>
      <c r="G1996" s="1" t="s">
        <v>28</v>
      </c>
      <c r="H1996">
        <v>1696</v>
      </c>
      <c r="I1996">
        <v>0</v>
      </c>
      <c r="J1996" s="1" t="s">
        <v>3890</v>
      </c>
      <c r="K1996" s="1" t="s">
        <v>3901</v>
      </c>
    </row>
    <row r="1997" spans="1:11" x14ac:dyDescent="0.25">
      <c r="A1997" s="1" t="s">
        <v>28</v>
      </c>
      <c r="B1997" s="1" t="s">
        <v>2037</v>
      </c>
      <c r="C1997">
        <v>97576</v>
      </c>
      <c r="D1997" s="1" t="s">
        <v>3760</v>
      </c>
      <c r="E1997">
        <v>15.5</v>
      </c>
      <c r="F1997">
        <v>899</v>
      </c>
      <c r="G1997" s="1" t="s">
        <v>28</v>
      </c>
      <c r="H1997">
        <v>899</v>
      </c>
      <c r="I1997">
        <v>0</v>
      </c>
      <c r="J1997" s="1" t="s">
        <v>3890</v>
      </c>
      <c r="K1997" s="1" t="s">
        <v>3901</v>
      </c>
    </row>
    <row r="1998" spans="1:11" x14ac:dyDescent="0.25">
      <c r="A1998" s="1" t="s">
        <v>28</v>
      </c>
      <c r="B1998" s="1" t="s">
        <v>2038</v>
      </c>
      <c r="C1998">
        <v>97577</v>
      </c>
      <c r="D1998" s="1" t="s">
        <v>3681</v>
      </c>
      <c r="E1998">
        <v>188.3</v>
      </c>
      <c r="F1998">
        <v>9542.7999999999993</v>
      </c>
      <c r="G1998" s="1" t="s">
        <v>28</v>
      </c>
      <c r="H1998">
        <v>9542.7999999999993</v>
      </c>
      <c r="I1998">
        <v>0</v>
      </c>
      <c r="J1998" s="1" t="s">
        <v>3890</v>
      </c>
      <c r="K1998" s="1" t="s">
        <v>3897</v>
      </c>
    </row>
    <row r="1999" spans="1:11" x14ac:dyDescent="0.25">
      <c r="A1999" s="1" t="s">
        <v>28</v>
      </c>
      <c r="B1999" s="1" t="s">
        <v>2039</v>
      </c>
      <c r="C1999">
        <v>97578</v>
      </c>
      <c r="D1999" s="1" t="s">
        <v>3764</v>
      </c>
      <c r="E1999">
        <v>451</v>
      </c>
      <c r="F1999">
        <v>28408</v>
      </c>
      <c r="G1999" s="1" t="s">
        <v>33</v>
      </c>
      <c r="H1999">
        <v>28408</v>
      </c>
      <c r="I1999">
        <v>0</v>
      </c>
      <c r="J1999" s="1" t="s">
        <v>3890</v>
      </c>
      <c r="K1999" s="1" t="s">
        <v>3902</v>
      </c>
    </row>
    <row r="2000" spans="1:11" x14ac:dyDescent="0.25">
      <c r="A2000" s="1" t="s">
        <v>28</v>
      </c>
      <c r="B2000" s="1" t="s">
        <v>2040</v>
      </c>
      <c r="C2000">
        <v>97579</v>
      </c>
      <c r="D2000" s="1" t="s">
        <v>3684</v>
      </c>
      <c r="E2000">
        <v>64.8</v>
      </c>
      <c r="F2000">
        <v>4406.3999999999996</v>
      </c>
      <c r="G2000" s="1" t="s">
        <v>28</v>
      </c>
      <c r="H2000">
        <v>4406.3999999999996</v>
      </c>
      <c r="I2000">
        <v>0</v>
      </c>
      <c r="J2000" s="1" t="s">
        <v>3890</v>
      </c>
      <c r="K2000" s="1" t="s">
        <v>3897</v>
      </c>
    </row>
    <row r="2001" spans="1:11" x14ac:dyDescent="0.25">
      <c r="A2001" s="1" t="s">
        <v>28</v>
      </c>
      <c r="B2001" s="1" t="s">
        <v>2041</v>
      </c>
      <c r="C2001">
        <v>97580</v>
      </c>
      <c r="D2001" s="1" t="s">
        <v>3834</v>
      </c>
      <c r="E2001">
        <v>203</v>
      </c>
      <c r="F2001">
        <v>10012.4</v>
      </c>
      <c r="G2001" s="1" t="s">
        <v>28</v>
      </c>
      <c r="H2001">
        <v>10012.4</v>
      </c>
      <c r="I2001">
        <v>0</v>
      </c>
      <c r="J2001" s="1" t="s">
        <v>3890</v>
      </c>
      <c r="K2001" s="1" t="s">
        <v>3894</v>
      </c>
    </row>
    <row r="2002" spans="1:11" x14ac:dyDescent="0.25">
      <c r="A2002" s="1" t="s">
        <v>28</v>
      </c>
      <c r="B2002" s="1" t="s">
        <v>2042</v>
      </c>
      <c r="C2002">
        <v>97581</v>
      </c>
      <c r="D2002" s="1" t="s">
        <v>3703</v>
      </c>
      <c r="E2002">
        <v>109.7</v>
      </c>
      <c r="F2002">
        <v>6911.1</v>
      </c>
      <c r="G2002" s="1" t="s">
        <v>28</v>
      </c>
      <c r="H2002">
        <v>6911.1</v>
      </c>
      <c r="I2002">
        <v>0</v>
      </c>
      <c r="J2002" s="1" t="s">
        <v>3890</v>
      </c>
      <c r="K2002" s="1" t="s">
        <v>3894</v>
      </c>
    </row>
    <row r="2003" spans="1:11" x14ac:dyDescent="0.25">
      <c r="A2003" s="1" t="s">
        <v>28</v>
      </c>
      <c r="B2003" s="1" t="s">
        <v>2043</v>
      </c>
      <c r="C2003">
        <v>97582</v>
      </c>
      <c r="D2003" s="1" t="s">
        <v>3821</v>
      </c>
      <c r="E2003">
        <v>49.2</v>
      </c>
      <c r="F2003">
        <v>1476</v>
      </c>
      <c r="G2003" s="1" t="s">
        <v>28</v>
      </c>
      <c r="H2003">
        <v>1476</v>
      </c>
      <c r="I2003">
        <v>0</v>
      </c>
      <c r="J2003" s="1" t="s">
        <v>3890</v>
      </c>
      <c r="K2003" s="1" t="s">
        <v>3894</v>
      </c>
    </row>
    <row r="2004" spans="1:11" x14ac:dyDescent="0.25">
      <c r="A2004" s="1" t="s">
        <v>28</v>
      </c>
      <c r="B2004" s="1" t="s">
        <v>2044</v>
      </c>
      <c r="C2004">
        <v>97583</v>
      </c>
      <c r="D2004" s="1" t="s">
        <v>3614</v>
      </c>
      <c r="E2004">
        <v>20.6</v>
      </c>
      <c r="F2004">
        <v>1339</v>
      </c>
      <c r="G2004" s="1" t="s">
        <v>28</v>
      </c>
      <c r="H2004">
        <v>1339</v>
      </c>
      <c r="I2004">
        <v>0</v>
      </c>
      <c r="J2004" s="1" t="s">
        <v>3890</v>
      </c>
      <c r="K2004" s="1" t="s">
        <v>3894</v>
      </c>
    </row>
    <row r="2005" spans="1:11" x14ac:dyDescent="0.25">
      <c r="A2005" s="1" t="s">
        <v>28</v>
      </c>
      <c r="B2005" s="1" t="s">
        <v>2045</v>
      </c>
      <c r="C2005">
        <v>97584</v>
      </c>
      <c r="D2005" s="1" t="s">
        <v>3697</v>
      </c>
      <c r="E2005">
        <v>186.2</v>
      </c>
      <c r="F2005">
        <v>10054.799999999999</v>
      </c>
      <c r="G2005" s="1" t="s">
        <v>35</v>
      </c>
      <c r="H2005">
        <v>10054.799999999999</v>
      </c>
      <c r="I2005">
        <v>0</v>
      </c>
      <c r="J2005" s="1" t="s">
        <v>3890</v>
      </c>
      <c r="K2005" s="1" t="s">
        <v>3899</v>
      </c>
    </row>
    <row r="2006" spans="1:11" x14ac:dyDescent="0.25">
      <c r="A2006" s="1" t="s">
        <v>28</v>
      </c>
      <c r="B2006" s="1" t="s">
        <v>2046</v>
      </c>
      <c r="C2006">
        <v>97585</v>
      </c>
      <c r="D2006" s="1" t="s">
        <v>3637</v>
      </c>
      <c r="E2006">
        <v>0</v>
      </c>
      <c r="F2006">
        <v>0</v>
      </c>
      <c r="G2006" s="1" t="s">
        <v>3879</v>
      </c>
      <c r="H2006">
        <v>0</v>
      </c>
      <c r="I2006">
        <v>0</v>
      </c>
      <c r="J2006" s="1" t="s">
        <v>3891</v>
      </c>
      <c r="K2006" s="1" t="s">
        <v>3894</v>
      </c>
    </row>
    <row r="2007" spans="1:11" x14ac:dyDescent="0.25">
      <c r="A2007" s="1" t="s">
        <v>28</v>
      </c>
      <c r="B2007" s="1" t="s">
        <v>2047</v>
      </c>
      <c r="C2007">
        <v>97586</v>
      </c>
      <c r="D2007" s="1" t="s">
        <v>3724</v>
      </c>
      <c r="E2007">
        <v>256.2</v>
      </c>
      <c r="F2007">
        <v>15372</v>
      </c>
      <c r="G2007" s="1" t="s">
        <v>28</v>
      </c>
      <c r="H2007">
        <v>15372</v>
      </c>
      <c r="I2007">
        <v>0</v>
      </c>
      <c r="J2007" s="1" t="s">
        <v>3890</v>
      </c>
      <c r="K2007" s="1" t="s">
        <v>3903</v>
      </c>
    </row>
    <row r="2008" spans="1:11" x14ac:dyDescent="0.25">
      <c r="A2008" s="1" t="s">
        <v>28</v>
      </c>
      <c r="B2008" s="1" t="s">
        <v>2048</v>
      </c>
      <c r="C2008">
        <v>97587</v>
      </c>
      <c r="D2008" s="1" t="s">
        <v>3637</v>
      </c>
      <c r="E2008">
        <v>0</v>
      </c>
      <c r="F2008">
        <v>0</v>
      </c>
      <c r="G2008" s="1" t="s">
        <v>3879</v>
      </c>
      <c r="H2008">
        <v>0</v>
      </c>
      <c r="I2008">
        <v>0</v>
      </c>
      <c r="J2008" s="1" t="s">
        <v>3891</v>
      </c>
      <c r="K2008" s="1" t="s">
        <v>3894</v>
      </c>
    </row>
    <row r="2009" spans="1:11" x14ac:dyDescent="0.25">
      <c r="A2009" s="1" t="s">
        <v>28</v>
      </c>
      <c r="B2009" s="1" t="s">
        <v>2049</v>
      </c>
      <c r="C2009">
        <v>97588</v>
      </c>
      <c r="D2009" s="1" t="s">
        <v>3637</v>
      </c>
      <c r="E2009">
        <v>18.8</v>
      </c>
      <c r="F2009">
        <v>545.20000000000005</v>
      </c>
      <c r="G2009" s="1" t="s">
        <v>28</v>
      </c>
      <c r="H2009">
        <v>545.20000000000005</v>
      </c>
      <c r="I2009">
        <v>0</v>
      </c>
      <c r="J2009" s="1" t="s">
        <v>3890</v>
      </c>
      <c r="K2009" s="1" t="s">
        <v>3894</v>
      </c>
    </row>
    <row r="2010" spans="1:11" x14ac:dyDescent="0.25">
      <c r="A2010" s="1" t="s">
        <v>28</v>
      </c>
      <c r="B2010" s="1" t="s">
        <v>2050</v>
      </c>
      <c r="C2010">
        <v>97589</v>
      </c>
      <c r="D2010" s="1" t="s">
        <v>3646</v>
      </c>
      <c r="E2010">
        <v>16.899999999999999</v>
      </c>
      <c r="F2010">
        <v>1167.2</v>
      </c>
      <c r="G2010" s="1" t="s">
        <v>28</v>
      </c>
      <c r="H2010">
        <v>1167.2</v>
      </c>
      <c r="I2010">
        <v>0</v>
      </c>
      <c r="J2010" s="1" t="s">
        <v>3890</v>
      </c>
      <c r="K2010" s="1" t="s">
        <v>3896</v>
      </c>
    </row>
    <row r="2011" spans="1:11" x14ac:dyDescent="0.25">
      <c r="A2011" s="1" t="s">
        <v>28</v>
      </c>
      <c r="B2011" s="1" t="s">
        <v>2051</v>
      </c>
      <c r="C2011">
        <v>97590</v>
      </c>
      <c r="D2011" s="1" t="s">
        <v>3714</v>
      </c>
      <c r="E2011">
        <v>19.2</v>
      </c>
      <c r="F2011">
        <v>1273.5999999999999</v>
      </c>
      <c r="G2011" s="1" t="s">
        <v>28</v>
      </c>
      <c r="H2011">
        <v>1273.5999999999999</v>
      </c>
      <c r="I2011">
        <v>0</v>
      </c>
      <c r="J2011" s="1" t="s">
        <v>3890</v>
      </c>
      <c r="K2011" s="1" t="s">
        <v>3896</v>
      </c>
    </row>
    <row r="2012" spans="1:11" x14ac:dyDescent="0.25">
      <c r="A2012" s="1" t="s">
        <v>28</v>
      </c>
      <c r="B2012" s="1" t="s">
        <v>2052</v>
      </c>
      <c r="C2012">
        <v>97591</v>
      </c>
      <c r="D2012" s="1" t="s">
        <v>3801</v>
      </c>
      <c r="E2012">
        <v>70.7</v>
      </c>
      <c r="F2012">
        <v>4100.6000000000004</v>
      </c>
      <c r="G2012" s="1" t="s">
        <v>28</v>
      </c>
      <c r="H2012">
        <v>4100.6000000000004</v>
      </c>
      <c r="I2012">
        <v>0</v>
      </c>
      <c r="J2012" s="1" t="s">
        <v>3890</v>
      </c>
      <c r="K2012" s="1" t="s">
        <v>3894</v>
      </c>
    </row>
    <row r="2013" spans="1:11" x14ac:dyDescent="0.25">
      <c r="A2013" s="1" t="s">
        <v>28</v>
      </c>
      <c r="B2013" s="1" t="s">
        <v>2053</v>
      </c>
      <c r="C2013">
        <v>97592</v>
      </c>
      <c r="D2013" s="1" t="s">
        <v>3599</v>
      </c>
      <c r="E2013">
        <v>830.2</v>
      </c>
      <c r="F2013">
        <v>43427</v>
      </c>
      <c r="G2013" s="1" t="s">
        <v>31</v>
      </c>
      <c r="H2013">
        <v>43427</v>
      </c>
      <c r="I2013">
        <v>0</v>
      </c>
      <c r="J2013" s="1" t="s">
        <v>3890</v>
      </c>
      <c r="K2013" s="1" t="s">
        <v>3898</v>
      </c>
    </row>
    <row r="2014" spans="1:11" x14ac:dyDescent="0.25">
      <c r="A2014" s="1" t="s">
        <v>28</v>
      </c>
      <c r="B2014" s="1" t="s">
        <v>2054</v>
      </c>
      <c r="C2014">
        <v>97593</v>
      </c>
      <c r="D2014" s="1" t="s">
        <v>3631</v>
      </c>
      <c r="E2014">
        <v>71.599999999999994</v>
      </c>
      <c r="F2014">
        <v>2155.6</v>
      </c>
      <c r="G2014" s="1" t="s">
        <v>28</v>
      </c>
      <c r="H2014">
        <v>2155.6</v>
      </c>
      <c r="I2014">
        <v>0</v>
      </c>
      <c r="J2014" s="1" t="s">
        <v>3890</v>
      </c>
      <c r="K2014" s="1" t="s">
        <v>3894</v>
      </c>
    </row>
    <row r="2015" spans="1:11" x14ac:dyDescent="0.25">
      <c r="A2015" s="1" t="s">
        <v>28</v>
      </c>
      <c r="B2015" s="1" t="s">
        <v>2055</v>
      </c>
      <c r="C2015">
        <v>97594</v>
      </c>
      <c r="D2015" s="1" t="s">
        <v>3841</v>
      </c>
      <c r="E2015">
        <v>43.4</v>
      </c>
      <c r="F2015">
        <v>1484</v>
      </c>
      <c r="G2015" s="1" t="s">
        <v>28</v>
      </c>
      <c r="H2015">
        <v>1484</v>
      </c>
      <c r="I2015">
        <v>0</v>
      </c>
      <c r="J2015" s="1" t="s">
        <v>3890</v>
      </c>
      <c r="K2015" s="1" t="s">
        <v>3894</v>
      </c>
    </row>
    <row r="2016" spans="1:11" x14ac:dyDescent="0.25">
      <c r="A2016" s="1" t="s">
        <v>28</v>
      </c>
      <c r="B2016" s="1" t="s">
        <v>2056</v>
      </c>
      <c r="C2016">
        <v>97595</v>
      </c>
      <c r="D2016" s="1" t="s">
        <v>3614</v>
      </c>
      <c r="E2016">
        <v>6</v>
      </c>
      <c r="F2016">
        <v>60</v>
      </c>
      <c r="G2016" s="1" t="s">
        <v>28</v>
      </c>
      <c r="H2016">
        <v>60</v>
      </c>
      <c r="I2016">
        <v>0</v>
      </c>
      <c r="J2016" s="1" t="s">
        <v>3890</v>
      </c>
      <c r="K2016" s="1" t="s">
        <v>3894</v>
      </c>
    </row>
    <row r="2017" spans="1:11" x14ac:dyDescent="0.25">
      <c r="A2017" s="1" t="s">
        <v>28</v>
      </c>
      <c r="B2017" s="1" t="s">
        <v>2057</v>
      </c>
      <c r="C2017">
        <v>97596</v>
      </c>
      <c r="D2017" s="1" t="s">
        <v>3745</v>
      </c>
      <c r="E2017">
        <v>43</v>
      </c>
      <c r="F2017">
        <v>3886</v>
      </c>
      <c r="G2017" s="1" t="s">
        <v>29</v>
      </c>
      <c r="H2017">
        <v>3886</v>
      </c>
      <c r="I2017">
        <v>0</v>
      </c>
      <c r="J2017" s="1" t="s">
        <v>3890</v>
      </c>
      <c r="K2017" s="1" t="s">
        <v>3902</v>
      </c>
    </row>
    <row r="2018" spans="1:11" x14ac:dyDescent="0.25">
      <c r="A2018" s="1" t="s">
        <v>28</v>
      </c>
      <c r="B2018" s="1" t="s">
        <v>2058</v>
      </c>
      <c r="C2018">
        <v>97597</v>
      </c>
      <c r="D2018" s="1" t="s">
        <v>3771</v>
      </c>
      <c r="E2018">
        <v>550.29999999999995</v>
      </c>
      <c r="F2018">
        <v>29703.200000000001</v>
      </c>
      <c r="G2018" s="1" t="s">
        <v>29</v>
      </c>
      <c r="H2018">
        <v>29703.200000000001</v>
      </c>
      <c r="I2018">
        <v>0</v>
      </c>
      <c r="J2018" s="1" t="s">
        <v>3890</v>
      </c>
      <c r="K2018" s="1" t="s">
        <v>3902</v>
      </c>
    </row>
    <row r="2019" spans="1:11" x14ac:dyDescent="0.25">
      <c r="A2019" s="1" t="s">
        <v>28</v>
      </c>
      <c r="B2019" s="1" t="s">
        <v>2059</v>
      </c>
      <c r="C2019">
        <v>97598</v>
      </c>
      <c r="D2019" s="1" t="s">
        <v>3810</v>
      </c>
      <c r="E2019">
        <v>33.799999999999997</v>
      </c>
      <c r="F2019">
        <v>2488.1999999999998</v>
      </c>
      <c r="G2019" s="1" t="s">
        <v>28</v>
      </c>
      <c r="H2019">
        <v>2488.1999999999998</v>
      </c>
      <c r="I2019">
        <v>0</v>
      </c>
      <c r="J2019" s="1" t="s">
        <v>3890</v>
      </c>
      <c r="K2019" s="1" t="s">
        <v>3894</v>
      </c>
    </row>
    <row r="2020" spans="1:11" x14ac:dyDescent="0.25">
      <c r="A2020" s="1" t="s">
        <v>28</v>
      </c>
      <c r="B2020" s="1" t="s">
        <v>2060</v>
      </c>
      <c r="C2020">
        <v>97599</v>
      </c>
      <c r="D2020" s="1" t="s">
        <v>3709</v>
      </c>
      <c r="E2020">
        <v>104.1</v>
      </c>
      <c r="F2020">
        <v>6037.8</v>
      </c>
      <c r="G2020" s="1" t="s">
        <v>29</v>
      </c>
      <c r="H2020">
        <v>6037.8</v>
      </c>
      <c r="I2020">
        <v>0</v>
      </c>
      <c r="J2020" s="1" t="s">
        <v>3890</v>
      </c>
      <c r="K2020" s="1" t="s">
        <v>3896</v>
      </c>
    </row>
    <row r="2021" spans="1:11" x14ac:dyDescent="0.25">
      <c r="A2021" s="1" t="s">
        <v>28</v>
      </c>
      <c r="B2021" s="1" t="s">
        <v>2061</v>
      </c>
      <c r="C2021">
        <v>97600</v>
      </c>
      <c r="D2021" s="1" t="s">
        <v>3844</v>
      </c>
      <c r="E2021">
        <v>17.399999999999999</v>
      </c>
      <c r="F2021">
        <v>1009.2</v>
      </c>
      <c r="G2021" s="1" t="s">
        <v>29</v>
      </c>
      <c r="H2021">
        <v>1009.2</v>
      </c>
      <c r="I2021">
        <v>0</v>
      </c>
      <c r="J2021" s="1" t="s">
        <v>3890</v>
      </c>
      <c r="K2021" s="1" t="s">
        <v>3896</v>
      </c>
    </row>
    <row r="2022" spans="1:11" x14ac:dyDescent="0.25">
      <c r="A2022" s="1" t="s">
        <v>28</v>
      </c>
      <c r="B2022" s="1" t="s">
        <v>2062</v>
      </c>
      <c r="C2022">
        <v>97601</v>
      </c>
      <c r="D2022" s="1" t="s">
        <v>3713</v>
      </c>
      <c r="E2022">
        <v>9.5</v>
      </c>
      <c r="F2022">
        <v>551</v>
      </c>
      <c r="G2022" s="1" t="s">
        <v>29</v>
      </c>
      <c r="H2022">
        <v>551</v>
      </c>
      <c r="I2022">
        <v>0</v>
      </c>
      <c r="J2022" s="1" t="s">
        <v>3890</v>
      </c>
      <c r="K2022" s="1" t="s">
        <v>3896</v>
      </c>
    </row>
    <row r="2023" spans="1:11" x14ac:dyDescent="0.25">
      <c r="A2023" s="1" t="s">
        <v>28</v>
      </c>
      <c r="B2023" s="1" t="s">
        <v>2063</v>
      </c>
      <c r="C2023">
        <v>97602</v>
      </c>
      <c r="D2023" s="1" t="s">
        <v>3710</v>
      </c>
      <c r="E2023">
        <v>28.7</v>
      </c>
      <c r="F2023">
        <v>1664.6</v>
      </c>
      <c r="G2023" s="1" t="s">
        <v>29</v>
      </c>
      <c r="H2023">
        <v>1664.6</v>
      </c>
      <c r="I2023">
        <v>0</v>
      </c>
      <c r="J2023" s="1" t="s">
        <v>3890</v>
      </c>
      <c r="K2023" s="1" t="s">
        <v>3896</v>
      </c>
    </row>
    <row r="2024" spans="1:11" x14ac:dyDescent="0.25">
      <c r="A2024" s="1" t="s">
        <v>28</v>
      </c>
      <c r="B2024" s="1" t="s">
        <v>2064</v>
      </c>
      <c r="C2024">
        <v>97603</v>
      </c>
      <c r="D2024" s="1" t="s">
        <v>3772</v>
      </c>
      <c r="E2024">
        <v>661.8</v>
      </c>
      <c r="F2024">
        <v>20327.599999999999</v>
      </c>
      <c r="G2024" s="1" t="s">
        <v>28</v>
      </c>
      <c r="H2024">
        <v>20327.599999999999</v>
      </c>
      <c r="I2024">
        <v>0</v>
      </c>
      <c r="J2024" s="1" t="s">
        <v>3890</v>
      </c>
      <c r="K2024" s="1" t="s">
        <v>3894</v>
      </c>
    </row>
    <row r="2025" spans="1:11" x14ac:dyDescent="0.25">
      <c r="A2025" s="1" t="s">
        <v>28</v>
      </c>
      <c r="B2025" s="1" t="s">
        <v>2065</v>
      </c>
      <c r="C2025">
        <v>97604</v>
      </c>
      <c r="D2025" s="1" t="s">
        <v>3614</v>
      </c>
      <c r="E2025">
        <v>8.5</v>
      </c>
      <c r="F2025">
        <v>340</v>
      </c>
      <c r="G2025" s="1" t="s">
        <v>28</v>
      </c>
      <c r="H2025">
        <v>340</v>
      </c>
      <c r="I2025">
        <v>0</v>
      </c>
      <c r="J2025" s="1" t="s">
        <v>3890</v>
      </c>
      <c r="K2025" s="1" t="s">
        <v>3894</v>
      </c>
    </row>
    <row r="2026" spans="1:11" x14ac:dyDescent="0.25">
      <c r="A2026" s="1" t="s">
        <v>28</v>
      </c>
      <c r="B2026" s="1" t="s">
        <v>2066</v>
      </c>
      <c r="C2026">
        <v>97605</v>
      </c>
      <c r="D2026" s="1" t="s">
        <v>3614</v>
      </c>
      <c r="E2026">
        <v>10.7</v>
      </c>
      <c r="F2026">
        <v>363.8</v>
      </c>
      <c r="G2026" s="1" t="s">
        <v>28</v>
      </c>
      <c r="H2026">
        <v>363.8</v>
      </c>
      <c r="I2026">
        <v>0</v>
      </c>
      <c r="J2026" s="1" t="s">
        <v>3890</v>
      </c>
      <c r="K2026" s="1" t="s">
        <v>3894</v>
      </c>
    </row>
    <row r="2027" spans="1:11" x14ac:dyDescent="0.25">
      <c r="A2027" s="1" t="s">
        <v>28</v>
      </c>
      <c r="B2027" s="1" t="s">
        <v>2067</v>
      </c>
      <c r="C2027">
        <v>97606</v>
      </c>
      <c r="D2027" s="1" t="s">
        <v>3828</v>
      </c>
      <c r="E2027">
        <v>2999.6</v>
      </c>
      <c r="F2027">
        <v>62991.6</v>
      </c>
      <c r="G2027" s="1" t="s">
        <v>33</v>
      </c>
      <c r="H2027">
        <v>62991.6</v>
      </c>
      <c r="I2027">
        <v>0</v>
      </c>
      <c r="J2027" s="1" t="s">
        <v>3890</v>
      </c>
      <c r="K2027" s="1" t="s">
        <v>3903</v>
      </c>
    </row>
    <row r="2028" spans="1:11" x14ac:dyDescent="0.25">
      <c r="A2028" s="1" t="s">
        <v>28</v>
      </c>
      <c r="B2028" s="1" t="s">
        <v>2068</v>
      </c>
      <c r="C2028">
        <v>97607</v>
      </c>
      <c r="D2028" s="1" t="s">
        <v>3614</v>
      </c>
      <c r="E2028">
        <v>4</v>
      </c>
      <c r="F2028">
        <v>20</v>
      </c>
      <c r="G2028" s="1" t="s">
        <v>29</v>
      </c>
      <c r="H2028">
        <v>20</v>
      </c>
      <c r="I2028">
        <v>0</v>
      </c>
      <c r="J2028" s="1" t="s">
        <v>3890</v>
      </c>
      <c r="K2028" s="1" t="s">
        <v>3898</v>
      </c>
    </row>
    <row r="2029" spans="1:11" x14ac:dyDescent="0.25">
      <c r="A2029" s="1" t="s">
        <v>29</v>
      </c>
      <c r="B2029" s="1" t="s">
        <v>2069</v>
      </c>
      <c r="C2029">
        <v>97608</v>
      </c>
      <c r="D2029" s="1" t="s">
        <v>3597</v>
      </c>
      <c r="E2029">
        <v>425.6</v>
      </c>
      <c r="F2029">
        <v>22521.1</v>
      </c>
      <c r="G2029" s="1" t="s">
        <v>29</v>
      </c>
      <c r="H2029">
        <v>22521.1</v>
      </c>
      <c r="I2029">
        <v>0</v>
      </c>
      <c r="J2029" s="1" t="s">
        <v>3890</v>
      </c>
      <c r="K2029" s="1" t="s">
        <v>3894</v>
      </c>
    </row>
    <row r="2030" spans="1:11" x14ac:dyDescent="0.25">
      <c r="A2030" s="1" t="s">
        <v>29</v>
      </c>
      <c r="B2030" s="1" t="s">
        <v>2070</v>
      </c>
      <c r="C2030">
        <v>97609</v>
      </c>
      <c r="D2030" s="1" t="s">
        <v>3598</v>
      </c>
      <c r="E2030">
        <v>1612.8</v>
      </c>
      <c r="F2030">
        <v>85763.7</v>
      </c>
      <c r="G2030" s="1" t="s">
        <v>30</v>
      </c>
      <c r="H2030">
        <v>85763.7</v>
      </c>
      <c r="I2030">
        <v>0</v>
      </c>
      <c r="J2030" s="1" t="s">
        <v>3890</v>
      </c>
      <c r="K2030" s="1" t="s">
        <v>3895</v>
      </c>
    </row>
    <row r="2031" spans="1:11" x14ac:dyDescent="0.25">
      <c r="A2031" s="1" t="s">
        <v>29</v>
      </c>
      <c r="B2031" s="1" t="s">
        <v>2071</v>
      </c>
      <c r="C2031">
        <v>97610</v>
      </c>
      <c r="D2031" s="1" t="s">
        <v>3645</v>
      </c>
      <c r="E2031">
        <v>89.3</v>
      </c>
      <c r="F2031">
        <v>4643.6000000000004</v>
      </c>
      <c r="G2031" s="1" t="s">
        <v>30</v>
      </c>
      <c r="H2031">
        <v>4643.6000000000004</v>
      </c>
      <c r="I2031">
        <v>0</v>
      </c>
      <c r="J2031" s="1" t="s">
        <v>3890</v>
      </c>
      <c r="K2031" s="1" t="s">
        <v>3899</v>
      </c>
    </row>
    <row r="2032" spans="1:11" x14ac:dyDescent="0.25">
      <c r="A2032" s="1" t="s">
        <v>29</v>
      </c>
      <c r="B2032" s="1" t="s">
        <v>2072</v>
      </c>
      <c r="C2032">
        <v>97611</v>
      </c>
      <c r="D2032" s="1" t="s">
        <v>3647</v>
      </c>
      <c r="E2032">
        <v>84.7</v>
      </c>
      <c r="F2032">
        <v>4404.3999999999996</v>
      </c>
      <c r="G2032" s="1" t="s">
        <v>31</v>
      </c>
      <c r="H2032">
        <v>4404.3999999999996</v>
      </c>
      <c r="I2032">
        <v>0</v>
      </c>
      <c r="J2032" s="1" t="s">
        <v>3890</v>
      </c>
      <c r="K2032" s="1" t="s">
        <v>3899</v>
      </c>
    </row>
    <row r="2033" spans="1:11" x14ac:dyDescent="0.25">
      <c r="A2033" s="1" t="s">
        <v>29</v>
      </c>
      <c r="B2033" s="1" t="s">
        <v>2073</v>
      </c>
      <c r="C2033">
        <v>97612</v>
      </c>
      <c r="D2033" s="1" t="s">
        <v>3644</v>
      </c>
      <c r="E2033">
        <v>80.900000000000006</v>
      </c>
      <c r="F2033">
        <v>4368.6000000000004</v>
      </c>
      <c r="G2033" s="1" t="s">
        <v>29</v>
      </c>
      <c r="H2033">
        <v>4368.6000000000004</v>
      </c>
      <c r="I2033">
        <v>0</v>
      </c>
      <c r="J2033" s="1" t="s">
        <v>3890</v>
      </c>
      <c r="K2033" s="1" t="s">
        <v>3899</v>
      </c>
    </row>
    <row r="2034" spans="1:11" x14ac:dyDescent="0.25">
      <c r="A2034" s="1" t="s">
        <v>29</v>
      </c>
      <c r="B2034" s="1" t="s">
        <v>2074</v>
      </c>
      <c r="C2034">
        <v>97613</v>
      </c>
      <c r="D2034" s="1" t="s">
        <v>3649</v>
      </c>
      <c r="E2034">
        <v>154.30000000000001</v>
      </c>
      <c r="F2034">
        <v>8332.2000000000007</v>
      </c>
      <c r="G2034" s="1" t="s">
        <v>30</v>
      </c>
      <c r="H2034">
        <v>8332.2000000000007</v>
      </c>
      <c r="I2034">
        <v>0</v>
      </c>
      <c r="J2034" s="1" t="s">
        <v>3890</v>
      </c>
      <c r="K2034" s="1" t="s">
        <v>3899</v>
      </c>
    </row>
    <row r="2035" spans="1:11" x14ac:dyDescent="0.25">
      <c r="A2035" s="1" t="s">
        <v>29</v>
      </c>
      <c r="B2035" s="1" t="s">
        <v>2075</v>
      </c>
      <c r="C2035">
        <v>97614</v>
      </c>
      <c r="D2035" s="1" t="s">
        <v>3737</v>
      </c>
      <c r="E2035">
        <v>83.4</v>
      </c>
      <c r="F2035">
        <v>4336.8</v>
      </c>
      <c r="G2035" s="1" t="s">
        <v>30</v>
      </c>
      <c r="H2035">
        <v>4336.8</v>
      </c>
      <c r="I2035">
        <v>0</v>
      </c>
      <c r="J2035" s="1" t="s">
        <v>3890</v>
      </c>
      <c r="K2035" s="1" t="s">
        <v>3899</v>
      </c>
    </row>
    <row r="2036" spans="1:11" x14ac:dyDescent="0.25">
      <c r="A2036" s="1" t="s">
        <v>29</v>
      </c>
      <c r="B2036" s="1" t="s">
        <v>2076</v>
      </c>
      <c r="C2036">
        <v>97615</v>
      </c>
      <c r="D2036" s="1" t="s">
        <v>3648</v>
      </c>
      <c r="E2036">
        <v>77.599999999999994</v>
      </c>
      <c r="F2036">
        <v>4035.2</v>
      </c>
      <c r="G2036" s="1" t="s">
        <v>30</v>
      </c>
      <c r="H2036">
        <v>4035.2</v>
      </c>
      <c r="I2036">
        <v>0</v>
      </c>
      <c r="J2036" s="1" t="s">
        <v>3890</v>
      </c>
      <c r="K2036" s="1" t="s">
        <v>3899</v>
      </c>
    </row>
    <row r="2037" spans="1:11" x14ac:dyDescent="0.25">
      <c r="A2037" s="1" t="s">
        <v>29</v>
      </c>
      <c r="B2037" s="1" t="s">
        <v>2077</v>
      </c>
      <c r="C2037">
        <v>97616</v>
      </c>
      <c r="D2037" s="1" t="s">
        <v>3653</v>
      </c>
      <c r="E2037">
        <v>171.5</v>
      </c>
      <c r="F2037">
        <v>8918</v>
      </c>
      <c r="G2037" s="1" t="s">
        <v>30</v>
      </c>
      <c r="H2037">
        <v>8918</v>
      </c>
      <c r="I2037">
        <v>0</v>
      </c>
      <c r="J2037" s="1" t="s">
        <v>3890</v>
      </c>
      <c r="K2037" s="1" t="s">
        <v>3899</v>
      </c>
    </row>
    <row r="2038" spans="1:11" x14ac:dyDescent="0.25">
      <c r="A2038" s="1" t="s">
        <v>29</v>
      </c>
      <c r="B2038" s="1" t="s">
        <v>2078</v>
      </c>
      <c r="C2038">
        <v>97617</v>
      </c>
      <c r="D2038" s="1" t="s">
        <v>3667</v>
      </c>
      <c r="E2038">
        <v>187.1</v>
      </c>
      <c r="F2038">
        <v>9046.1</v>
      </c>
      <c r="G2038" s="1" t="s">
        <v>30</v>
      </c>
      <c r="H2038">
        <v>9046.1</v>
      </c>
      <c r="I2038">
        <v>0</v>
      </c>
      <c r="J2038" s="1" t="s">
        <v>3890</v>
      </c>
      <c r="K2038" s="1" t="s">
        <v>3899</v>
      </c>
    </row>
    <row r="2039" spans="1:11" x14ac:dyDescent="0.25">
      <c r="A2039" s="1" t="s">
        <v>29</v>
      </c>
      <c r="B2039" s="1" t="s">
        <v>2079</v>
      </c>
      <c r="C2039">
        <v>97618</v>
      </c>
      <c r="D2039" s="1" t="s">
        <v>3730</v>
      </c>
      <c r="E2039">
        <v>319.39999999999998</v>
      </c>
      <c r="F2039">
        <v>20441.599999999999</v>
      </c>
      <c r="G2039" s="1" t="s">
        <v>29</v>
      </c>
      <c r="H2039">
        <v>20441.599999999999</v>
      </c>
      <c r="I2039">
        <v>0</v>
      </c>
      <c r="J2039" s="1" t="s">
        <v>3890</v>
      </c>
      <c r="K2039" s="1" t="s">
        <v>3894</v>
      </c>
    </row>
    <row r="2040" spans="1:11" x14ac:dyDescent="0.25">
      <c r="A2040" s="1" t="s">
        <v>29</v>
      </c>
      <c r="B2040" s="1" t="s">
        <v>2080</v>
      </c>
      <c r="C2040">
        <v>97619</v>
      </c>
      <c r="D2040" s="1" t="s">
        <v>3643</v>
      </c>
      <c r="E2040">
        <v>89.7</v>
      </c>
      <c r="F2040">
        <v>4693.8</v>
      </c>
      <c r="G2040" s="1" t="s">
        <v>32</v>
      </c>
      <c r="H2040">
        <v>4693.8</v>
      </c>
      <c r="I2040">
        <v>0</v>
      </c>
      <c r="J2040" s="1" t="s">
        <v>3890</v>
      </c>
      <c r="K2040" s="1" t="s">
        <v>3899</v>
      </c>
    </row>
    <row r="2041" spans="1:11" x14ac:dyDescent="0.25">
      <c r="A2041" s="1" t="s">
        <v>29</v>
      </c>
      <c r="B2041" s="1" t="s">
        <v>2081</v>
      </c>
      <c r="C2041">
        <v>97620</v>
      </c>
      <c r="D2041" s="1" t="s">
        <v>3651</v>
      </c>
      <c r="E2041">
        <v>299.60000000000002</v>
      </c>
      <c r="F2041">
        <v>15319.7</v>
      </c>
      <c r="G2041" s="1" t="s">
        <v>29</v>
      </c>
      <c r="H2041">
        <v>15319.7</v>
      </c>
      <c r="I2041">
        <v>0</v>
      </c>
      <c r="J2041" s="1" t="s">
        <v>3890</v>
      </c>
      <c r="K2041" s="1" t="s">
        <v>3899</v>
      </c>
    </row>
    <row r="2042" spans="1:11" x14ac:dyDescent="0.25">
      <c r="A2042" s="1" t="s">
        <v>29</v>
      </c>
      <c r="B2042" s="1" t="s">
        <v>2082</v>
      </c>
      <c r="C2042">
        <v>97621</v>
      </c>
      <c r="D2042" s="1" t="s">
        <v>3650</v>
      </c>
      <c r="E2042">
        <v>68.599999999999994</v>
      </c>
      <c r="F2042">
        <v>3704.4</v>
      </c>
      <c r="G2042" s="1" t="s">
        <v>31</v>
      </c>
      <c r="H2042">
        <v>3704.4</v>
      </c>
      <c r="I2042">
        <v>0</v>
      </c>
      <c r="J2042" s="1" t="s">
        <v>3890</v>
      </c>
      <c r="K2042" s="1" t="s">
        <v>3899</v>
      </c>
    </row>
    <row r="2043" spans="1:11" x14ac:dyDescent="0.25">
      <c r="A2043" s="1" t="s">
        <v>29</v>
      </c>
      <c r="B2043" s="1" t="s">
        <v>2083</v>
      </c>
      <c r="C2043">
        <v>97622</v>
      </c>
      <c r="D2043" s="1" t="s">
        <v>3639</v>
      </c>
      <c r="E2043">
        <v>204</v>
      </c>
      <c r="F2043">
        <v>9180</v>
      </c>
      <c r="G2043" s="1" t="s">
        <v>30</v>
      </c>
      <c r="H2043">
        <v>9180</v>
      </c>
      <c r="I2043">
        <v>0</v>
      </c>
      <c r="J2043" s="1" t="s">
        <v>3890</v>
      </c>
      <c r="K2043" s="1" t="s">
        <v>3899</v>
      </c>
    </row>
    <row r="2044" spans="1:11" x14ac:dyDescent="0.25">
      <c r="A2044" s="1" t="s">
        <v>29</v>
      </c>
      <c r="B2044" s="1" t="s">
        <v>2084</v>
      </c>
      <c r="C2044">
        <v>97623</v>
      </c>
      <c r="D2044" s="1" t="s">
        <v>3735</v>
      </c>
      <c r="E2044">
        <v>58.1</v>
      </c>
      <c r="F2044">
        <v>3369.8</v>
      </c>
      <c r="G2044" s="1" t="s">
        <v>30</v>
      </c>
      <c r="H2044">
        <v>3369.8</v>
      </c>
      <c r="I2044">
        <v>0</v>
      </c>
      <c r="J2044" s="1" t="s">
        <v>3890</v>
      </c>
      <c r="K2044" s="1" t="s">
        <v>3899</v>
      </c>
    </row>
    <row r="2045" spans="1:11" x14ac:dyDescent="0.25">
      <c r="A2045" s="1" t="s">
        <v>29</v>
      </c>
      <c r="B2045" s="1" t="s">
        <v>2085</v>
      </c>
      <c r="C2045">
        <v>97624</v>
      </c>
      <c r="D2045" s="1" t="s">
        <v>3718</v>
      </c>
      <c r="E2045">
        <v>85.5</v>
      </c>
      <c r="F2045">
        <v>2736</v>
      </c>
      <c r="G2045" s="1" t="s">
        <v>29</v>
      </c>
      <c r="H2045">
        <v>2736</v>
      </c>
      <c r="I2045">
        <v>0</v>
      </c>
      <c r="J2045" s="1" t="s">
        <v>3890</v>
      </c>
      <c r="K2045" s="1" t="s">
        <v>3894</v>
      </c>
    </row>
    <row r="2046" spans="1:11" x14ac:dyDescent="0.25">
      <c r="A2046" s="1" t="s">
        <v>29</v>
      </c>
      <c r="B2046" s="1" t="s">
        <v>2086</v>
      </c>
      <c r="C2046">
        <v>97625</v>
      </c>
      <c r="D2046" s="1" t="s">
        <v>3609</v>
      </c>
      <c r="E2046">
        <v>19.86</v>
      </c>
      <c r="F2046">
        <v>1243.44</v>
      </c>
      <c r="G2046" s="1" t="s">
        <v>29</v>
      </c>
      <c r="H2046">
        <v>1243.44</v>
      </c>
      <c r="I2046">
        <v>0</v>
      </c>
      <c r="J2046" s="1" t="s">
        <v>3890</v>
      </c>
      <c r="K2046" s="1" t="s">
        <v>3894</v>
      </c>
    </row>
    <row r="2047" spans="1:11" x14ac:dyDescent="0.25">
      <c r="A2047" s="1" t="s">
        <v>29</v>
      </c>
      <c r="B2047" s="1" t="s">
        <v>2087</v>
      </c>
      <c r="C2047">
        <v>97626</v>
      </c>
      <c r="D2047" s="1" t="s">
        <v>3608</v>
      </c>
      <c r="E2047">
        <v>150.19999999999999</v>
      </c>
      <c r="F2047">
        <v>7341.4</v>
      </c>
      <c r="G2047" s="1" t="s">
        <v>30</v>
      </c>
      <c r="H2047">
        <v>7341.4</v>
      </c>
      <c r="I2047">
        <v>0</v>
      </c>
      <c r="J2047" s="1" t="s">
        <v>3890</v>
      </c>
      <c r="K2047" s="1" t="s">
        <v>3899</v>
      </c>
    </row>
    <row r="2048" spans="1:11" x14ac:dyDescent="0.25">
      <c r="A2048" s="1" t="s">
        <v>29</v>
      </c>
      <c r="B2048" s="1" t="s">
        <v>2088</v>
      </c>
      <c r="C2048">
        <v>97627</v>
      </c>
      <c r="D2048" s="1" t="s">
        <v>3655</v>
      </c>
      <c r="E2048">
        <v>109.5</v>
      </c>
      <c r="F2048">
        <v>4751.5</v>
      </c>
      <c r="G2048" s="1" t="s">
        <v>29</v>
      </c>
      <c r="H2048">
        <v>4751.5</v>
      </c>
      <c r="I2048">
        <v>0</v>
      </c>
      <c r="J2048" s="1" t="s">
        <v>3890</v>
      </c>
      <c r="K2048" s="1" t="s">
        <v>3899</v>
      </c>
    </row>
    <row r="2049" spans="1:11" x14ac:dyDescent="0.25">
      <c r="A2049" s="1" t="s">
        <v>29</v>
      </c>
      <c r="B2049" s="1" t="s">
        <v>2089</v>
      </c>
      <c r="C2049">
        <v>97628</v>
      </c>
      <c r="D2049" s="1" t="s">
        <v>3640</v>
      </c>
      <c r="E2049">
        <v>360.6</v>
      </c>
      <c r="F2049">
        <v>18367.599999999999</v>
      </c>
      <c r="G2049" s="1" t="s">
        <v>29</v>
      </c>
      <c r="H2049">
        <v>18367.599999999999</v>
      </c>
      <c r="I2049">
        <v>0</v>
      </c>
      <c r="J2049" s="1" t="s">
        <v>3890</v>
      </c>
      <c r="K2049" s="1" t="s">
        <v>3899</v>
      </c>
    </row>
    <row r="2050" spans="1:11" x14ac:dyDescent="0.25">
      <c r="A2050" s="1" t="s">
        <v>29</v>
      </c>
      <c r="B2050" s="1" t="s">
        <v>2090</v>
      </c>
      <c r="C2050">
        <v>97629</v>
      </c>
      <c r="D2050" s="1" t="s">
        <v>3630</v>
      </c>
      <c r="E2050">
        <v>95.4</v>
      </c>
      <c r="F2050">
        <v>5533.2</v>
      </c>
      <c r="G2050" s="1" t="s">
        <v>29</v>
      </c>
      <c r="H2050">
        <v>5533.2</v>
      </c>
      <c r="I2050">
        <v>0</v>
      </c>
      <c r="J2050" s="1" t="s">
        <v>3890</v>
      </c>
      <c r="K2050" s="1" t="s">
        <v>3897</v>
      </c>
    </row>
    <row r="2051" spans="1:11" x14ac:dyDescent="0.25">
      <c r="A2051" s="1" t="s">
        <v>29</v>
      </c>
      <c r="B2051" s="1" t="s">
        <v>2091</v>
      </c>
      <c r="C2051">
        <v>97630</v>
      </c>
      <c r="D2051" s="1" t="s">
        <v>3614</v>
      </c>
      <c r="E2051">
        <v>78.2</v>
      </c>
      <c r="F2051">
        <v>4301</v>
      </c>
      <c r="G2051" s="1" t="s">
        <v>29</v>
      </c>
      <c r="H2051">
        <v>4301</v>
      </c>
      <c r="I2051">
        <v>0</v>
      </c>
      <c r="J2051" s="1" t="s">
        <v>3890</v>
      </c>
      <c r="K2051" s="1" t="s">
        <v>3894</v>
      </c>
    </row>
    <row r="2052" spans="1:11" x14ac:dyDescent="0.25">
      <c r="A2052" s="1" t="s">
        <v>29</v>
      </c>
      <c r="B2052" s="1" t="s">
        <v>2092</v>
      </c>
      <c r="C2052">
        <v>97631</v>
      </c>
      <c r="D2052" s="1" t="s">
        <v>3595</v>
      </c>
      <c r="E2052">
        <v>131.5</v>
      </c>
      <c r="F2052">
        <v>6542.1</v>
      </c>
      <c r="G2052" s="1" t="s">
        <v>29</v>
      </c>
      <c r="H2052">
        <v>6542.1</v>
      </c>
      <c r="I2052">
        <v>0</v>
      </c>
      <c r="J2052" s="1" t="s">
        <v>3890</v>
      </c>
      <c r="K2052" s="1" t="s">
        <v>3894</v>
      </c>
    </row>
    <row r="2053" spans="1:11" x14ac:dyDescent="0.25">
      <c r="A2053" s="1" t="s">
        <v>29</v>
      </c>
      <c r="B2053" s="1" t="s">
        <v>2093</v>
      </c>
      <c r="C2053">
        <v>97632</v>
      </c>
      <c r="D2053" s="1" t="s">
        <v>3634</v>
      </c>
      <c r="E2053">
        <v>18.3</v>
      </c>
      <c r="F2053">
        <v>1061.4000000000001</v>
      </c>
      <c r="G2053" s="1" t="s">
        <v>29</v>
      </c>
      <c r="H2053">
        <v>1061.4000000000001</v>
      </c>
      <c r="I2053">
        <v>0</v>
      </c>
      <c r="J2053" s="1" t="s">
        <v>3890</v>
      </c>
      <c r="K2053" s="1" t="s">
        <v>3897</v>
      </c>
    </row>
    <row r="2054" spans="1:11" x14ac:dyDescent="0.25">
      <c r="A2054" s="1" t="s">
        <v>29</v>
      </c>
      <c r="B2054" s="1" t="s">
        <v>2094</v>
      </c>
      <c r="C2054">
        <v>97633</v>
      </c>
      <c r="D2054" s="1" t="s">
        <v>3613</v>
      </c>
      <c r="E2054">
        <v>37.700000000000003</v>
      </c>
      <c r="F2054">
        <v>2412.8000000000002</v>
      </c>
      <c r="G2054" s="1" t="s">
        <v>29</v>
      </c>
      <c r="H2054">
        <v>2412.8000000000002</v>
      </c>
      <c r="I2054">
        <v>0</v>
      </c>
      <c r="J2054" s="1" t="s">
        <v>3890</v>
      </c>
      <c r="K2054" s="1" t="s">
        <v>3894</v>
      </c>
    </row>
    <row r="2055" spans="1:11" x14ac:dyDescent="0.25">
      <c r="A2055" s="1" t="s">
        <v>29</v>
      </c>
      <c r="B2055" s="1" t="s">
        <v>2095</v>
      </c>
      <c r="C2055">
        <v>97634</v>
      </c>
      <c r="D2055" s="1" t="s">
        <v>3614</v>
      </c>
      <c r="E2055">
        <v>35.200000000000003</v>
      </c>
      <c r="F2055">
        <v>1936</v>
      </c>
      <c r="G2055" s="1" t="s">
        <v>29</v>
      </c>
      <c r="H2055">
        <v>1936</v>
      </c>
      <c r="I2055">
        <v>0</v>
      </c>
      <c r="J2055" s="1" t="s">
        <v>3890</v>
      </c>
      <c r="K2055" s="1" t="s">
        <v>3894</v>
      </c>
    </row>
    <row r="2056" spans="1:11" x14ac:dyDescent="0.25">
      <c r="A2056" s="1" t="s">
        <v>29</v>
      </c>
      <c r="B2056" s="1" t="s">
        <v>2096</v>
      </c>
      <c r="C2056">
        <v>97635</v>
      </c>
      <c r="D2056" s="1" t="s">
        <v>3599</v>
      </c>
      <c r="E2056">
        <v>818</v>
      </c>
      <c r="F2056">
        <v>43031.5</v>
      </c>
      <c r="G2056" s="1" t="s">
        <v>30</v>
      </c>
      <c r="H2056">
        <v>43031.5</v>
      </c>
      <c r="I2056">
        <v>0</v>
      </c>
      <c r="J2056" s="1" t="s">
        <v>3890</v>
      </c>
      <c r="K2056" s="1" t="s">
        <v>3901</v>
      </c>
    </row>
    <row r="2057" spans="1:11" x14ac:dyDescent="0.25">
      <c r="A2057" s="1" t="s">
        <v>29</v>
      </c>
      <c r="B2057" s="1" t="s">
        <v>2097</v>
      </c>
      <c r="C2057">
        <v>97636</v>
      </c>
      <c r="D2057" s="1" t="s">
        <v>3773</v>
      </c>
      <c r="E2057">
        <v>181.2</v>
      </c>
      <c r="F2057">
        <v>10351.200000000001</v>
      </c>
      <c r="G2057" s="1" t="s">
        <v>29</v>
      </c>
      <c r="H2057">
        <v>10351.200000000001</v>
      </c>
      <c r="I2057">
        <v>0</v>
      </c>
      <c r="J2057" s="1" t="s">
        <v>3890</v>
      </c>
      <c r="K2057" s="1" t="s">
        <v>3897</v>
      </c>
    </row>
    <row r="2058" spans="1:11" x14ac:dyDescent="0.25">
      <c r="A2058" s="1" t="s">
        <v>29</v>
      </c>
      <c r="B2058" s="1" t="s">
        <v>2098</v>
      </c>
      <c r="C2058">
        <v>97637</v>
      </c>
      <c r="D2058" s="1" t="s">
        <v>3733</v>
      </c>
      <c r="E2058">
        <v>0</v>
      </c>
      <c r="F2058">
        <v>0</v>
      </c>
      <c r="G2058" s="1" t="s">
        <v>3879</v>
      </c>
      <c r="H2058">
        <v>0</v>
      </c>
      <c r="I2058">
        <v>0</v>
      </c>
      <c r="J2058" s="1" t="s">
        <v>3891</v>
      </c>
      <c r="K2058" s="1" t="s">
        <v>3896</v>
      </c>
    </row>
    <row r="2059" spans="1:11" x14ac:dyDescent="0.25">
      <c r="A2059" s="1" t="s">
        <v>29</v>
      </c>
      <c r="B2059" s="1" t="s">
        <v>2099</v>
      </c>
      <c r="C2059">
        <v>97638</v>
      </c>
      <c r="D2059" s="1" t="s">
        <v>3855</v>
      </c>
      <c r="E2059">
        <v>118.8</v>
      </c>
      <c r="F2059">
        <v>6890.4</v>
      </c>
      <c r="G2059" s="1" t="s">
        <v>29</v>
      </c>
      <c r="H2059">
        <v>6890.4</v>
      </c>
      <c r="I2059">
        <v>0</v>
      </c>
      <c r="J2059" s="1" t="s">
        <v>3890</v>
      </c>
      <c r="K2059" s="1" t="s">
        <v>3894</v>
      </c>
    </row>
    <row r="2060" spans="1:11" x14ac:dyDescent="0.25">
      <c r="A2060" s="1" t="s">
        <v>29</v>
      </c>
      <c r="B2060" s="1" t="s">
        <v>2100</v>
      </c>
      <c r="C2060">
        <v>97639</v>
      </c>
      <c r="D2060" s="1" t="s">
        <v>3774</v>
      </c>
      <c r="E2060">
        <v>572.4</v>
      </c>
      <c r="F2060">
        <v>12592.8</v>
      </c>
      <c r="G2060" s="1" t="s">
        <v>29</v>
      </c>
      <c r="H2060">
        <v>12592.8</v>
      </c>
      <c r="I2060">
        <v>0</v>
      </c>
      <c r="J2060" s="1" t="s">
        <v>3890</v>
      </c>
      <c r="K2060" s="1" t="s">
        <v>3894</v>
      </c>
    </row>
    <row r="2061" spans="1:11" x14ac:dyDescent="0.25">
      <c r="A2061" s="1" t="s">
        <v>29</v>
      </c>
      <c r="B2061" s="1" t="s">
        <v>2101</v>
      </c>
      <c r="C2061">
        <v>97640</v>
      </c>
      <c r="D2061" s="1" t="s">
        <v>3638</v>
      </c>
      <c r="E2061">
        <v>47.9</v>
      </c>
      <c r="F2061">
        <v>2613.1999999999998</v>
      </c>
      <c r="G2061" s="1" t="s">
        <v>29</v>
      </c>
      <c r="H2061">
        <v>2613.1999999999998</v>
      </c>
      <c r="I2061">
        <v>0</v>
      </c>
      <c r="J2061" s="1" t="s">
        <v>3890</v>
      </c>
      <c r="K2061" s="1" t="s">
        <v>3896</v>
      </c>
    </row>
    <row r="2062" spans="1:11" x14ac:dyDescent="0.25">
      <c r="A2062" s="1" t="s">
        <v>29</v>
      </c>
      <c r="B2062" s="1" t="s">
        <v>2102</v>
      </c>
      <c r="C2062">
        <v>97641</v>
      </c>
      <c r="D2062" s="1" t="s">
        <v>3675</v>
      </c>
      <c r="E2062">
        <v>65.7</v>
      </c>
      <c r="F2062">
        <v>1511.1</v>
      </c>
      <c r="G2062" s="1" t="s">
        <v>29</v>
      </c>
      <c r="H2062">
        <v>1511.1</v>
      </c>
      <c r="I2062">
        <v>0</v>
      </c>
      <c r="J2062" s="1" t="s">
        <v>3890</v>
      </c>
      <c r="K2062" s="1" t="s">
        <v>3894</v>
      </c>
    </row>
    <row r="2063" spans="1:11" x14ac:dyDescent="0.25">
      <c r="A2063" s="1" t="s">
        <v>29</v>
      </c>
      <c r="B2063" s="1" t="s">
        <v>2103</v>
      </c>
      <c r="C2063">
        <v>97642</v>
      </c>
      <c r="D2063" s="1" t="s">
        <v>3690</v>
      </c>
      <c r="E2063">
        <v>2181.0500000000002</v>
      </c>
      <c r="F2063">
        <v>98570.79</v>
      </c>
      <c r="G2063" s="1" t="s">
        <v>30</v>
      </c>
      <c r="H2063">
        <v>98570.79</v>
      </c>
      <c r="I2063">
        <v>0</v>
      </c>
      <c r="J2063" s="1" t="s">
        <v>3890</v>
      </c>
      <c r="K2063" s="1" t="s">
        <v>3898</v>
      </c>
    </row>
    <row r="2064" spans="1:11" x14ac:dyDescent="0.25">
      <c r="A2064" s="1" t="s">
        <v>29</v>
      </c>
      <c r="B2064" s="1" t="s">
        <v>2104</v>
      </c>
      <c r="C2064">
        <v>97643</v>
      </c>
      <c r="D2064" s="1" t="s">
        <v>3744</v>
      </c>
      <c r="E2064">
        <v>661.7</v>
      </c>
      <c r="F2064">
        <v>29776.5</v>
      </c>
      <c r="G2064" s="1" t="s">
        <v>29</v>
      </c>
      <c r="H2064">
        <v>29776.5</v>
      </c>
      <c r="I2064">
        <v>0</v>
      </c>
      <c r="J2064" s="1" t="s">
        <v>3890</v>
      </c>
      <c r="K2064" s="1" t="s">
        <v>3900</v>
      </c>
    </row>
    <row r="2065" spans="1:11" x14ac:dyDescent="0.25">
      <c r="A2065" s="1" t="s">
        <v>29</v>
      </c>
      <c r="B2065" s="1" t="s">
        <v>2105</v>
      </c>
      <c r="C2065">
        <v>97644</v>
      </c>
      <c r="D2065" s="1" t="s">
        <v>3614</v>
      </c>
      <c r="E2065">
        <v>252.7</v>
      </c>
      <c r="F2065">
        <v>13004.7</v>
      </c>
      <c r="G2065" s="1" t="s">
        <v>29</v>
      </c>
      <c r="H2065">
        <v>13004.7</v>
      </c>
      <c r="I2065">
        <v>0</v>
      </c>
      <c r="J2065" s="1" t="s">
        <v>3890</v>
      </c>
      <c r="K2065" s="1" t="s">
        <v>3894</v>
      </c>
    </row>
    <row r="2066" spans="1:11" x14ac:dyDescent="0.25">
      <c r="A2066" s="1" t="s">
        <v>29</v>
      </c>
      <c r="B2066" s="1" t="s">
        <v>2106</v>
      </c>
      <c r="C2066">
        <v>97645</v>
      </c>
      <c r="D2066" s="1" t="s">
        <v>3775</v>
      </c>
      <c r="E2066">
        <v>82.9</v>
      </c>
      <c r="F2066">
        <v>4068.2</v>
      </c>
      <c r="G2066" s="1" t="s">
        <v>29</v>
      </c>
      <c r="H2066">
        <v>4068.2</v>
      </c>
      <c r="I2066">
        <v>0</v>
      </c>
      <c r="J2066" s="1" t="s">
        <v>3890</v>
      </c>
      <c r="K2066" s="1" t="s">
        <v>3894</v>
      </c>
    </row>
    <row r="2067" spans="1:11" x14ac:dyDescent="0.25">
      <c r="A2067" s="1" t="s">
        <v>29</v>
      </c>
      <c r="B2067" s="1" t="s">
        <v>2107</v>
      </c>
      <c r="C2067">
        <v>97646</v>
      </c>
      <c r="D2067" s="1" t="s">
        <v>3664</v>
      </c>
      <c r="E2067">
        <v>19</v>
      </c>
      <c r="F2067">
        <v>437</v>
      </c>
      <c r="G2067" s="1" t="s">
        <v>29</v>
      </c>
      <c r="H2067">
        <v>437</v>
      </c>
      <c r="I2067">
        <v>0</v>
      </c>
      <c r="J2067" s="1" t="s">
        <v>3890</v>
      </c>
      <c r="K2067" s="1" t="s">
        <v>3894</v>
      </c>
    </row>
    <row r="2068" spans="1:11" x14ac:dyDescent="0.25">
      <c r="A2068" s="1" t="s">
        <v>29</v>
      </c>
      <c r="B2068" s="1" t="s">
        <v>2108</v>
      </c>
      <c r="C2068">
        <v>97647</v>
      </c>
      <c r="D2068" s="1" t="s">
        <v>3633</v>
      </c>
      <c r="E2068">
        <v>208.2</v>
      </c>
      <c r="F2068">
        <v>10836</v>
      </c>
      <c r="G2068" s="1" t="s">
        <v>29</v>
      </c>
      <c r="H2068">
        <v>10836</v>
      </c>
      <c r="I2068">
        <v>0</v>
      </c>
      <c r="J2068" s="1" t="s">
        <v>3890</v>
      </c>
      <c r="K2068" s="1" t="s">
        <v>3896</v>
      </c>
    </row>
    <row r="2069" spans="1:11" x14ac:dyDescent="0.25">
      <c r="A2069" s="1" t="s">
        <v>29</v>
      </c>
      <c r="B2069" s="1" t="s">
        <v>2109</v>
      </c>
      <c r="C2069">
        <v>97648</v>
      </c>
      <c r="D2069" s="1" t="s">
        <v>3775</v>
      </c>
      <c r="E2069">
        <v>18</v>
      </c>
      <c r="F2069">
        <v>720</v>
      </c>
      <c r="G2069" s="1" t="s">
        <v>29</v>
      </c>
      <c r="H2069">
        <v>720</v>
      </c>
      <c r="I2069">
        <v>0</v>
      </c>
      <c r="J2069" s="1" t="s">
        <v>3890</v>
      </c>
      <c r="K2069" s="1" t="s">
        <v>3894</v>
      </c>
    </row>
    <row r="2070" spans="1:11" x14ac:dyDescent="0.25">
      <c r="A2070" s="1" t="s">
        <v>29</v>
      </c>
      <c r="B2070" s="1" t="s">
        <v>2110</v>
      </c>
      <c r="C2070">
        <v>97649</v>
      </c>
      <c r="D2070" s="1" t="s">
        <v>3738</v>
      </c>
      <c r="E2070">
        <v>252.8</v>
      </c>
      <c r="F2070">
        <v>14662.4</v>
      </c>
      <c r="G2070" s="1" t="s">
        <v>29</v>
      </c>
      <c r="H2070">
        <v>14662.4</v>
      </c>
      <c r="I2070">
        <v>0</v>
      </c>
      <c r="J2070" s="1" t="s">
        <v>3890</v>
      </c>
      <c r="K2070" s="1" t="s">
        <v>3900</v>
      </c>
    </row>
    <row r="2071" spans="1:11" x14ac:dyDescent="0.25">
      <c r="A2071" s="1" t="s">
        <v>29</v>
      </c>
      <c r="B2071" s="1" t="s">
        <v>2111</v>
      </c>
      <c r="C2071">
        <v>97650</v>
      </c>
      <c r="D2071" s="1" t="s">
        <v>3626</v>
      </c>
      <c r="E2071">
        <v>231.3</v>
      </c>
      <c r="F2071">
        <v>11530.3</v>
      </c>
      <c r="G2071" s="1" t="s">
        <v>29</v>
      </c>
      <c r="H2071">
        <v>11530.3</v>
      </c>
      <c r="I2071">
        <v>0</v>
      </c>
      <c r="J2071" s="1" t="s">
        <v>3890</v>
      </c>
      <c r="K2071" s="1" t="s">
        <v>3894</v>
      </c>
    </row>
    <row r="2072" spans="1:11" x14ac:dyDescent="0.25">
      <c r="A2072" s="1" t="s">
        <v>29</v>
      </c>
      <c r="B2072" s="1" t="s">
        <v>2112</v>
      </c>
      <c r="C2072">
        <v>97651</v>
      </c>
      <c r="D2072" s="1" t="s">
        <v>3604</v>
      </c>
      <c r="E2072">
        <v>32</v>
      </c>
      <c r="F2072">
        <v>1312.6</v>
      </c>
      <c r="G2072" s="1" t="s">
        <v>29</v>
      </c>
      <c r="H2072">
        <v>1312.6</v>
      </c>
      <c r="I2072">
        <v>0</v>
      </c>
      <c r="J2072" s="1" t="s">
        <v>3890</v>
      </c>
      <c r="K2072" s="1" t="s">
        <v>3894</v>
      </c>
    </row>
    <row r="2073" spans="1:11" x14ac:dyDescent="0.25">
      <c r="A2073" s="1" t="s">
        <v>29</v>
      </c>
      <c r="B2073" s="1" t="s">
        <v>2113</v>
      </c>
      <c r="C2073">
        <v>97652</v>
      </c>
      <c r="D2073" s="1" t="s">
        <v>3734</v>
      </c>
      <c r="E2073">
        <v>49.6</v>
      </c>
      <c r="F2073">
        <v>3174.4</v>
      </c>
      <c r="G2073" s="1" t="s">
        <v>29</v>
      </c>
      <c r="H2073">
        <v>3174.4</v>
      </c>
      <c r="I2073">
        <v>0</v>
      </c>
      <c r="J2073" s="1" t="s">
        <v>3890</v>
      </c>
      <c r="K2073" s="1" t="s">
        <v>3894</v>
      </c>
    </row>
    <row r="2074" spans="1:11" x14ac:dyDescent="0.25">
      <c r="A2074" s="1" t="s">
        <v>29</v>
      </c>
      <c r="B2074" s="1" t="s">
        <v>2114</v>
      </c>
      <c r="C2074">
        <v>97653</v>
      </c>
      <c r="D2074" s="1" t="s">
        <v>3611</v>
      </c>
      <c r="E2074">
        <v>49.8</v>
      </c>
      <c r="F2074">
        <v>2350.3000000000002</v>
      </c>
      <c r="G2074" s="1" t="s">
        <v>29</v>
      </c>
      <c r="H2074">
        <v>2350.3000000000002</v>
      </c>
      <c r="I2074">
        <v>0</v>
      </c>
      <c r="J2074" s="1" t="s">
        <v>3890</v>
      </c>
      <c r="K2074" s="1" t="s">
        <v>3894</v>
      </c>
    </row>
    <row r="2075" spans="1:11" x14ac:dyDescent="0.25">
      <c r="A2075" s="1" t="s">
        <v>29</v>
      </c>
      <c r="B2075" s="1" t="s">
        <v>2115</v>
      </c>
      <c r="C2075">
        <v>97654</v>
      </c>
      <c r="D2075" s="1" t="s">
        <v>3684</v>
      </c>
      <c r="E2075">
        <v>88.8</v>
      </c>
      <c r="F2075">
        <v>5772</v>
      </c>
      <c r="G2075" s="1" t="s">
        <v>29</v>
      </c>
      <c r="H2075">
        <v>5772</v>
      </c>
      <c r="I2075">
        <v>0</v>
      </c>
      <c r="J2075" s="1" t="s">
        <v>3890</v>
      </c>
      <c r="K2075" s="1" t="s">
        <v>3894</v>
      </c>
    </row>
    <row r="2076" spans="1:11" x14ac:dyDescent="0.25">
      <c r="A2076" s="1" t="s">
        <v>29</v>
      </c>
      <c r="B2076" s="1" t="s">
        <v>2116</v>
      </c>
      <c r="C2076">
        <v>97655</v>
      </c>
      <c r="D2076" s="1" t="s">
        <v>3657</v>
      </c>
      <c r="E2076">
        <v>53.8</v>
      </c>
      <c r="F2076">
        <v>3281.8</v>
      </c>
      <c r="G2076" s="1" t="s">
        <v>29</v>
      </c>
      <c r="H2076">
        <v>3281.8</v>
      </c>
      <c r="I2076">
        <v>0</v>
      </c>
      <c r="J2076" s="1" t="s">
        <v>3890</v>
      </c>
      <c r="K2076" s="1" t="s">
        <v>3894</v>
      </c>
    </row>
    <row r="2077" spans="1:11" x14ac:dyDescent="0.25">
      <c r="A2077" s="1" t="s">
        <v>29</v>
      </c>
      <c r="B2077" s="1" t="s">
        <v>2117</v>
      </c>
      <c r="C2077">
        <v>97656</v>
      </c>
      <c r="D2077" s="1" t="s">
        <v>3837</v>
      </c>
      <c r="E2077">
        <v>869.1</v>
      </c>
      <c r="F2077">
        <v>38240.400000000001</v>
      </c>
      <c r="G2077" s="1" t="s">
        <v>29</v>
      </c>
      <c r="H2077">
        <v>38240.400000000001</v>
      </c>
      <c r="I2077">
        <v>0</v>
      </c>
      <c r="J2077" s="1" t="s">
        <v>3890</v>
      </c>
      <c r="K2077" s="1" t="s">
        <v>3895</v>
      </c>
    </row>
    <row r="2078" spans="1:11" x14ac:dyDescent="0.25">
      <c r="A2078" s="1" t="s">
        <v>29</v>
      </c>
      <c r="B2078" s="1" t="s">
        <v>2118</v>
      </c>
      <c r="C2078">
        <v>97657</v>
      </c>
      <c r="D2078" s="1" t="s">
        <v>3795</v>
      </c>
      <c r="E2078">
        <v>62.3</v>
      </c>
      <c r="F2078">
        <v>3551.1</v>
      </c>
      <c r="G2078" s="1" t="s">
        <v>29</v>
      </c>
      <c r="H2078">
        <v>3551.1</v>
      </c>
      <c r="I2078">
        <v>0</v>
      </c>
      <c r="J2078" s="1" t="s">
        <v>3890</v>
      </c>
      <c r="K2078" s="1" t="s">
        <v>3894</v>
      </c>
    </row>
    <row r="2079" spans="1:11" x14ac:dyDescent="0.25">
      <c r="A2079" s="1" t="s">
        <v>29</v>
      </c>
      <c r="B2079" s="1" t="s">
        <v>2119</v>
      </c>
      <c r="C2079">
        <v>97658</v>
      </c>
      <c r="D2079" s="1" t="s">
        <v>3856</v>
      </c>
      <c r="E2079">
        <v>50.7</v>
      </c>
      <c r="F2079">
        <v>2889.9</v>
      </c>
      <c r="G2079" s="1" t="s">
        <v>29</v>
      </c>
      <c r="H2079">
        <v>2889.9</v>
      </c>
      <c r="I2079">
        <v>0</v>
      </c>
      <c r="J2079" s="1" t="s">
        <v>3890</v>
      </c>
      <c r="K2079" s="1" t="s">
        <v>3894</v>
      </c>
    </row>
    <row r="2080" spans="1:11" x14ac:dyDescent="0.25">
      <c r="A2080" s="1" t="s">
        <v>29</v>
      </c>
      <c r="B2080" s="1" t="s">
        <v>2120</v>
      </c>
      <c r="C2080">
        <v>97659</v>
      </c>
      <c r="D2080" s="1" t="s">
        <v>3763</v>
      </c>
      <c r="E2080">
        <v>13.1</v>
      </c>
      <c r="F2080">
        <v>589.5</v>
      </c>
      <c r="G2080" s="1" t="s">
        <v>29</v>
      </c>
      <c r="H2080">
        <v>589.5</v>
      </c>
      <c r="I2080">
        <v>0</v>
      </c>
      <c r="J2080" s="1" t="s">
        <v>3890</v>
      </c>
      <c r="K2080" s="1" t="s">
        <v>3894</v>
      </c>
    </row>
    <row r="2081" spans="1:11" x14ac:dyDescent="0.25">
      <c r="A2081" s="1" t="s">
        <v>29</v>
      </c>
      <c r="B2081" s="1" t="s">
        <v>2121</v>
      </c>
      <c r="C2081">
        <v>97660</v>
      </c>
      <c r="D2081" s="1" t="s">
        <v>3746</v>
      </c>
      <c r="E2081">
        <v>50.2</v>
      </c>
      <c r="F2081">
        <v>3112.4</v>
      </c>
      <c r="G2081" s="1" t="s">
        <v>29</v>
      </c>
      <c r="H2081">
        <v>3112.4</v>
      </c>
      <c r="I2081">
        <v>0</v>
      </c>
      <c r="J2081" s="1" t="s">
        <v>3890</v>
      </c>
      <c r="K2081" s="1" t="s">
        <v>3896</v>
      </c>
    </row>
    <row r="2082" spans="1:11" x14ac:dyDescent="0.25">
      <c r="A2082" s="1" t="s">
        <v>29</v>
      </c>
      <c r="B2082" s="1" t="s">
        <v>2122</v>
      </c>
      <c r="C2082">
        <v>97661</v>
      </c>
      <c r="D2082" s="1" t="s">
        <v>3626</v>
      </c>
      <c r="E2082">
        <v>19.5</v>
      </c>
      <c r="F2082">
        <v>663</v>
      </c>
      <c r="G2082" s="1" t="s">
        <v>29</v>
      </c>
      <c r="H2082">
        <v>663</v>
      </c>
      <c r="I2082">
        <v>0</v>
      </c>
      <c r="J2082" s="1" t="s">
        <v>3890</v>
      </c>
      <c r="K2082" s="1" t="s">
        <v>3894</v>
      </c>
    </row>
    <row r="2083" spans="1:11" x14ac:dyDescent="0.25">
      <c r="A2083" s="1" t="s">
        <v>29</v>
      </c>
      <c r="B2083" s="1" t="s">
        <v>2123</v>
      </c>
      <c r="C2083">
        <v>97662</v>
      </c>
      <c r="D2083" s="1" t="s">
        <v>3612</v>
      </c>
      <c r="E2083">
        <v>58.1</v>
      </c>
      <c r="F2083">
        <v>2541.8000000000002</v>
      </c>
      <c r="G2083" s="1" t="s">
        <v>29</v>
      </c>
      <c r="H2083">
        <v>2541.8000000000002</v>
      </c>
      <c r="I2083">
        <v>0</v>
      </c>
      <c r="J2083" s="1" t="s">
        <v>3890</v>
      </c>
      <c r="K2083" s="1" t="s">
        <v>3894</v>
      </c>
    </row>
    <row r="2084" spans="1:11" x14ac:dyDescent="0.25">
      <c r="A2084" s="1" t="s">
        <v>29</v>
      </c>
      <c r="B2084" s="1" t="s">
        <v>2124</v>
      </c>
      <c r="C2084">
        <v>97663</v>
      </c>
      <c r="D2084" s="1" t="s">
        <v>3679</v>
      </c>
      <c r="E2084">
        <v>50.4</v>
      </c>
      <c r="F2084">
        <v>2923.2</v>
      </c>
      <c r="G2084" s="1" t="s">
        <v>29</v>
      </c>
      <c r="H2084">
        <v>2923.2</v>
      </c>
      <c r="I2084">
        <v>0</v>
      </c>
      <c r="J2084" s="1" t="s">
        <v>3890</v>
      </c>
      <c r="K2084" s="1" t="s">
        <v>3894</v>
      </c>
    </row>
    <row r="2085" spans="1:11" x14ac:dyDescent="0.25">
      <c r="A2085" s="1" t="s">
        <v>29</v>
      </c>
      <c r="B2085" s="1" t="s">
        <v>2125</v>
      </c>
      <c r="C2085">
        <v>97664</v>
      </c>
      <c r="D2085" s="1" t="s">
        <v>3747</v>
      </c>
      <c r="E2085">
        <v>80.8</v>
      </c>
      <c r="F2085">
        <v>4559.6000000000004</v>
      </c>
      <c r="G2085" s="1" t="s">
        <v>29</v>
      </c>
      <c r="H2085">
        <v>4559.6000000000004</v>
      </c>
      <c r="I2085">
        <v>0</v>
      </c>
      <c r="J2085" s="1" t="s">
        <v>3890</v>
      </c>
      <c r="K2085" s="1" t="s">
        <v>3894</v>
      </c>
    </row>
    <row r="2086" spans="1:11" x14ac:dyDescent="0.25">
      <c r="A2086" s="1" t="s">
        <v>29</v>
      </c>
      <c r="B2086" s="1" t="s">
        <v>2126</v>
      </c>
      <c r="C2086">
        <v>97665</v>
      </c>
      <c r="D2086" s="1" t="s">
        <v>3610</v>
      </c>
      <c r="E2086">
        <v>99.6</v>
      </c>
      <c r="F2086">
        <v>4648.8</v>
      </c>
      <c r="G2086" s="1" t="s">
        <v>29</v>
      </c>
      <c r="H2086">
        <v>4648.8</v>
      </c>
      <c r="I2086">
        <v>0</v>
      </c>
      <c r="J2086" s="1" t="s">
        <v>3890</v>
      </c>
      <c r="K2086" s="1" t="s">
        <v>3894</v>
      </c>
    </row>
    <row r="2087" spans="1:11" x14ac:dyDescent="0.25">
      <c r="A2087" s="1" t="s">
        <v>29</v>
      </c>
      <c r="B2087" s="1" t="s">
        <v>2127</v>
      </c>
      <c r="C2087">
        <v>97666</v>
      </c>
      <c r="D2087" s="1" t="s">
        <v>3686</v>
      </c>
      <c r="E2087">
        <v>521.58000000000004</v>
      </c>
      <c r="F2087">
        <v>54053.32</v>
      </c>
      <c r="G2087" s="1" t="s">
        <v>36</v>
      </c>
      <c r="H2087">
        <v>54053.32</v>
      </c>
      <c r="I2087">
        <v>0</v>
      </c>
      <c r="J2087" s="1" t="s">
        <v>3890</v>
      </c>
      <c r="K2087" s="1" t="s">
        <v>3903</v>
      </c>
    </row>
    <row r="2088" spans="1:11" x14ac:dyDescent="0.25">
      <c r="A2088" s="1" t="s">
        <v>29</v>
      </c>
      <c r="B2088" s="1" t="s">
        <v>2128</v>
      </c>
      <c r="C2088">
        <v>97667</v>
      </c>
      <c r="D2088" s="1" t="s">
        <v>3620</v>
      </c>
      <c r="E2088">
        <v>21.4</v>
      </c>
      <c r="F2088">
        <v>827.7</v>
      </c>
      <c r="G2088" s="1" t="s">
        <v>29</v>
      </c>
      <c r="H2088">
        <v>827.7</v>
      </c>
      <c r="I2088">
        <v>0</v>
      </c>
      <c r="J2088" s="1" t="s">
        <v>3890</v>
      </c>
      <c r="K2088" s="1" t="s">
        <v>3896</v>
      </c>
    </row>
    <row r="2089" spans="1:11" x14ac:dyDescent="0.25">
      <c r="A2089" s="1" t="s">
        <v>29</v>
      </c>
      <c r="B2089" s="1" t="s">
        <v>2129</v>
      </c>
      <c r="C2089">
        <v>97668</v>
      </c>
      <c r="D2089" s="1" t="s">
        <v>3603</v>
      </c>
      <c r="E2089">
        <v>17.899999999999999</v>
      </c>
      <c r="F2089">
        <v>1038.2</v>
      </c>
      <c r="G2089" s="1" t="s">
        <v>29</v>
      </c>
      <c r="H2089">
        <v>1038.2</v>
      </c>
      <c r="I2089">
        <v>0</v>
      </c>
      <c r="J2089" s="1" t="s">
        <v>3890</v>
      </c>
      <c r="K2089" s="1" t="s">
        <v>3894</v>
      </c>
    </row>
    <row r="2090" spans="1:11" x14ac:dyDescent="0.25">
      <c r="A2090" s="1" t="s">
        <v>29</v>
      </c>
      <c r="B2090" s="1" t="s">
        <v>2130</v>
      </c>
      <c r="C2090">
        <v>97669</v>
      </c>
      <c r="D2090" s="1" t="s">
        <v>3693</v>
      </c>
      <c r="E2090">
        <v>236.1</v>
      </c>
      <c r="F2090">
        <v>8362.1</v>
      </c>
      <c r="G2090" s="1" t="s">
        <v>29</v>
      </c>
      <c r="H2090">
        <v>8362.1</v>
      </c>
      <c r="I2090">
        <v>0</v>
      </c>
      <c r="J2090" s="1" t="s">
        <v>3890</v>
      </c>
      <c r="K2090" s="1" t="s">
        <v>3894</v>
      </c>
    </row>
    <row r="2091" spans="1:11" x14ac:dyDescent="0.25">
      <c r="A2091" s="1" t="s">
        <v>29</v>
      </c>
      <c r="B2091" s="1" t="s">
        <v>2131</v>
      </c>
      <c r="C2091">
        <v>97670</v>
      </c>
      <c r="D2091" s="1" t="s">
        <v>3607</v>
      </c>
      <c r="E2091">
        <v>833.52</v>
      </c>
      <c r="F2091">
        <v>46311.8</v>
      </c>
      <c r="G2091" s="1" t="s">
        <v>29</v>
      </c>
      <c r="H2091">
        <v>46311.8</v>
      </c>
      <c r="I2091">
        <v>0</v>
      </c>
      <c r="J2091" s="1" t="s">
        <v>3890</v>
      </c>
      <c r="K2091" s="1" t="s">
        <v>3894</v>
      </c>
    </row>
    <row r="2092" spans="1:11" x14ac:dyDescent="0.25">
      <c r="A2092" s="1" t="s">
        <v>29</v>
      </c>
      <c r="B2092" s="1" t="s">
        <v>2132</v>
      </c>
      <c r="C2092">
        <v>97671</v>
      </c>
      <c r="D2092" s="1" t="s">
        <v>3607</v>
      </c>
      <c r="E2092">
        <v>43.4</v>
      </c>
      <c r="F2092">
        <v>2430.4</v>
      </c>
      <c r="G2092" s="1" t="s">
        <v>29</v>
      </c>
      <c r="H2092">
        <v>2430.4</v>
      </c>
      <c r="I2092">
        <v>0</v>
      </c>
      <c r="J2092" s="1" t="s">
        <v>3890</v>
      </c>
      <c r="K2092" s="1" t="s">
        <v>3894</v>
      </c>
    </row>
    <row r="2093" spans="1:11" x14ac:dyDescent="0.25">
      <c r="A2093" s="1" t="s">
        <v>29</v>
      </c>
      <c r="B2093" s="1" t="s">
        <v>2133</v>
      </c>
      <c r="C2093">
        <v>97672</v>
      </c>
      <c r="D2093" s="1" t="s">
        <v>3601</v>
      </c>
      <c r="E2093">
        <v>57</v>
      </c>
      <c r="F2093">
        <v>3306</v>
      </c>
      <c r="G2093" s="1" t="s">
        <v>29</v>
      </c>
      <c r="H2093">
        <v>3306</v>
      </c>
      <c r="I2093">
        <v>0</v>
      </c>
      <c r="J2093" s="1" t="s">
        <v>3890</v>
      </c>
      <c r="K2093" s="1" t="s">
        <v>3894</v>
      </c>
    </row>
    <row r="2094" spans="1:11" x14ac:dyDescent="0.25">
      <c r="A2094" s="1" t="s">
        <v>29</v>
      </c>
      <c r="B2094" s="1" t="s">
        <v>2134</v>
      </c>
      <c r="C2094">
        <v>97673</v>
      </c>
      <c r="D2094" s="1" t="s">
        <v>3605</v>
      </c>
      <c r="E2094">
        <v>26.7</v>
      </c>
      <c r="F2094">
        <v>1548.6</v>
      </c>
      <c r="G2094" s="1" t="s">
        <v>29</v>
      </c>
      <c r="H2094">
        <v>1548.6</v>
      </c>
      <c r="I2094">
        <v>0</v>
      </c>
      <c r="J2094" s="1" t="s">
        <v>3890</v>
      </c>
      <c r="K2094" s="1" t="s">
        <v>3894</v>
      </c>
    </row>
    <row r="2095" spans="1:11" x14ac:dyDescent="0.25">
      <c r="A2095" s="1" t="s">
        <v>29</v>
      </c>
      <c r="B2095" s="1" t="s">
        <v>2135</v>
      </c>
      <c r="C2095">
        <v>97674</v>
      </c>
      <c r="D2095" s="1" t="s">
        <v>3614</v>
      </c>
      <c r="E2095">
        <v>53.9</v>
      </c>
      <c r="F2095">
        <v>3395.7</v>
      </c>
      <c r="G2095" s="1" t="s">
        <v>29</v>
      </c>
      <c r="H2095">
        <v>3395.7</v>
      </c>
      <c r="I2095">
        <v>0</v>
      </c>
      <c r="J2095" s="1" t="s">
        <v>3890</v>
      </c>
      <c r="K2095" s="1" t="s">
        <v>3894</v>
      </c>
    </row>
    <row r="2096" spans="1:11" x14ac:dyDescent="0.25">
      <c r="A2096" s="1" t="s">
        <v>29</v>
      </c>
      <c r="B2096" s="1" t="s">
        <v>2136</v>
      </c>
      <c r="C2096">
        <v>97675</v>
      </c>
      <c r="D2096" s="1" t="s">
        <v>3607</v>
      </c>
      <c r="E2096">
        <v>84.4</v>
      </c>
      <c r="F2096">
        <v>4895.2</v>
      </c>
      <c r="G2096" s="1" t="s">
        <v>29</v>
      </c>
      <c r="H2096">
        <v>4895.2</v>
      </c>
      <c r="I2096">
        <v>0</v>
      </c>
      <c r="J2096" s="1" t="s">
        <v>3890</v>
      </c>
      <c r="K2096" s="1" t="s">
        <v>3894</v>
      </c>
    </row>
    <row r="2097" spans="1:11" x14ac:dyDescent="0.25">
      <c r="A2097" s="1" t="s">
        <v>29</v>
      </c>
      <c r="B2097" s="1" t="s">
        <v>2137</v>
      </c>
      <c r="C2097">
        <v>97676</v>
      </c>
      <c r="D2097" s="1" t="s">
        <v>3616</v>
      </c>
      <c r="E2097">
        <v>280.39999999999998</v>
      </c>
      <c r="F2097">
        <v>13926.6</v>
      </c>
      <c r="G2097" s="1" t="s">
        <v>29</v>
      </c>
      <c r="H2097">
        <v>13926.6</v>
      </c>
      <c r="I2097">
        <v>0</v>
      </c>
      <c r="J2097" s="1" t="s">
        <v>3890</v>
      </c>
      <c r="K2097" s="1" t="s">
        <v>3894</v>
      </c>
    </row>
    <row r="2098" spans="1:11" x14ac:dyDescent="0.25">
      <c r="A2098" s="1" t="s">
        <v>29</v>
      </c>
      <c r="B2098" s="1" t="s">
        <v>2138</v>
      </c>
      <c r="C2098">
        <v>97677</v>
      </c>
      <c r="D2098" s="1" t="s">
        <v>3614</v>
      </c>
      <c r="E2098">
        <v>156.6</v>
      </c>
      <c r="F2098">
        <v>3601.8</v>
      </c>
      <c r="G2098" s="1" t="s">
        <v>29</v>
      </c>
      <c r="H2098">
        <v>3601.8</v>
      </c>
      <c r="I2098">
        <v>0</v>
      </c>
      <c r="J2098" s="1" t="s">
        <v>3890</v>
      </c>
      <c r="K2098" s="1" t="s">
        <v>3894</v>
      </c>
    </row>
    <row r="2099" spans="1:11" x14ac:dyDescent="0.25">
      <c r="A2099" s="1" t="s">
        <v>29</v>
      </c>
      <c r="B2099" s="1" t="s">
        <v>2139</v>
      </c>
      <c r="C2099">
        <v>97678</v>
      </c>
      <c r="D2099" s="1" t="s">
        <v>3619</v>
      </c>
      <c r="E2099">
        <v>62</v>
      </c>
      <c r="F2099">
        <v>4315.2</v>
      </c>
      <c r="G2099" s="1" t="s">
        <v>29</v>
      </c>
      <c r="H2099">
        <v>4315.2</v>
      </c>
      <c r="I2099">
        <v>0</v>
      </c>
      <c r="J2099" s="1" t="s">
        <v>3890</v>
      </c>
      <c r="K2099" s="1" t="s">
        <v>3894</v>
      </c>
    </row>
    <row r="2100" spans="1:11" x14ac:dyDescent="0.25">
      <c r="A2100" s="1" t="s">
        <v>29</v>
      </c>
      <c r="B2100" s="1" t="s">
        <v>2140</v>
      </c>
      <c r="C2100">
        <v>97679</v>
      </c>
      <c r="D2100" s="1" t="s">
        <v>3733</v>
      </c>
      <c r="E2100">
        <v>50</v>
      </c>
      <c r="F2100">
        <v>3600</v>
      </c>
      <c r="G2100" s="1" t="s">
        <v>29</v>
      </c>
      <c r="H2100">
        <v>3600</v>
      </c>
      <c r="I2100">
        <v>0</v>
      </c>
      <c r="J2100" s="1" t="s">
        <v>3890</v>
      </c>
      <c r="K2100" s="1" t="s">
        <v>3896</v>
      </c>
    </row>
    <row r="2101" spans="1:11" x14ac:dyDescent="0.25">
      <c r="A2101" s="1" t="s">
        <v>29</v>
      </c>
      <c r="B2101" s="1" t="s">
        <v>2141</v>
      </c>
      <c r="C2101">
        <v>97680</v>
      </c>
      <c r="D2101" s="1" t="s">
        <v>3778</v>
      </c>
      <c r="E2101">
        <v>51.6</v>
      </c>
      <c r="F2101">
        <v>3302.4</v>
      </c>
      <c r="G2101" s="1" t="s">
        <v>29</v>
      </c>
      <c r="H2101">
        <v>3302.4</v>
      </c>
      <c r="I2101">
        <v>0</v>
      </c>
      <c r="J2101" s="1" t="s">
        <v>3890</v>
      </c>
      <c r="K2101" s="1" t="s">
        <v>3894</v>
      </c>
    </row>
    <row r="2102" spans="1:11" x14ac:dyDescent="0.25">
      <c r="A2102" s="1" t="s">
        <v>29</v>
      </c>
      <c r="B2102" s="1" t="s">
        <v>2142</v>
      </c>
      <c r="C2102">
        <v>97681</v>
      </c>
      <c r="D2102" s="1" t="s">
        <v>3687</v>
      </c>
      <c r="E2102">
        <v>21.9</v>
      </c>
      <c r="F2102">
        <v>1401.6</v>
      </c>
      <c r="G2102" s="1" t="s">
        <v>29</v>
      </c>
      <c r="H2102">
        <v>1401.6</v>
      </c>
      <c r="I2102">
        <v>0</v>
      </c>
      <c r="J2102" s="1" t="s">
        <v>3890</v>
      </c>
      <c r="K2102" s="1" t="s">
        <v>3894</v>
      </c>
    </row>
    <row r="2103" spans="1:11" x14ac:dyDescent="0.25">
      <c r="A2103" s="1" t="s">
        <v>29</v>
      </c>
      <c r="B2103" s="1" t="s">
        <v>2143</v>
      </c>
      <c r="C2103">
        <v>97682</v>
      </c>
      <c r="D2103" s="1" t="s">
        <v>3857</v>
      </c>
      <c r="E2103">
        <v>189.4</v>
      </c>
      <c r="F2103">
        <v>9953</v>
      </c>
      <c r="G2103" s="1" t="s">
        <v>29</v>
      </c>
      <c r="H2103">
        <v>9953</v>
      </c>
      <c r="I2103">
        <v>0</v>
      </c>
      <c r="J2103" s="1" t="s">
        <v>3890</v>
      </c>
      <c r="K2103" s="1" t="s">
        <v>3894</v>
      </c>
    </row>
    <row r="2104" spans="1:11" x14ac:dyDescent="0.25">
      <c r="A2104" s="1" t="s">
        <v>29</v>
      </c>
      <c r="B2104" s="1" t="s">
        <v>2144</v>
      </c>
      <c r="C2104">
        <v>97683</v>
      </c>
      <c r="D2104" s="1" t="s">
        <v>3857</v>
      </c>
      <c r="E2104">
        <v>14.8</v>
      </c>
      <c r="F2104">
        <v>666</v>
      </c>
      <c r="G2104" s="1" t="s">
        <v>29</v>
      </c>
      <c r="H2104">
        <v>666</v>
      </c>
      <c r="I2104">
        <v>0</v>
      </c>
      <c r="J2104" s="1" t="s">
        <v>3890</v>
      </c>
      <c r="K2104" s="1" t="s">
        <v>3894</v>
      </c>
    </row>
    <row r="2105" spans="1:11" x14ac:dyDescent="0.25">
      <c r="A2105" s="1" t="s">
        <v>29</v>
      </c>
      <c r="B2105" s="1" t="s">
        <v>2145</v>
      </c>
      <c r="C2105">
        <v>97684</v>
      </c>
      <c r="D2105" s="1" t="s">
        <v>3624</v>
      </c>
      <c r="E2105">
        <v>31.8</v>
      </c>
      <c r="F2105">
        <v>1876.2</v>
      </c>
      <c r="G2105" s="1" t="s">
        <v>29</v>
      </c>
      <c r="H2105">
        <v>1876.2</v>
      </c>
      <c r="I2105">
        <v>0</v>
      </c>
      <c r="J2105" s="1" t="s">
        <v>3890</v>
      </c>
      <c r="K2105" s="1" t="s">
        <v>3894</v>
      </c>
    </row>
    <row r="2106" spans="1:11" x14ac:dyDescent="0.25">
      <c r="A2106" s="1" t="s">
        <v>29</v>
      </c>
      <c r="B2106" s="1" t="s">
        <v>2146</v>
      </c>
      <c r="C2106">
        <v>97685</v>
      </c>
      <c r="D2106" s="1" t="s">
        <v>3700</v>
      </c>
      <c r="E2106">
        <v>973.12</v>
      </c>
      <c r="F2106">
        <v>41700.76</v>
      </c>
      <c r="G2106" s="1" t="s">
        <v>3883</v>
      </c>
      <c r="H2106">
        <v>41700.76</v>
      </c>
      <c r="I2106">
        <v>0</v>
      </c>
      <c r="J2106" s="1" t="s">
        <v>3890</v>
      </c>
      <c r="K2106" s="1" t="s">
        <v>3898</v>
      </c>
    </row>
    <row r="2107" spans="1:11" x14ac:dyDescent="0.25">
      <c r="A2107" s="1" t="s">
        <v>29</v>
      </c>
      <c r="B2107" s="1" t="s">
        <v>2147</v>
      </c>
      <c r="C2107">
        <v>97686</v>
      </c>
      <c r="D2107" s="1" t="s">
        <v>3614</v>
      </c>
      <c r="E2107">
        <v>8.9</v>
      </c>
      <c r="F2107">
        <v>516.20000000000005</v>
      </c>
      <c r="G2107" s="1" t="s">
        <v>29</v>
      </c>
      <c r="H2107">
        <v>516.20000000000005</v>
      </c>
      <c r="I2107">
        <v>0</v>
      </c>
      <c r="J2107" s="1" t="s">
        <v>3890</v>
      </c>
      <c r="K2107" s="1" t="s">
        <v>3894</v>
      </c>
    </row>
    <row r="2108" spans="1:11" x14ac:dyDescent="0.25">
      <c r="A2108" s="1" t="s">
        <v>29</v>
      </c>
      <c r="B2108" s="1" t="s">
        <v>2148</v>
      </c>
      <c r="C2108">
        <v>97687</v>
      </c>
      <c r="D2108" s="1" t="s">
        <v>3669</v>
      </c>
      <c r="E2108">
        <v>79.400000000000006</v>
      </c>
      <c r="F2108">
        <v>4803.6000000000004</v>
      </c>
      <c r="G2108" s="1" t="s">
        <v>29</v>
      </c>
      <c r="H2108">
        <v>4803.6000000000004</v>
      </c>
      <c r="I2108">
        <v>0</v>
      </c>
      <c r="J2108" s="1" t="s">
        <v>3890</v>
      </c>
      <c r="K2108" s="1" t="s">
        <v>3898</v>
      </c>
    </row>
    <row r="2109" spans="1:11" x14ac:dyDescent="0.25">
      <c r="A2109" s="1" t="s">
        <v>29</v>
      </c>
      <c r="B2109" s="1" t="s">
        <v>2149</v>
      </c>
      <c r="C2109">
        <v>97688</v>
      </c>
      <c r="D2109" s="1" t="s">
        <v>3858</v>
      </c>
      <c r="E2109">
        <v>12.6</v>
      </c>
      <c r="F2109">
        <v>982.8</v>
      </c>
      <c r="G2109" s="1" t="s">
        <v>29</v>
      </c>
      <c r="H2109">
        <v>982.8</v>
      </c>
      <c r="I2109">
        <v>0</v>
      </c>
      <c r="J2109" s="1" t="s">
        <v>3890</v>
      </c>
      <c r="K2109" s="1" t="s">
        <v>3894</v>
      </c>
    </row>
    <row r="2110" spans="1:11" x14ac:dyDescent="0.25">
      <c r="A2110" s="1" t="s">
        <v>29</v>
      </c>
      <c r="B2110" s="1" t="s">
        <v>2150</v>
      </c>
      <c r="C2110">
        <v>97689</v>
      </c>
      <c r="D2110" s="1" t="s">
        <v>3742</v>
      </c>
      <c r="E2110">
        <v>97.6</v>
      </c>
      <c r="F2110">
        <v>4994.2</v>
      </c>
      <c r="G2110" s="1" t="s">
        <v>29</v>
      </c>
      <c r="H2110">
        <v>4994.2</v>
      </c>
      <c r="I2110">
        <v>0</v>
      </c>
      <c r="J2110" s="1" t="s">
        <v>3890</v>
      </c>
      <c r="K2110" s="1" t="s">
        <v>3901</v>
      </c>
    </row>
    <row r="2111" spans="1:11" x14ac:dyDescent="0.25">
      <c r="A2111" s="1" t="s">
        <v>29</v>
      </c>
      <c r="B2111" s="1" t="s">
        <v>2151</v>
      </c>
      <c r="C2111">
        <v>97690</v>
      </c>
      <c r="D2111" s="1" t="s">
        <v>3740</v>
      </c>
      <c r="E2111">
        <v>25.4</v>
      </c>
      <c r="F2111">
        <v>1537.6</v>
      </c>
      <c r="G2111" s="1" t="s">
        <v>29</v>
      </c>
      <c r="H2111">
        <v>1537.6</v>
      </c>
      <c r="I2111">
        <v>0</v>
      </c>
      <c r="J2111" s="1" t="s">
        <v>3890</v>
      </c>
      <c r="K2111" s="1" t="s">
        <v>3901</v>
      </c>
    </row>
    <row r="2112" spans="1:11" x14ac:dyDescent="0.25">
      <c r="A2112" s="1" t="s">
        <v>29</v>
      </c>
      <c r="B2112" s="1" t="s">
        <v>2152</v>
      </c>
      <c r="C2112">
        <v>97691</v>
      </c>
      <c r="D2112" s="1" t="s">
        <v>3741</v>
      </c>
      <c r="E2112">
        <v>301.5</v>
      </c>
      <c r="F2112">
        <v>14690.5</v>
      </c>
      <c r="G2112" s="1" t="s">
        <v>35</v>
      </c>
      <c r="H2112">
        <v>14690.5</v>
      </c>
      <c r="I2112">
        <v>0</v>
      </c>
      <c r="J2112" s="1" t="s">
        <v>3890</v>
      </c>
      <c r="K2112" s="1" t="s">
        <v>3901</v>
      </c>
    </row>
    <row r="2113" spans="1:11" x14ac:dyDescent="0.25">
      <c r="A2113" s="1" t="s">
        <v>29</v>
      </c>
      <c r="B2113" s="1" t="s">
        <v>2153</v>
      </c>
      <c r="C2113">
        <v>97692</v>
      </c>
      <c r="D2113" s="1" t="s">
        <v>3743</v>
      </c>
      <c r="E2113">
        <v>60.8</v>
      </c>
      <c r="F2113">
        <v>3295</v>
      </c>
      <c r="G2113" s="1" t="s">
        <v>29</v>
      </c>
      <c r="H2113">
        <v>3295</v>
      </c>
      <c r="I2113">
        <v>0</v>
      </c>
      <c r="J2113" s="1" t="s">
        <v>3890</v>
      </c>
      <c r="K2113" s="1" t="s">
        <v>3901</v>
      </c>
    </row>
    <row r="2114" spans="1:11" x14ac:dyDescent="0.25">
      <c r="A2114" s="1" t="s">
        <v>29</v>
      </c>
      <c r="B2114" s="1" t="s">
        <v>2154</v>
      </c>
      <c r="C2114">
        <v>97693</v>
      </c>
      <c r="D2114" s="1" t="s">
        <v>3671</v>
      </c>
      <c r="E2114">
        <v>66.900000000000006</v>
      </c>
      <c r="F2114">
        <v>4121.1000000000004</v>
      </c>
      <c r="G2114" s="1" t="s">
        <v>29</v>
      </c>
      <c r="H2114">
        <v>4121.1000000000004</v>
      </c>
      <c r="I2114">
        <v>0</v>
      </c>
      <c r="J2114" s="1" t="s">
        <v>3890</v>
      </c>
      <c r="K2114" s="1" t="s">
        <v>3898</v>
      </c>
    </row>
    <row r="2115" spans="1:11" x14ac:dyDescent="0.25">
      <c r="A2115" s="1" t="s">
        <v>29</v>
      </c>
      <c r="B2115" s="1" t="s">
        <v>2155</v>
      </c>
      <c r="C2115">
        <v>97694</v>
      </c>
      <c r="D2115" s="1" t="s">
        <v>3670</v>
      </c>
      <c r="E2115">
        <v>25.7</v>
      </c>
      <c r="F2115">
        <v>1516.3</v>
      </c>
      <c r="G2115" s="1" t="s">
        <v>29</v>
      </c>
      <c r="H2115">
        <v>1516.3</v>
      </c>
      <c r="I2115">
        <v>0</v>
      </c>
      <c r="J2115" s="1" t="s">
        <v>3890</v>
      </c>
      <c r="K2115" s="1" t="s">
        <v>3898</v>
      </c>
    </row>
    <row r="2116" spans="1:11" x14ac:dyDescent="0.25">
      <c r="A2116" s="1" t="s">
        <v>29</v>
      </c>
      <c r="B2116" s="1" t="s">
        <v>2156</v>
      </c>
      <c r="C2116">
        <v>97695</v>
      </c>
      <c r="D2116" s="1" t="s">
        <v>3694</v>
      </c>
      <c r="E2116">
        <v>94.4</v>
      </c>
      <c r="F2116">
        <v>6090.5</v>
      </c>
      <c r="G2116" s="1" t="s">
        <v>29</v>
      </c>
      <c r="H2116">
        <v>6090.5</v>
      </c>
      <c r="I2116">
        <v>0</v>
      </c>
      <c r="J2116" s="1" t="s">
        <v>3890</v>
      </c>
      <c r="K2116" s="1" t="s">
        <v>3894</v>
      </c>
    </row>
    <row r="2117" spans="1:11" x14ac:dyDescent="0.25">
      <c r="A2117" s="1" t="s">
        <v>29</v>
      </c>
      <c r="B2117" s="1" t="s">
        <v>2157</v>
      </c>
      <c r="C2117">
        <v>97696</v>
      </c>
      <c r="D2117" s="1" t="s">
        <v>3714</v>
      </c>
      <c r="E2117">
        <v>14.9</v>
      </c>
      <c r="F2117">
        <v>864.2</v>
      </c>
      <c r="G2117" s="1" t="s">
        <v>29</v>
      </c>
      <c r="H2117">
        <v>864.2</v>
      </c>
      <c r="I2117">
        <v>0</v>
      </c>
      <c r="J2117" s="1" t="s">
        <v>3890</v>
      </c>
      <c r="K2117" s="1" t="s">
        <v>3897</v>
      </c>
    </row>
    <row r="2118" spans="1:11" x14ac:dyDescent="0.25">
      <c r="A2118" s="1" t="s">
        <v>29</v>
      </c>
      <c r="B2118" s="1" t="s">
        <v>2158</v>
      </c>
      <c r="C2118">
        <v>97697</v>
      </c>
      <c r="D2118" s="1" t="s">
        <v>3646</v>
      </c>
      <c r="E2118">
        <v>22.9</v>
      </c>
      <c r="F2118">
        <v>1351.1</v>
      </c>
      <c r="G2118" s="1" t="s">
        <v>29</v>
      </c>
      <c r="H2118">
        <v>1351.1</v>
      </c>
      <c r="I2118">
        <v>0</v>
      </c>
      <c r="J2118" s="1" t="s">
        <v>3890</v>
      </c>
      <c r="K2118" s="1" t="s">
        <v>3894</v>
      </c>
    </row>
    <row r="2119" spans="1:11" x14ac:dyDescent="0.25">
      <c r="A2119" s="1" t="s">
        <v>29</v>
      </c>
      <c r="B2119" s="1" t="s">
        <v>2159</v>
      </c>
      <c r="C2119">
        <v>97698</v>
      </c>
      <c r="D2119" s="1" t="s">
        <v>3676</v>
      </c>
      <c r="E2119">
        <v>6.6</v>
      </c>
      <c r="F2119">
        <v>316.8</v>
      </c>
      <c r="G2119" s="1" t="s">
        <v>29</v>
      </c>
      <c r="H2119">
        <v>316.8</v>
      </c>
      <c r="I2119">
        <v>0</v>
      </c>
      <c r="J2119" s="1" t="s">
        <v>3890</v>
      </c>
      <c r="K2119" s="1" t="s">
        <v>3898</v>
      </c>
    </row>
    <row r="2120" spans="1:11" x14ac:dyDescent="0.25">
      <c r="A2120" s="1" t="s">
        <v>29</v>
      </c>
      <c r="B2120" s="1" t="s">
        <v>2160</v>
      </c>
      <c r="C2120">
        <v>97699</v>
      </c>
      <c r="D2120" s="1" t="s">
        <v>3703</v>
      </c>
      <c r="E2120">
        <v>100.7</v>
      </c>
      <c r="F2120">
        <v>6142.5</v>
      </c>
      <c r="G2120" s="1" t="s">
        <v>29</v>
      </c>
      <c r="H2120">
        <v>6142.5</v>
      </c>
      <c r="I2120">
        <v>0</v>
      </c>
      <c r="J2120" s="1" t="s">
        <v>3890</v>
      </c>
      <c r="K2120" s="1" t="s">
        <v>3894</v>
      </c>
    </row>
    <row r="2121" spans="1:11" x14ac:dyDescent="0.25">
      <c r="A2121" s="1" t="s">
        <v>29</v>
      </c>
      <c r="B2121" s="1" t="s">
        <v>2161</v>
      </c>
      <c r="C2121">
        <v>97700</v>
      </c>
      <c r="D2121" s="1" t="s">
        <v>3681</v>
      </c>
      <c r="E2121">
        <v>179.3</v>
      </c>
      <c r="F2121">
        <v>9392.2000000000007</v>
      </c>
      <c r="G2121" s="1" t="s">
        <v>29</v>
      </c>
      <c r="H2121">
        <v>9392.2000000000007</v>
      </c>
      <c r="I2121">
        <v>0</v>
      </c>
      <c r="J2121" s="1" t="s">
        <v>3890</v>
      </c>
      <c r="K2121" s="1" t="s">
        <v>3898</v>
      </c>
    </row>
    <row r="2122" spans="1:11" x14ac:dyDescent="0.25">
      <c r="A2122" s="1" t="s">
        <v>29</v>
      </c>
      <c r="B2122" s="1" t="s">
        <v>2162</v>
      </c>
      <c r="C2122">
        <v>97701</v>
      </c>
      <c r="D2122" s="1" t="s">
        <v>3700</v>
      </c>
      <c r="E2122">
        <v>1819.1</v>
      </c>
      <c r="F2122">
        <v>78735.3</v>
      </c>
      <c r="G2122" s="1" t="s">
        <v>3883</v>
      </c>
      <c r="H2122">
        <v>78735.3</v>
      </c>
      <c r="I2122">
        <v>0</v>
      </c>
      <c r="J2122" s="1" t="s">
        <v>3890</v>
      </c>
      <c r="K2122" s="1" t="s">
        <v>3898</v>
      </c>
    </row>
    <row r="2123" spans="1:11" x14ac:dyDescent="0.25">
      <c r="A2123" s="1" t="s">
        <v>29</v>
      </c>
      <c r="B2123" s="1" t="s">
        <v>2163</v>
      </c>
      <c r="C2123">
        <v>97702</v>
      </c>
      <c r="D2123" s="1" t="s">
        <v>3739</v>
      </c>
      <c r="E2123">
        <v>170.8</v>
      </c>
      <c r="F2123">
        <v>10492</v>
      </c>
      <c r="G2123" s="1" t="s">
        <v>29</v>
      </c>
      <c r="H2123">
        <v>10492</v>
      </c>
      <c r="I2123">
        <v>0</v>
      </c>
      <c r="J2123" s="1" t="s">
        <v>3890</v>
      </c>
      <c r="K2123" s="1" t="s">
        <v>3894</v>
      </c>
    </row>
    <row r="2124" spans="1:11" x14ac:dyDescent="0.25">
      <c r="A2124" s="1" t="s">
        <v>29</v>
      </c>
      <c r="B2124" s="1" t="s">
        <v>2164</v>
      </c>
      <c r="C2124">
        <v>97703</v>
      </c>
      <c r="D2124" s="1" t="s">
        <v>3618</v>
      </c>
      <c r="E2124">
        <v>29.5</v>
      </c>
      <c r="F2124">
        <v>1611</v>
      </c>
      <c r="G2124" s="1" t="s">
        <v>29</v>
      </c>
      <c r="H2124">
        <v>1611</v>
      </c>
      <c r="I2124">
        <v>0</v>
      </c>
      <c r="J2124" s="1" t="s">
        <v>3890</v>
      </c>
      <c r="K2124" s="1" t="s">
        <v>3894</v>
      </c>
    </row>
    <row r="2125" spans="1:11" x14ac:dyDescent="0.25">
      <c r="A2125" s="1" t="s">
        <v>29</v>
      </c>
      <c r="B2125" s="1" t="s">
        <v>2165</v>
      </c>
      <c r="C2125">
        <v>97704</v>
      </c>
      <c r="D2125" s="1" t="s">
        <v>3859</v>
      </c>
      <c r="E2125">
        <v>51.6</v>
      </c>
      <c r="F2125">
        <v>2016.6</v>
      </c>
      <c r="G2125" s="1" t="s">
        <v>29</v>
      </c>
      <c r="H2125">
        <v>2016.6</v>
      </c>
      <c r="I2125">
        <v>0</v>
      </c>
      <c r="J2125" s="1" t="s">
        <v>3890</v>
      </c>
      <c r="K2125" s="1" t="s">
        <v>3894</v>
      </c>
    </row>
    <row r="2126" spans="1:11" x14ac:dyDescent="0.25">
      <c r="A2126" s="1" t="s">
        <v>29</v>
      </c>
      <c r="B2126" s="1" t="s">
        <v>2166</v>
      </c>
      <c r="C2126">
        <v>97705</v>
      </c>
      <c r="D2126" s="1" t="s">
        <v>3649</v>
      </c>
      <c r="E2126">
        <v>36.200000000000003</v>
      </c>
      <c r="F2126">
        <v>1980</v>
      </c>
      <c r="G2126" s="1" t="s">
        <v>29</v>
      </c>
      <c r="H2126">
        <v>1980</v>
      </c>
      <c r="I2126">
        <v>0</v>
      </c>
      <c r="J2126" s="1" t="s">
        <v>3890</v>
      </c>
      <c r="K2126" s="1" t="s">
        <v>3894</v>
      </c>
    </row>
    <row r="2127" spans="1:11" x14ac:dyDescent="0.25">
      <c r="A2127" s="1" t="s">
        <v>29</v>
      </c>
      <c r="B2127" s="1" t="s">
        <v>2167</v>
      </c>
      <c r="C2127">
        <v>97706</v>
      </c>
      <c r="D2127" s="1" t="s">
        <v>3622</v>
      </c>
      <c r="E2127">
        <v>66.7</v>
      </c>
      <c r="F2127">
        <v>3001.5</v>
      </c>
      <c r="G2127" s="1" t="s">
        <v>29</v>
      </c>
      <c r="H2127">
        <v>3001.5</v>
      </c>
      <c r="I2127">
        <v>0</v>
      </c>
      <c r="J2127" s="1" t="s">
        <v>3890</v>
      </c>
      <c r="K2127" s="1" t="s">
        <v>3894</v>
      </c>
    </row>
    <row r="2128" spans="1:11" x14ac:dyDescent="0.25">
      <c r="A2128" s="1" t="s">
        <v>29</v>
      </c>
      <c r="B2128" s="1" t="s">
        <v>2168</v>
      </c>
      <c r="C2128">
        <v>97707</v>
      </c>
      <c r="D2128" s="1" t="s">
        <v>3768</v>
      </c>
      <c r="E2128">
        <v>3.8</v>
      </c>
      <c r="F2128">
        <v>296.39999999999998</v>
      </c>
      <c r="G2128" s="1" t="s">
        <v>29</v>
      </c>
      <c r="H2128">
        <v>296.39999999999998</v>
      </c>
      <c r="I2128">
        <v>0</v>
      </c>
      <c r="J2128" s="1" t="s">
        <v>3890</v>
      </c>
      <c r="K2128" s="1" t="s">
        <v>3894</v>
      </c>
    </row>
    <row r="2129" spans="1:11" x14ac:dyDescent="0.25">
      <c r="A2129" s="1" t="s">
        <v>29</v>
      </c>
      <c r="B2129" s="1" t="s">
        <v>2169</v>
      </c>
      <c r="C2129">
        <v>97708</v>
      </c>
      <c r="D2129" s="1" t="s">
        <v>3810</v>
      </c>
      <c r="E2129">
        <v>37.5</v>
      </c>
      <c r="F2129">
        <v>1725</v>
      </c>
      <c r="G2129" s="1" t="s">
        <v>29</v>
      </c>
      <c r="H2129">
        <v>1725</v>
      </c>
      <c r="I2129">
        <v>0</v>
      </c>
      <c r="J2129" s="1" t="s">
        <v>3890</v>
      </c>
      <c r="K2129" s="1" t="s">
        <v>3894</v>
      </c>
    </row>
    <row r="2130" spans="1:11" x14ac:dyDescent="0.25">
      <c r="A2130" s="1" t="s">
        <v>29</v>
      </c>
      <c r="B2130" s="1" t="s">
        <v>2170</v>
      </c>
      <c r="C2130">
        <v>97709</v>
      </c>
      <c r="D2130" s="1" t="s">
        <v>3661</v>
      </c>
      <c r="E2130">
        <v>0</v>
      </c>
      <c r="F2130">
        <v>0</v>
      </c>
      <c r="G2130" s="1" t="s">
        <v>3879</v>
      </c>
      <c r="H2130">
        <v>0</v>
      </c>
      <c r="I2130">
        <v>0</v>
      </c>
      <c r="J2130" s="1" t="s">
        <v>3891</v>
      </c>
      <c r="K2130" s="1" t="s">
        <v>3897</v>
      </c>
    </row>
    <row r="2131" spans="1:11" x14ac:dyDescent="0.25">
      <c r="A2131" s="1" t="s">
        <v>29</v>
      </c>
      <c r="B2131" s="1" t="s">
        <v>2171</v>
      </c>
      <c r="C2131">
        <v>97710</v>
      </c>
      <c r="D2131" s="1" t="s">
        <v>3672</v>
      </c>
      <c r="E2131">
        <v>683.3</v>
      </c>
      <c r="F2131">
        <v>34674.800000000003</v>
      </c>
      <c r="G2131" s="1" t="s">
        <v>29</v>
      </c>
      <c r="H2131">
        <v>34674.800000000003</v>
      </c>
      <c r="I2131">
        <v>0</v>
      </c>
      <c r="J2131" s="1" t="s">
        <v>3890</v>
      </c>
      <c r="K2131" s="1" t="s">
        <v>3894</v>
      </c>
    </row>
    <row r="2132" spans="1:11" x14ac:dyDescent="0.25">
      <c r="A2132" s="1" t="s">
        <v>29</v>
      </c>
      <c r="B2132" s="1" t="s">
        <v>2172</v>
      </c>
      <c r="C2132">
        <v>97711</v>
      </c>
      <c r="D2132" s="1" t="s">
        <v>3661</v>
      </c>
      <c r="E2132">
        <v>0</v>
      </c>
      <c r="F2132">
        <v>0</v>
      </c>
      <c r="G2132" s="1" t="s">
        <v>3879</v>
      </c>
      <c r="H2132">
        <v>0</v>
      </c>
      <c r="I2132">
        <v>0</v>
      </c>
      <c r="J2132" s="1" t="s">
        <v>3891</v>
      </c>
      <c r="K2132" s="1" t="s">
        <v>3897</v>
      </c>
    </row>
    <row r="2133" spans="1:11" x14ac:dyDescent="0.25">
      <c r="A2133" s="1" t="s">
        <v>29</v>
      </c>
      <c r="B2133" s="1" t="s">
        <v>2173</v>
      </c>
      <c r="C2133">
        <v>97712</v>
      </c>
      <c r="D2133" s="1" t="s">
        <v>3775</v>
      </c>
      <c r="E2133">
        <v>0</v>
      </c>
      <c r="F2133">
        <v>0</v>
      </c>
      <c r="G2133" s="1" t="s">
        <v>3879</v>
      </c>
      <c r="H2133">
        <v>0</v>
      </c>
      <c r="I2133">
        <v>0</v>
      </c>
      <c r="J2133" s="1" t="s">
        <v>3891</v>
      </c>
      <c r="K2133" s="1" t="s">
        <v>3894</v>
      </c>
    </row>
    <row r="2134" spans="1:11" x14ac:dyDescent="0.25">
      <c r="A2134" s="1" t="s">
        <v>29</v>
      </c>
      <c r="B2134" s="1" t="s">
        <v>2174</v>
      </c>
      <c r="C2134">
        <v>97713</v>
      </c>
      <c r="D2134" s="1" t="s">
        <v>3837</v>
      </c>
      <c r="E2134">
        <v>956.17</v>
      </c>
      <c r="F2134">
        <v>42071.48</v>
      </c>
      <c r="G2134" s="1" t="s">
        <v>29</v>
      </c>
      <c r="H2134">
        <v>42071.48</v>
      </c>
      <c r="I2134">
        <v>0</v>
      </c>
      <c r="J2134" s="1" t="s">
        <v>3890</v>
      </c>
      <c r="K2134" s="1" t="s">
        <v>3899</v>
      </c>
    </row>
    <row r="2135" spans="1:11" x14ac:dyDescent="0.25">
      <c r="A2135" s="1" t="s">
        <v>29</v>
      </c>
      <c r="B2135" s="1" t="s">
        <v>2175</v>
      </c>
      <c r="C2135">
        <v>97714</v>
      </c>
      <c r="D2135" s="1" t="s">
        <v>3614</v>
      </c>
      <c r="E2135">
        <v>9.3000000000000007</v>
      </c>
      <c r="F2135">
        <v>539.4</v>
      </c>
      <c r="G2135" s="1" t="s">
        <v>29</v>
      </c>
      <c r="H2135">
        <v>539.4</v>
      </c>
      <c r="I2135">
        <v>0</v>
      </c>
      <c r="J2135" s="1" t="s">
        <v>3890</v>
      </c>
      <c r="K2135" s="1" t="s">
        <v>3894</v>
      </c>
    </row>
    <row r="2136" spans="1:11" x14ac:dyDescent="0.25">
      <c r="A2136" s="1" t="s">
        <v>29</v>
      </c>
      <c r="B2136" s="1" t="s">
        <v>2176</v>
      </c>
      <c r="C2136">
        <v>97715</v>
      </c>
      <c r="D2136" s="1" t="s">
        <v>3687</v>
      </c>
      <c r="E2136">
        <v>23.3</v>
      </c>
      <c r="F2136">
        <v>1491.2</v>
      </c>
      <c r="G2136" s="1" t="s">
        <v>29</v>
      </c>
      <c r="H2136">
        <v>1491.2</v>
      </c>
      <c r="I2136">
        <v>0</v>
      </c>
      <c r="J2136" s="1" t="s">
        <v>3890</v>
      </c>
      <c r="K2136" s="1" t="s">
        <v>3894</v>
      </c>
    </row>
    <row r="2137" spans="1:11" x14ac:dyDescent="0.25">
      <c r="A2137" s="1" t="s">
        <v>29</v>
      </c>
      <c r="B2137" s="1" t="s">
        <v>2177</v>
      </c>
      <c r="C2137">
        <v>97716</v>
      </c>
      <c r="D2137" s="1" t="s">
        <v>3618</v>
      </c>
      <c r="E2137">
        <v>9.3000000000000007</v>
      </c>
      <c r="F2137">
        <v>539.4</v>
      </c>
      <c r="G2137" s="1" t="s">
        <v>29</v>
      </c>
      <c r="H2137">
        <v>539.4</v>
      </c>
      <c r="I2137">
        <v>0</v>
      </c>
      <c r="J2137" s="1" t="s">
        <v>3890</v>
      </c>
      <c r="K2137" s="1" t="s">
        <v>3894</v>
      </c>
    </row>
    <row r="2138" spans="1:11" x14ac:dyDescent="0.25">
      <c r="A2138" s="1" t="s">
        <v>29</v>
      </c>
      <c r="B2138" s="1" t="s">
        <v>2178</v>
      </c>
      <c r="C2138">
        <v>97717</v>
      </c>
      <c r="D2138" s="1" t="s">
        <v>3719</v>
      </c>
      <c r="E2138">
        <v>227</v>
      </c>
      <c r="F2138">
        <v>14755</v>
      </c>
      <c r="G2138" s="1" t="s">
        <v>30</v>
      </c>
      <c r="H2138">
        <v>14755</v>
      </c>
      <c r="I2138">
        <v>0</v>
      </c>
      <c r="J2138" s="1" t="s">
        <v>3890</v>
      </c>
      <c r="K2138" s="1" t="s">
        <v>3895</v>
      </c>
    </row>
    <row r="2139" spans="1:11" x14ac:dyDescent="0.25">
      <c r="A2139" s="1" t="s">
        <v>29</v>
      </c>
      <c r="B2139" s="1" t="s">
        <v>2179</v>
      </c>
      <c r="C2139">
        <v>97718</v>
      </c>
      <c r="D2139" s="1" t="s">
        <v>3709</v>
      </c>
      <c r="E2139">
        <v>99.5</v>
      </c>
      <c r="F2139">
        <v>5771</v>
      </c>
      <c r="G2139" s="1" t="s">
        <v>30</v>
      </c>
      <c r="H2139">
        <v>5771</v>
      </c>
      <c r="I2139">
        <v>0</v>
      </c>
      <c r="J2139" s="1" t="s">
        <v>3890</v>
      </c>
      <c r="K2139" s="1" t="s">
        <v>3896</v>
      </c>
    </row>
    <row r="2140" spans="1:11" x14ac:dyDescent="0.25">
      <c r="A2140" s="1" t="s">
        <v>29</v>
      </c>
      <c r="B2140" s="1" t="s">
        <v>2180</v>
      </c>
      <c r="C2140">
        <v>97719</v>
      </c>
      <c r="D2140" s="1" t="s">
        <v>3711</v>
      </c>
      <c r="E2140">
        <v>61</v>
      </c>
      <c r="F2140">
        <v>3538</v>
      </c>
      <c r="G2140" s="1" t="s">
        <v>30</v>
      </c>
      <c r="H2140">
        <v>3538</v>
      </c>
      <c r="I2140">
        <v>0</v>
      </c>
      <c r="J2140" s="1" t="s">
        <v>3890</v>
      </c>
      <c r="K2140" s="1" t="s">
        <v>3896</v>
      </c>
    </row>
    <row r="2141" spans="1:11" x14ac:dyDescent="0.25">
      <c r="A2141" s="1" t="s">
        <v>29</v>
      </c>
      <c r="B2141" s="1" t="s">
        <v>2181</v>
      </c>
      <c r="C2141">
        <v>97720</v>
      </c>
      <c r="D2141" s="1" t="s">
        <v>3710</v>
      </c>
      <c r="E2141">
        <v>29</v>
      </c>
      <c r="F2141">
        <v>1682</v>
      </c>
      <c r="G2141" s="1" t="s">
        <v>30</v>
      </c>
      <c r="H2141">
        <v>1682</v>
      </c>
      <c r="I2141">
        <v>0</v>
      </c>
      <c r="J2141" s="1" t="s">
        <v>3890</v>
      </c>
      <c r="K2141" s="1" t="s">
        <v>3896</v>
      </c>
    </row>
    <row r="2142" spans="1:11" x14ac:dyDescent="0.25">
      <c r="A2142" s="1" t="s">
        <v>29</v>
      </c>
      <c r="B2142" s="1" t="s">
        <v>2182</v>
      </c>
      <c r="C2142">
        <v>97721</v>
      </c>
      <c r="D2142" s="1" t="s">
        <v>3606</v>
      </c>
      <c r="E2142">
        <v>76.2</v>
      </c>
      <c r="F2142">
        <v>2449.4</v>
      </c>
      <c r="G2142" s="1" t="s">
        <v>29</v>
      </c>
      <c r="H2142">
        <v>2449.4</v>
      </c>
      <c r="I2142">
        <v>0</v>
      </c>
      <c r="J2142" s="1" t="s">
        <v>3890</v>
      </c>
      <c r="K2142" s="1" t="s">
        <v>3896</v>
      </c>
    </row>
    <row r="2143" spans="1:11" x14ac:dyDescent="0.25">
      <c r="A2143" s="1" t="s">
        <v>29</v>
      </c>
      <c r="B2143" s="1" t="s">
        <v>2183</v>
      </c>
      <c r="C2143">
        <v>97722</v>
      </c>
      <c r="D2143" s="1" t="s">
        <v>3844</v>
      </c>
      <c r="E2143">
        <v>8.5</v>
      </c>
      <c r="F2143">
        <v>493</v>
      </c>
      <c r="G2143" s="1" t="s">
        <v>30</v>
      </c>
      <c r="H2143">
        <v>493</v>
      </c>
      <c r="I2143">
        <v>0</v>
      </c>
      <c r="J2143" s="1" t="s">
        <v>3890</v>
      </c>
      <c r="K2143" s="1" t="s">
        <v>3896</v>
      </c>
    </row>
    <row r="2144" spans="1:11" x14ac:dyDescent="0.25">
      <c r="A2144" s="1" t="s">
        <v>29</v>
      </c>
      <c r="B2144" s="1" t="s">
        <v>2184</v>
      </c>
      <c r="C2144">
        <v>97723</v>
      </c>
      <c r="D2144" s="1" t="s">
        <v>3713</v>
      </c>
      <c r="E2144">
        <v>8.5</v>
      </c>
      <c r="F2144">
        <v>493</v>
      </c>
      <c r="G2144" s="1" t="s">
        <v>30</v>
      </c>
      <c r="H2144">
        <v>493</v>
      </c>
      <c r="I2144">
        <v>0</v>
      </c>
      <c r="J2144" s="1" t="s">
        <v>3890</v>
      </c>
      <c r="K2144" s="1" t="s">
        <v>3896</v>
      </c>
    </row>
    <row r="2145" spans="1:11" x14ac:dyDescent="0.25">
      <c r="A2145" s="1" t="s">
        <v>29</v>
      </c>
      <c r="B2145" s="1" t="s">
        <v>2185</v>
      </c>
      <c r="C2145">
        <v>97724</v>
      </c>
      <c r="D2145" s="1" t="s">
        <v>3712</v>
      </c>
      <c r="E2145">
        <v>10.7</v>
      </c>
      <c r="F2145">
        <v>620.6</v>
      </c>
      <c r="G2145" s="1" t="s">
        <v>30</v>
      </c>
      <c r="H2145">
        <v>620.6</v>
      </c>
      <c r="I2145">
        <v>0</v>
      </c>
      <c r="J2145" s="1" t="s">
        <v>3890</v>
      </c>
      <c r="K2145" s="1" t="s">
        <v>3896</v>
      </c>
    </row>
    <row r="2146" spans="1:11" x14ac:dyDescent="0.25">
      <c r="A2146" s="1" t="s">
        <v>29</v>
      </c>
      <c r="B2146" s="1" t="s">
        <v>2186</v>
      </c>
      <c r="C2146">
        <v>97725</v>
      </c>
      <c r="D2146" s="1" t="s">
        <v>3784</v>
      </c>
      <c r="E2146">
        <v>458.1</v>
      </c>
      <c r="F2146">
        <v>21174.400000000001</v>
      </c>
      <c r="G2146" s="1" t="s">
        <v>30</v>
      </c>
      <c r="H2146">
        <v>21174.400000000001</v>
      </c>
      <c r="I2146">
        <v>0</v>
      </c>
      <c r="J2146" s="1" t="s">
        <v>3890</v>
      </c>
      <c r="K2146" s="1" t="s">
        <v>3896</v>
      </c>
    </row>
    <row r="2147" spans="1:11" x14ac:dyDescent="0.25">
      <c r="A2147" s="1" t="s">
        <v>29</v>
      </c>
      <c r="B2147" s="1" t="s">
        <v>2187</v>
      </c>
      <c r="C2147">
        <v>97726</v>
      </c>
      <c r="D2147" s="1" t="s">
        <v>3717</v>
      </c>
      <c r="E2147">
        <v>83.5</v>
      </c>
      <c r="F2147">
        <v>3378</v>
      </c>
      <c r="G2147" s="1" t="s">
        <v>29</v>
      </c>
      <c r="H2147">
        <v>3378</v>
      </c>
      <c r="I2147">
        <v>0</v>
      </c>
      <c r="J2147" s="1" t="s">
        <v>3890</v>
      </c>
      <c r="K2147" s="1" t="s">
        <v>3894</v>
      </c>
    </row>
    <row r="2148" spans="1:11" x14ac:dyDescent="0.25">
      <c r="A2148" s="1" t="s">
        <v>29</v>
      </c>
      <c r="B2148" s="1" t="s">
        <v>2188</v>
      </c>
      <c r="C2148">
        <v>97727</v>
      </c>
      <c r="D2148" s="1" t="s">
        <v>3661</v>
      </c>
      <c r="E2148">
        <v>13.7</v>
      </c>
      <c r="F2148">
        <v>1041.2</v>
      </c>
      <c r="G2148" s="1" t="s">
        <v>30</v>
      </c>
      <c r="H2148">
        <v>1041.2</v>
      </c>
      <c r="I2148">
        <v>0</v>
      </c>
      <c r="J2148" s="1" t="s">
        <v>3890</v>
      </c>
      <c r="K2148" s="1" t="s">
        <v>3896</v>
      </c>
    </row>
    <row r="2149" spans="1:11" x14ac:dyDescent="0.25">
      <c r="A2149" s="1" t="s">
        <v>29</v>
      </c>
      <c r="B2149" s="1" t="s">
        <v>2189</v>
      </c>
      <c r="C2149">
        <v>97728</v>
      </c>
      <c r="D2149" s="1" t="s">
        <v>3761</v>
      </c>
      <c r="E2149">
        <v>8.6</v>
      </c>
      <c r="F2149">
        <v>653.6</v>
      </c>
      <c r="G2149" s="1" t="s">
        <v>30</v>
      </c>
      <c r="H2149">
        <v>653.6</v>
      </c>
      <c r="I2149">
        <v>0</v>
      </c>
      <c r="J2149" s="1" t="s">
        <v>3890</v>
      </c>
      <c r="K2149" s="1" t="s">
        <v>3896</v>
      </c>
    </row>
    <row r="2150" spans="1:11" x14ac:dyDescent="0.25">
      <c r="A2150" s="1" t="s">
        <v>29</v>
      </c>
      <c r="B2150" s="1" t="s">
        <v>2190</v>
      </c>
      <c r="C2150">
        <v>97729</v>
      </c>
      <c r="D2150" s="1" t="s">
        <v>3767</v>
      </c>
      <c r="E2150">
        <v>55.9</v>
      </c>
      <c r="F2150">
        <v>3465.8</v>
      </c>
      <c r="G2150" s="1" t="s">
        <v>29</v>
      </c>
      <c r="H2150">
        <v>3465.8</v>
      </c>
      <c r="I2150">
        <v>0</v>
      </c>
      <c r="J2150" s="1" t="s">
        <v>3890</v>
      </c>
      <c r="K2150" s="1" t="s">
        <v>3894</v>
      </c>
    </row>
    <row r="2151" spans="1:11" x14ac:dyDescent="0.25">
      <c r="A2151" s="1" t="s">
        <v>29</v>
      </c>
      <c r="B2151" s="1" t="s">
        <v>2191</v>
      </c>
      <c r="C2151">
        <v>97730</v>
      </c>
      <c r="D2151" s="1" t="s">
        <v>3661</v>
      </c>
      <c r="E2151">
        <v>671.2</v>
      </c>
      <c r="F2151">
        <v>35709.599999999999</v>
      </c>
      <c r="G2151" s="1" t="s">
        <v>29</v>
      </c>
      <c r="H2151">
        <v>35709.599999999999</v>
      </c>
      <c r="I2151">
        <v>0</v>
      </c>
      <c r="J2151" s="1" t="s">
        <v>3890</v>
      </c>
      <c r="K2151" s="1" t="s">
        <v>3897</v>
      </c>
    </row>
    <row r="2152" spans="1:11" x14ac:dyDescent="0.25">
      <c r="A2152" s="1" t="s">
        <v>29</v>
      </c>
      <c r="B2152" s="1" t="s">
        <v>2192</v>
      </c>
      <c r="C2152">
        <v>97731</v>
      </c>
      <c r="D2152" s="1" t="s">
        <v>3783</v>
      </c>
      <c r="E2152">
        <v>120.6</v>
      </c>
      <c r="F2152">
        <v>6633</v>
      </c>
      <c r="G2152" s="1" t="s">
        <v>29</v>
      </c>
      <c r="H2152">
        <v>6633</v>
      </c>
      <c r="I2152">
        <v>0</v>
      </c>
      <c r="J2152" s="1" t="s">
        <v>3890</v>
      </c>
      <c r="K2152" s="1" t="s">
        <v>3894</v>
      </c>
    </row>
    <row r="2153" spans="1:11" x14ac:dyDescent="0.25">
      <c r="A2153" s="1" t="s">
        <v>29</v>
      </c>
      <c r="B2153" s="1" t="s">
        <v>2193</v>
      </c>
      <c r="C2153">
        <v>97732</v>
      </c>
      <c r="D2153" s="1" t="s">
        <v>3702</v>
      </c>
      <c r="E2153">
        <v>150.6</v>
      </c>
      <c r="F2153">
        <v>4819.2</v>
      </c>
      <c r="G2153" s="1" t="s">
        <v>29</v>
      </c>
      <c r="H2153">
        <v>4819.2</v>
      </c>
      <c r="I2153">
        <v>0</v>
      </c>
      <c r="J2153" s="1" t="s">
        <v>3890</v>
      </c>
      <c r="K2153" s="1" t="s">
        <v>3894</v>
      </c>
    </row>
    <row r="2154" spans="1:11" x14ac:dyDescent="0.25">
      <c r="A2154" s="1" t="s">
        <v>29</v>
      </c>
      <c r="B2154" s="1" t="s">
        <v>2194</v>
      </c>
      <c r="C2154">
        <v>97733</v>
      </c>
      <c r="D2154" s="1" t="s">
        <v>3820</v>
      </c>
      <c r="E2154">
        <v>93.8</v>
      </c>
      <c r="F2154">
        <v>4973.8</v>
      </c>
      <c r="G2154" s="1" t="s">
        <v>29</v>
      </c>
      <c r="H2154">
        <v>4973.8</v>
      </c>
      <c r="I2154">
        <v>0</v>
      </c>
      <c r="J2154" s="1" t="s">
        <v>3890</v>
      </c>
      <c r="K2154" s="1" t="s">
        <v>3894</v>
      </c>
    </row>
    <row r="2155" spans="1:11" x14ac:dyDescent="0.25">
      <c r="A2155" s="1" t="s">
        <v>29</v>
      </c>
      <c r="B2155" s="1" t="s">
        <v>2195</v>
      </c>
      <c r="C2155">
        <v>97734</v>
      </c>
      <c r="D2155" s="1" t="s">
        <v>3620</v>
      </c>
      <c r="E2155">
        <v>83.5</v>
      </c>
      <c r="F2155">
        <v>5381</v>
      </c>
      <c r="G2155" s="1" t="s">
        <v>29</v>
      </c>
      <c r="H2155">
        <v>5381</v>
      </c>
      <c r="I2155">
        <v>0</v>
      </c>
      <c r="J2155" s="1" t="s">
        <v>3890</v>
      </c>
      <c r="K2155" s="1" t="s">
        <v>3894</v>
      </c>
    </row>
    <row r="2156" spans="1:11" x14ac:dyDescent="0.25">
      <c r="A2156" s="1" t="s">
        <v>29</v>
      </c>
      <c r="B2156" s="1" t="s">
        <v>2196</v>
      </c>
      <c r="C2156">
        <v>97735</v>
      </c>
      <c r="D2156" s="1" t="s">
        <v>3627</v>
      </c>
      <c r="E2156">
        <v>22.7</v>
      </c>
      <c r="F2156">
        <v>1339.3</v>
      </c>
      <c r="G2156" s="1" t="s">
        <v>29</v>
      </c>
      <c r="H2156">
        <v>1339.3</v>
      </c>
      <c r="I2156">
        <v>0</v>
      </c>
      <c r="J2156" s="1" t="s">
        <v>3890</v>
      </c>
      <c r="K2156" s="1" t="s">
        <v>3894</v>
      </c>
    </row>
    <row r="2157" spans="1:11" x14ac:dyDescent="0.25">
      <c r="A2157" s="1" t="s">
        <v>29</v>
      </c>
      <c r="B2157" s="1" t="s">
        <v>2197</v>
      </c>
      <c r="C2157">
        <v>97736</v>
      </c>
      <c r="D2157" s="1" t="s">
        <v>3602</v>
      </c>
      <c r="E2157">
        <v>28</v>
      </c>
      <c r="F2157">
        <v>1792</v>
      </c>
      <c r="G2157" s="1" t="s">
        <v>29</v>
      </c>
      <c r="H2157">
        <v>1792</v>
      </c>
      <c r="I2157">
        <v>0</v>
      </c>
      <c r="J2157" s="1" t="s">
        <v>3890</v>
      </c>
      <c r="K2157" s="1" t="s">
        <v>3894</v>
      </c>
    </row>
    <row r="2158" spans="1:11" x14ac:dyDescent="0.25">
      <c r="A2158" s="1" t="s">
        <v>29</v>
      </c>
      <c r="B2158" s="1" t="s">
        <v>2198</v>
      </c>
      <c r="C2158">
        <v>97737</v>
      </c>
      <c r="D2158" s="1" t="s">
        <v>3614</v>
      </c>
      <c r="E2158">
        <v>11.6</v>
      </c>
      <c r="F2158">
        <v>464</v>
      </c>
      <c r="G2158" s="1" t="s">
        <v>29</v>
      </c>
      <c r="H2158">
        <v>464</v>
      </c>
      <c r="I2158">
        <v>0</v>
      </c>
      <c r="J2158" s="1" t="s">
        <v>3890</v>
      </c>
      <c r="K2158" s="1" t="s">
        <v>3894</v>
      </c>
    </row>
    <row r="2159" spans="1:11" x14ac:dyDescent="0.25">
      <c r="A2159" s="1" t="s">
        <v>29</v>
      </c>
      <c r="B2159" s="1" t="s">
        <v>2199</v>
      </c>
      <c r="C2159">
        <v>97738</v>
      </c>
      <c r="D2159" s="1" t="s">
        <v>3624</v>
      </c>
      <c r="E2159">
        <v>33.799999999999997</v>
      </c>
      <c r="F2159">
        <v>2110.9</v>
      </c>
      <c r="G2159" s="1" t="s">
        <v>29</v>
      </c>
      <c r="H2159">
        <v>2110.9</v>
      </c>
      <c r="I2159">
        <v>0</v>
      </c>
      <c r="J2159" s="1" t="s">
        <v>3890</v>
      </c>
      <c r="K2159" s="1" t="s">
        <v>3894</v>
      </c>
    </row>
    <row r="2160" spans="1:11" x14ac:dyDescent="0.25">
      <c r="A2160" s="1" t="s">
        <v>29</v>
      </c>
      <c r="B2160" s="1" t="s">
        <v>2200</v>
      </c>
      <c r="C2160">
        <v>97739</v>
      </c>
      <c r="D2160" s="1" t="s">
        <v>3801</v>
      </c>
      <c r="E2160">
        <v>56.3</v>
      </c>
      <c r="F2160">
        <v>3342.8</v>
      </c>
      <c r="G2160" s="1" t="s">
        <v>29</v>
      </c>
      <c r="H2160">
        <v>3342.8</v>
      </c>
      <c r="I2160">
        <v>0</v>
      </c>
      <c r="J2160" s="1" t="s">
        <v>3890</v>
      </c>
      <c r="K2160" s="1" t="s">
        <v>3894</v>
      </c>
    </row>
    <row r="2161" spans="1:11" x14ac:dyDescent="0.25">
      <c r="A2161" s="1" t="s">
        <v>29</v>
      </c>
      <c r="B2161" s="1" t="s">
        <v>2201</v>
      </c>
      <c r="C2161">
        <v>97740</v>
      </c>
      <c r="D2161" s="1" t="s">
        <v>3704</v>
      </c>
      <c r="E2161">
        <v>100</v>
      </c>
      <c r="F2161">
        <v>3800</v>
      </c>
      <c r="G2161" s="1" t="s">
        <v>29</v>
      </c>
      <c r="H2161">
        <v>3800</v>
      </c>
      <c r="I2161">
        <v>0</v>
      </c>
      <c r="J2161" s="1" t="s">
        <v>3890</v>
      </c>
      <c r="K2161" s="1" t="s">
        <v>3894</v>
      </c>
    </row>
    <row r="2162" spans="1:11" x14ac:dyDescent="0.25">
      <c r="A2162" s="1" t="s">
        <v>29</v>
      </c>
      <c r="B2162" s="1" t="s">
        <v>2202</v>
      </c>
      <c r="C2162">
        <v>97741</v>
      </c>
      <c r="D2162" s="1" t="s">
        <v>3859</v>
      </c>
      <c r="E2162">
        <v>72.8</v>
      </c>
      <c r="F2162">
        <v>3415.6</v>
      </c>
      <c r="G2162" s="1" t="s">
        <v>29</v>
      </c>
      <c r="H2162">
        <v>3415.6</v>
      </c>
      <c r="I2162">
        <v>0</v>
      </c>
      <c r="J2162" s="1" t="s">
        <v>3890</v>
      </c>
      <c r="K2162" s="1" t="s">
        <v>3894</v>
      </c>
    </row>
    <row r="2163" spans="1:11" x14ac:dyDescent="0.25">
      <c r="A2163" s="1" t="s">
        <v>29</v>
      </c>
      <c r="B2163" s="1" t="s">
        <v>2203</v>
      </c>
      <c r="C2163">
        <v>97742</v>
      </c>
      <c r="D2163" s="1" t="s">
        <v>3757</v>
      </c>
      <c r="E2163">
        <v>39.799999999999997</v>
      </c>
      <c r="F2163">
        <v>1273.5999999999999</v>
      </c>
      <c r="G2163" s="1" t="s">
        <v>37</v>
      </c>
      <c r="H2163">
        <v>1273.5999999999999</v>
      </c>
      <c r="I2163">
        <v>0</v>
      </c>
      <c r="J2163" s="1" t="s">
        <v>3890</v>
      </c>
      <c r="K2163" s="1" t="s">
        <v>3901</v>
      </c>
    </row>
    <row r="2164" spans="1:11" x14ac:dyDescent="0.25">
      <c r="A2164" s="1" t="s">
        <v>29</v>
      </c>
      <c r="B2164" s="1" t="s">
        <v>2204</v>
      </c>
      <c r="C2164">
        <v>97743</v>
      </c>
      <c r="D2164" s="1" t="s">
        <v>3745</v>
      </c>
      <c r="E2164">
        <v>0</v>
      </c>
      <c r="F2164">
        <v>0</v>
      </c>
      <c r="G2164" s="1" t="s">
        <v>3879</v>
      </c>
      <c r="H2164">
        <v>0</v>
      </c>
      <c r="I2164">
        <v>0</v>
      </c>
      <c r="J2164" s="1" t="s">
        <v>3891</v>
      </c>
      <c r="K2164" s="1" t="s">
        <v>3895</v>
      </c>
    </row>
    <row r="2165" spans="1:11" x14ac:dyDescent="0.25">
      <c r="A2165" s="1" t="s">
        <v>29</v>
      </c>
      <c r="B2165" s="1" t="s">
        <v>2205</v>
      </c>
      <c r="C2165">
        <v>97744</v>
      </c>
      <c r="D2165" s="1" t="s">
        <v>3745</v>
      </c>
      <c r="E2165">
        <v>4</v>
      </c>
      <c r="F2165">
        <v>688</v>
      </c>
      <c r="G2165" s="1" t="s">
        <v>30</v>
      </c>
      <c r="H2165">
        <v>688</v>
      </c>
      <c r="I2165">
        <v>0</v>
      </c>
      <c r="J2165" s="1" t="s">
        <v>3890</v>
      </c>
      <c r="K2165" s="1" t="s">
        <v>3895</v>
      </c>
    </row>
    <row r="2166" spans="1:11" x14ac:dyDescent="0.25">
      <c r="A2166" s="1" t="s">
        <v>29</v>
      </c>
      <c r="B2166" s="1" t="s">
        <v>2206</v>
      </c>
      <c r="C2166">
        <v>97745</v>
      </c>
      <c r="D2166" s="1" t="s">
        <v>3860</v>
      </c>
      <c r="E2166">
        <v>24.1</v>
      </c>
      <c r="F2166">
        <v>1879.8</v>
      </c>
      <c r="G2166" s="1" t="s">
        <v>30</v>
      </c>
      <c r="H2166">
        <v>1879.8</v>
      </c>
      <c r="I2166">
        <v>0</v>
      </c>
      <c r="J2166" s="1" t="s">
        <v>3890</v>
      </c>
      <c r="K2166" s="1" t="s">
        <v>3895</v>
      </c>
    </row>
    <row r="2167" spans="1:11" x14ac:dyDescent="0.25">
      <c r="A2167" s="1" t="s">
        <v>29</v>
      </c>
      <c r="B2167" s="1" t="s">
        <v>2207</v>
      </c>
      <c r="C2167">
        <v>97746</v>
      </c>
      <c r="D2167" s="1" t="s">
        <v>3614</v>
      </c>
      <c r="E2167">
        <v>30.2</v>
      </c>
      <c r="F2167">
        <v>1596.2</v>
      </c>
      <c r="G2167" s="1" t="s">
        <v>30</v>
      </c>
      <c r="H2167">
        <v>1596.2</v>
      </c>
      <c r="I2167">
        <v>0</v>
      </c>
      <c r="J2167" s="1" t="s">
        <v>3890</v>
      </c>
      <c r="K2167" s="1" t="s">
        <v>3901</v>
      </c>
    </row>
    <row r="2168" spans="1:11" x14ac:dyDescent="0.25">
      <c r="A2168" s="1" t="s">
        <v>30</v>
      </c>
      <c r="B2168" s="1" t="s">
        <v>2208</v>
      </c>
      <c r="C2168">
        <v>97747</v>
      </c>
      <c r="D2168" s="1" t="s">
        <v>3598</v>
      </c>
      <c r="E2168">
        <v>1230.0999999999999</v>
      </c>
      <c r="F2168">
        <v>65203.8</v>
      </c>
      <c r="G2168" s="1" t="s">
        <v>31</v>
      </c>
      <c r="H2168">
        <v>65203.8</v>
      </c>
      <c r="I2168">
        <v>0</v>
      </c>
      <c r="J2168" s="1" t="s">
        <v>3890</v>
      </c>
      <c r="K2168" s="1" t="s">
        <v>3895</v>
      </c>
    </row>
    <row r="2169" spans="1:11" x14ac:dyDescent="0.25">
      <c r="A2169" s="1" t="s">
        <v>30</v>
      </c>
      <c r="B2169" s="1" t="s">
        <v>2209</v>
      </c>
      <c r="C2169">
        <v>97748</v>
      </c>
      <c r="D2169" s="1" t="s">
        <v>3786</v>
      </c>
      <c r="E2169">
        <v>7.8</v>
      </c>
      <c r="F2169">
        <v>452.4</v>
      </c>
      <c r="G2169" s="1" t="s">
        <v>30</v>
      </c>
      <c r="H2169">
        <v>452.4</v>
      </c>
      <c r="I2169">
        <v>0</v>
      </c>
      <c r="J2169" s="1" t="s">
        <v>3890</v>
      </c>
      <c r="K2169" s="1" t="s">
        <v>3899</v>
      </c>
    </row>
    <row r="2170" spans="1:11" x14ac:dyDescent="0.25">
      <c r="A2170" s="1" t="s">
        <v>30</v>
      </c>
      <c r="B2170" s="1" t="s">
        <v>2210</v>
      </c>
      <c r="C2170">
        <v>97749</v>
      </c>
      <c r="D2170" s="1" t="s">
        <v>3639</v>
      </c>
      <c r="E2170">
        <v>116.5</v>
      </c>
      <c r="F2170">
        <v>5242.5</v>
      </c>
      <c r="G2170" s="1" t="s">
        <v>31</v>
      </c>
      <c r="H2170">
        <v>5242.5</v>
      </c>
      <c r="I2170">
        <v>0</v>
      </c>
      <c r="J2170" s="1" t="s">
        <v>3890</v>
      </c>
      <c r="K2170" s="1" t="s">
        <v>3899</v>
      </c>
    </row>
    <row r="2171" spans="1:11" x14ac:dyDescent="0.25">
      <c r="A2171" s="1" t="s">
        <v>30</v>
      </c>
      <c r="B2171" s="1" t="s">
        <v>2211</v>
      </c>
      <c r="C2171">
        <v>97750</v>
      </c>
      <c r="D2171" s="1" t="s">
        <v>3640</v>
      </c>
      <c r="E2171">
        <v>323.7</v>
      </c>
      <c r="F2171">
        <v>17479.8</v>
      </c>
      <c r="G2171" s="1" t="s">
        <v>30</v>
      </c>
      <c r="H2171">
        <v>17479.8</v>
      </c>
      <c r="I2171">
        <v>0</v>
      </c>
      <c r="J2171" s="1" t="s">
        <v>3890</v>
      </c>
      <c r="K2171" s="1" t="s">
        <v>3899</v>
      </c>
    </row>
    <row r="2172" spans="1:11" x14ac:dyDescent="0.25">
      <c r="A2172" s="1" t="s">
        <v>30</v>
      </c>
      <c r="B2172" s="1" t="s">
        <v>2212</v>
      </c>
      <c r="C2172">
        <v>97751</v>
      </c>
      <c r="D2172" s="1" t="s">
        <v>3653</v>
      </c>
      <c r="E2172">
        <v>193.4</v>
      </c>
      <c r="F2172">
        <v>10056.799999999999</v>
      </c>
      <c r="G2172" s="1" t="s">
        <v>31</v>
      </c>
      <c r="H2172">
        <v>10056.799999999999</v>
      </c>
      <c r="I2172">
        <v>0</v>
      </c>
      <c r="J2172" s="1" t="s">
        <v>3890</v>
      </c>
      <c r="K2172" s="1" t="s">
        <v>3899</v>
      </c>
    </row>
    <row r="2173" spans="1:11" x14ac:dyDescent="0.25">
      <c r="A2173" s="1" t="s">
        <v>30</v>
      </c>
      <c r="B2173" s="1" t="s">
        <v>2213</v>
      </c>
      <c r="C2173">
        <v>97752</v>
      </c>
      <c r="D2173" s="1" t="s">
        <v>3667</v>
      </c>
      <c r="E2173">
        <v>138.30000000000001</v>
      </c>
      <c r="F2173">
        <v>5887</v>
      </c>
      <c r="G2173" s="1" t="s">
        <v>31</v>
      </c>
      <c r="H2173">
        <v>5887</v>
      </c>
      <c r="I2173">
        <v>0</v>
      </c>
      <c r="J2173" s="1" t="s">
        <v>3890</v>
      </c>
      <c r="K2173" s="1" t="s">
        <v>3899</v>
      </c>
    </row>
    <row r="2174" spans="1:11" x14ac:dyDescent="0.25">
      <c r="A2174" s="1" t="s">
        <v>30</v>
      </c>
      <c r="B2174" s="1" t="s">
        <v>2214</v>
      </c>
      <c r="C2174">
        <v>97753</v>
      </c>
      <c r="D2174" s="1" t="s">
        <v>3645</v>
      </c>
      <c r="E2174">
        <v>81.400000000000006</v>
      </c>
      <c r="F2174">
        <v>4232.8</v>
      </c>
      <c r="G2174" s="1" t="s">
        <v>31</v>
      </c>
      <c r="H2174">
        <v>4232.8</v>
      </c>
      <c r="I2174">
        <v>0</v>
      </c>
      <c r="J2174" s="1" t="s">
        <v>3890</v>
      </c>
      <c r="K2174" s="1" t="s">
        <v>3899</v>
      </c>
    </row>
    <row r="2175" spans="1:11" x14ac:dyDescent="0.25">
      <c r="A2175" s="1" t="s">
        <v>30</v>
      </c>
      <c r="B2175" s="1" t="s">
        <v>2215</v>
      </c>
      <c r="C2175">
        <v>97754</v>
      </c>
      <c r="D2175" s="1" t="s">
        <v>3608</v>
      </c>
      <c r="E2175">
        <v>388.5</v>
      </c>
      <c r="F2175">
        <v>16202.8</v>
      </c>
      <c r="G2175" s="1" t="s">
        <v>31</v>
      </c>
      <c r="H2175">
        <v>16202.8</v>
      </c>
      <c r="I2175">
        <v>0</v>
      </c>
      <c r="J2175" s="1" t="s">
        <v>3890</v>
      </c>
      <c r="K2175" s="1" t="s">
        <v>3899</v>
      </c>
    </row>
    <row r="2176" spans="1:11" x14ac:dyDescent="0.25">
      <c r="A2176" s="1" t="s">
        <v>30</v>
      </c>
      <c r="B2176" s="1" t="s">
        <v>2216</v>
      </c>
      <c r="C2176">
        <v>97755</v>
      </c>
      <c r="D2176" s="1" t="s">
        <v>3648</v>
      </c>
      <c r="E2176">
        <v>83.7</v>
      </c>
      <c r="F2176">
        <v>4352.3999999999996</v>
      </c>
      <c r="G2176" s="1" t="s">
        <v>31</v>
      </c>
      <c r="H2176">
        <v>4352.3999999999996</v>
      </c>
      <c r="I2176">
        <v>0</v>
      </c>
      <c r="J2176" s="1" t="s">
        <v>3890</v>
      </c>
      <c r="K2176" s="1" t="s">
        <v>3899</v>
      </c>
    </row>
    <row r="2177" spans="1:11" x14ac:dyDescent="0.25">
      <c r="A2177" s="1" t="s">
        <v>30</v>
      </c>
      <c r="B2177" s="1" t="s">
        <v>2217</v>
      </c>
      <c r="C2177">
        <v>97756</v>
      </c>
      <c r="D2177" s="1" t="s">
        <v>3655</v>
      </c>
      <c r="E2177">
        <v>68.900000000000006</v>
      </c>
      <c r="F2177">
        <v>2917.5</v>
      </c>
      <c r="G2177" s="1" t="s">
        <v>30</v>
      </c>
      <c r="H2177">
        <v>2917.5</v>
      </c>
      <c r="I2177">
        <v>0</v>
      </c>
      <c r="J2177" s="1" t="s">
        <v>3890</v>
      </c>
      <c r="K2177" s="1" t="s">
        <v>3899</v>
      </c>
    </row>
    <row r="2178" spans="1:11" x14ac:dyDescent="0.25">
      <c r="A2178" s="1" t="s">
        <v>30</v>
      </c>
      <c r="B2178" s="1" t="s">
        <v>2218</v>
      </c>
      <c r="C2178">
        <v>97757</v>
      </c>
      <c r="D2178" s="1" t="s">
        <v>3649</v>
      </c>
      <c r="E2178">
        <v>182.8</v>
      </c>
      <c r="F2178">
        <v>9127.2000000000007</v>
      </c>
      <c r="G2178" s="1" t="s">
        <v>31</v>
      </c>
      <c r="H2178">
        <v>9127.2000000000007</v>
      </c>
      <c r="I2178">
        <v>0</v>
      </c>
      <c r="J2178" s="1" t="s">
        <v>3890</v>
      </c>
      <c r="K2178" s="1" t="s">
        <v>3899</v>
      </c>
    </row>
    <row r="2179" spans="1:11" x14ac:dyDescent="0.25">
      <c r="A2179" s="1" t="s">
        <v>30</v>
      </c>
      <c r="B2179" s="1" t="s">
        <v>2219</v>
      </c>
      <c r="C2179">
        <v>97758</v>
      </c>
      <c r="D2179" s="1" t="s">
        <v>3735</v>
      </c>
      <c r="E2179">
        <v>104.8</v>
      </c>
      <c r="F2179">
        <v>4890.8</v>
      </c>
      <c r="G2179" s="1" t="s">
        <v>31</v>
      </c>
      <c r="H2179">
        <v>4890.8</v>
      </c>
      <c r="I2179">
        <v>0</v>
      </c>
      <c r="J2179" s="1" t="s">
        <v>3890</v>
      </c>
      <c r="K2179" s="1" t="s">
        <v>3899</v>
      </c>
    </row>
    <row r="2180" spans="1:11" x14ac:dyDescent="0.25">
      <c r="A2180" s="1" t="s">
        <v>30</v>
      </c>
      <c r="B2180" s="1" t="s">
        <v>2220</v>
      </c>
      <c r="C2180">
        <v>97759</v>
      </c>
      <c r="D2180" s="1" t="s">
        <v>3737</v>
      </c>
      <c r="E2180">
        <v>154.80000000000001</v>
      </c>
      <c r="F2180">
        <v>7927.2</v>
      </c>
      <c r="G2180" s="1" t="s">
        <v>31</v>
      </c>
      <c r="H2180">
        <v>7927.2</v>
      </c>
      <c r="I2180">
        <v>0</v>
      </c>
      <c r="J2180" s="1" t="s">
        <v>3890</v>
      </c>
      <c r="K2180" s="1" t="s">
        <v>3899</v>
      </c>
    </row>
    <row r="2181" spans="1:11" x14ac:dyDescent="0.25">
      <c r="A2181" s="1" t="s">
        <v>30</v>
      </c>
      <c r="B2181" s="1" t="s">
        <v>2221</v>
      </c>
      <c r="C2181">
        <v>97760</v>
      </c>
      <c r="D2181" s="1" t="s">
        <v>3641</v>
      </c>
      <c r="E2181">
        <v>192.6</v>
      </c>
      <c r="F2181">
        <v>8876.5</v>
      </c>
      <c r="G2181" s="1" t="s">
        <v>31</v>
      </c>
      <c r="H2181">
        <v>8876.5</v>
      </c>
      <c r="I2181">
        <v>0</v>
      </c>
      <c r="J2181" s="1" t="s">
        <v>3890</v>
      </c>
      <c r="K2181" s="1" t="s">
        <v>3899</v>
      </c>
    </row>
    <row r="2182" spans="1:11" x14ac:dyDescent="0.25">
      <c r="A2182" s="1" t="s">
        <v>30</v>
      </c>
      <c r="B2182" s="1" t="s">
        <v>2222</v>
      </c>
      <c r="C2182">
        <v>97761</v>
      </c>
      <c r="D2182" s="1" t="s">
        <v>3614</v>
      </c>
      <c r="E2182">
        <v>0</v>
      </c>
      <c r="F2182">
        <v>0</v>
      </c>
      <c r="G2182" s="1" t="s">
        <v>3879</v>
      </c>
      <c r="H2182">
        <v>0</v>
      </c>
      <c r="I2182">
        <v>0</v>
      </c>
      <c r="J2182" s="1" t="s">
        <v>3891</v>
      </c>
      <c r="K2182" s="1" t="s">
        <v>3899</v>
      </c>
    </row>
    <row r="2183" spans="1:11" x14ac:dyDescent="0.25">
      <c r="A2183" s="1" t="s">
        <v>30</v>
      </c>
      <c r="B2183" s="1" t="s">
        <v>2223</v>
      </c>
      <c r="C2183">
        <v>97762</v>
      </c>
      <c r="D2183" s="1" t="s">
        <v>3651</v>
      </c>
      <c r="E2183">
        <v>417.8</v>
      </c>
      <c r="F2183">
        <v>21271.5</v>
      </c>
      <c r="G2183" s="1" t="s">
        <v>33</v>
      </c>
      <c r="H2183">
        <v>21271.5</v>
      </c>
      <c r="I2183">
        <v>0</v>
      </c>
      <c r="J2183" s="1" t="s">
        <v>3890</v>
      </c>
      <c r="K2183" s="1" t="s">
        <v>3899</v>
      </c>
    </row>
    <row r="2184" spans="1:11" x14ac:dyDescent="0.25">
      <c r="A2184" s="1" t="s">
        <v>30</v>
      </c>
      <c r="B2184" s="1" t="s">
        <v>2224</v>
      </c>
      <c r="C2184">
        <v>97763</v>
      </c>
      <c r="D2184" s="1" t="s">
        <v>3609</v>
      </c>
      <c r="E2184">
        <v>23.9</v>
      </c>
      <c r="F2184">
        <v>1418.6</v>
      </c>
      <c r="G2184" s="1" t="s">
        <v>30</v>
      </c>
      <c r="H2184">
        <v>1418.6</v>
      </c>
      <c r="I2184">
        <v>0</v>
      </c>
      <c r="J2184" s="1" t="s">
        <v>3890</v>
      </c>
      <c r="K2184" s="1" t="s">
        <v>3894</v>
      </c>
    </row>
    <row r="2185" spans="1:11" x14ac:dyDescent="0.25">
      <c r="A2185" s="1" t="s">
        <v>30</v>
      </c>
      <c r="B2185" s="1" t="s">
        <v>2225</v>
      </c>
      <c r="C2185">
        <v>97764</v>
      </c>
      <c r="D2185" s="1" t="s">
        <v>3614</v>
      </c>
      <c r="E2185">
        <v>11.5</v>
      </c>
      <c r="F2185">
        <v>356.5</v>
      </c>
      <c r="G2185" s="1" t="s">
        <v>30</v>
      </c>
      <c r="H2185">
        <v>356.5</v>
      </c>
      <c r="I2185">
        <v>0</v>
      </c>
      <c r="J2185" s="1" t="s">
        <v>3890</v>
      </c>
      <c r="K2185" s="1" t="s">
        <v>3894</v>
      </c>
    </row>
    <row r="2186" spans="1:11" x14ac:dyDescent="0.25">
      <c r="A2186" s="1" t="s">
        <v>30</v>
      </c>
      <c r="B2186" s="1" t="s">
        <v>2226</v>
      </c>
      <c r="C2186">
        <v>97765</v>
      </c>
      <c r="D2186" s="1" t="s">
        <v>3595</v>
      </c>
      <c r="E2186">
        <v>183.6</v>
      </c>
      <c r="F2186">
        <v>6937.1</v>
      </c>
      <c r="G2186" s="1" t="s">
        <v>30</v>
      </c>
      <c r="H2186">
        <v>6937.1</v>
      </c>
      <c r="I2186">
        <v>0</v>
      </c>
      <c r="J2186" s="1" t="s">
        <v>3890</v>
      </c>
      <c r="K2186" s="1" t="s">
        <v>3894</v>
      </c>
    </row>
    <row r="2187" spans="1:11" x14ac:dyDescent="0.25">
      <c r="A2187" s="1" t="s">
        <v>30</v>
      </c>
      <c r="B2187" s="1" t="s">
        <v>2227</v>
      </c>
      <c r="C2187">
        <v>97766</v>
      </c>
      <c r="D2187" s="1" t="s">
        <v>3656</v>
      </c>
      <c r="E2187">
        <v>1008.3</v>
      </c>
      <c r="F2187">
        <v>57494.3</v>
      </c>
      <c r="G2187" s="1" t="s">
        <v>36</v>
      </c>
      <c r="H2187">
        <v>57494.3</v>
      </c>
      <c r="I2187">
        <v>0</v>
      </c>
      <c r="J2187" s="1" t="s">
        <v>3890</v>
      </c>
      <c r="K2187" s="1" t="s">
        <v>3898</v>
      </c>
    </row>
    <row r="2188" spans="1:11" x14ac:dyDescent="0.25">
      <c r="A2188" s="1" t="s">
        <v>30</v>
      </c>
      <c r="B2188" s="1" t="s">
        <v>2228</v>
      </c>
      <c r="C2188">
        <v>97767</v>
      </c>
      <c r="D2188" s="1" t="s">
        <v>3718</v>
      </c>
      <c r="E2188">
        <v>192</v>
      </c>
      <c r="F2188">
        <v>6528</v>
      </c>
      <c r="G2188" s="1" t="s">
        <v>30</v>
      </c>
      <c r="H2188">
        <v>6528</v>
      </c>
      <c r="I2188">
        <v>0</v>
      </c>
      <c r="J2188" s="1" t="s">
        <v>3890</v>
      </c>
      <c r="K2188" s="1" t="s">
        <v>3894</v>
      </c>
    </row>
    <row r="2189" spans="1:11" x14ac:dyDescent="0.25">
      <c r="A2189" s="1" t="s">
        <v>30</v>
      </c>
      <c r="B2189" s="1" t="s">
        <v>2229</v>
      </c>
      <c r="C2189">
        <v>97768</v>
      </c>
      <c r="D2189" s="1" t="s">
        <v>3601</v>
      </c>
      <c r="E2189">
        <v>176.05</v>
      </c>
      <c r="F2189">
        <v>10152.4</v>
      </c>
      <c r="G2189" s="1" t="s">
        <v>30</v>
      </c>
      <c r="H2189">
        <v>10152.4</v>
      </c>
      <c r="I2189">
        <v>0</v>
      </c>
      <c r="J2189" s="1" t="s">
        <v>3890</v>
      </c>
      <c r="K2189" s="1" t="s">
        <v>3894</v>
      </c>
    </row>
    <row r="2190" spans="1:11" x14ac:dyDescent="0.25">
      <c r="A2190" s="1" t="s">
        <v>30</v>
      </c>
      <c r="B2190" s="1" t="s">
        <v>2230</v>
      </c>
      <c r="C2190">
        <v>97769</v>
      </c>
      <c r="D2190" s="1" t="s">
        <v>3663</v>
      </c>
      <c r="E2190">
        <v>680.44</v>
      </c>
      <c r="F2190">
        <v>40313.4</v>
      </c>
      <c r="G2190" s="1" t="s">
        <v>36</v>
      </c>
      <c r="H2190">
        <v>40313.4</v>
      </c>
      <c r="I2190">
        <v>0</v>
      </c>
      <c r="J2190" s="1" t="s">
        <v>3890</v>
      </c>
      <c r="K2190" s="1" t="s">
        <v>3903</v>
      </c>
    </row>
    <row r="2191" spans="1:11" x14ac:dyDescent="0.25">
      <c r="A2191" s="1" t="s">
        <v>30</v>
      </c>
      <c r="B2191" s="1" t="s">
        <v>2231</v>
      </c>
      <c r="C2191">
        <v>97770</v>
      </c>
      <c r="D2191" s="1" t="s">
        <v>3668</v>
      </c>
      <c r="E2191">
        <v>194.9</v>
      </c>
      <c r="F2191">
        <v>11639.6</v>
      </c>
      <c r="G2191" s="1" t="s">
        <v>34</v>
      </c>
      <c r="H2191">
        <v>11639.6</v>
      </c>
      <c r="I2191">
        <v>0</v>
      </c>
      <c r="J2191" s="1" t="s">
        <v>3890</v>
      </c>
      <c r="K2191" s="1" t="s">
        <v>3903</v>
      </c>
    </row>
    <row r="2192" spans="1:11" x14ac:dyDescent="0.25">
      <c r="A2192" s="1" t="s">
        <v>30</v>
      </c>
      <c r="B2192" s="1" t="s">
        <v>2232</v>
      </c>
      <c r="C2192">
        <v>97771</v>
      </c>
      <c r="D2192" s="1" t="s">
        <v>3660</v>
      </c>
      <c r="E2192">
        <v>561.54</v>
      </c>
      <c r="F2192">
        <v>33438.5</v>
      </c>
      <c r="G2192" s="1" t="s">
        <v>36</v>
      </c>
      <c r="H2192">
        <v>33438.5</v>
      </c>
      <c r="I2192">
        <v>0</v>
      </c>
      <c r="J2192" s="1" t="s">
        <v>3890</v>
      </c>
      <c r="K2192" s="1" t="s">
        <v>3903</v>
      </c>
    </row>
    <row r="2193" spans="1:11" x14ac:dyDescent="0.25">
      <c r="A2193" s="1" t="s">
        <v>30</v>
      </c>
      <c r="B2193" s="1" t="s">
        <v>2233</v>
      </c>
      <c r="C2193">
        <v>97772</v>
      </c>
      <c r="D2193" s="1" t="s">
        <v>3658</v>
      </c>
      <c r="E2193">
        <v>899.6</v>
      </c>
      <c r="F2193">
        <v>50385.8</v>
      </c>
      <c r="G2193" s="1" t="s">
        <v>35</v>
      </c>
      <c r="H2193">
        <v>50385.8</v>
      </c>
      <c r="I2193">
        <v>0</v>
      </c>
      <c r="J2193" s="1" t="s">
        <v>3890</v>
      </c>
      <c r="K2193" s="1" t="s">
        <v>3903</v>
      </c>
    </row>
    <row r="2194" spans="1:11" x14ac:dyDescent="0.25">
      <c r="A2194" s="1" t="s">
        <v>30</v>
      </c>
      <c r="B2194" s="1" t="s">
        <v>2234</v>
      </c>
      <c r="C2194">
        <v>97773</v>
      </c>
      <c r="D2194" s="1" t="s">
        <v>3731</v>
      </c>
      <c r="E2194">
        <v>113.8</v>
      </c>
      <c r="F2194">
        <v>7055.6</v>
      </c>
      <c r="G2194" s="1" t="s">
        <v>33</v>
      </c>
      <c r="H2194">
        <v>7055.6</v>
      </c>
      <c r="I2194">
        <v>0</v>
      </c>
      <c r="J2194" s="1" t="s">
        <v>3890</v>
      </c>
      <c r="K2194" s="1" t="s">
        <v>3894</v>
      </c>
    </row>
    <row r="2195" spans="1:11" x14ac:dyDescent="0.25">
      <c r="A2195" s="1" t="s">
        <v>30</v>
      </c>
      <c r="B2195" s="1" t="s">
        <v>2235</v>
      </c>
      <c r="C2195">
        <v>97774</v>
      </c>
      <c r="D2195" s="1" t="s">
        <v>3597</v>
      </c>
      <c r="E2195">
        <v>136.30000000000001</v>
      </c>
      <c r="F2195">
        <v>4368.8</v>
      </c>
      <c r="G2195" s="1" t="s">
        <v>30</v>
      </c>
      <c r="H2195">
        <v>4368.8</v>
      </c>
      <c r="I2195">
        <v>0</v>
      </c>
      <c r="J2195" s="1" t="s">
        <v>3890</v>
      </c>
      <c r="K2195" s="1" t="s">
        <v>3894</v>
      </c>
    </row>
    <row r="2196" spans="1:11" x14ac:dyDescent="0.25">
      <c r="A2196" s="1" t="s">
        <v>30</v>
      </c>
      <c r="B2196" s="1" t="s">
        <v>2236</v>
      </c>
      <c r="C2196">
        <v>97775</v>
      </c>
      <c r="D2196" s="1" t="s">
        <v>3599</v>
      </c>
      <c r="E2196">
        <v>803.3</v>
      </c>
      <c r="F2196">
        <v>42778.2</v>
      </c>
      <c r="G2196" s="1" t="s">
        <v>32</v>
      </c>
      <c r="H2196">
        <v>42778.2</v>
      </c>
      <c r="I2196">
        <v>0</v>
      </c>
      <c r="J2196" s="1" t="s">
        <v>3890</v>
      </c>
      <c r="K2196" s="1" t="s">
        <v>3901</v>
      </c>
    </row>
    <row r="2197" spans="1:11" x14ac:dyDescent="0.25">
      <c r="A2197" s="1" t="s">
        <v>30</v>
      </c>
      <c r="B2197" s="1" t="s">
        <v>2237</v>
      </c>
      <c r="C2197">
        <v>97776</v>
      </c>
      <c r="D2197" s="1" t="s">
        <v>3810</v>
      </c>
      <c r="E2197">
        <v>58.2</v>
      </c>
      <c r="F2197">
        <v>3724.8</v>
      </c>
      <c r="G2197" s="1" t="s">
        <v>30</v>
      </c>
      <c r="H2197">
        <v>3724.8</v>
      </c>
      <c r="I2197">
        <v>0</v>
      </c>
      <c r="J2197" s="1" t="s">
        <v>3890</v>
      </c>
      <c r="K2197" s="1" t="s">
        <v>3894</v>
      </c>
    </row>
    <row r="2198" spans="1:11" x14ac:dyDescent="0.25">
      <c r="A2198" s="1" t="s">
        <v>30</v>
      </c>
      <c r="B2198" s="1" t="s">
        <v>2238</v>
      </c>
      <c r="C2198">
        <v>97777</v>
      </c>
      <c r="D2198" s="1" t="s">
        <v>3791</v>
      </c>
      <c r="E2198">
        <v>505</v>
      </c>
      <c r="F2198">
        <v>29795</v>
      </c>
      <c r="G2198" s="1" t="s">
        <v>38</v>
      </c>
      <c r="H2198">
        <v>29795</v>
      </c>
      <c r="I2198">
        <v>0</v>
      </c>
      <c r="J2198" s="1" t="s">
        <v>3890</v>
      </c>
      <c r="K2198" s="1" t="s">
        <v>3898</v>
      </c>
    </row>
    <row r="2199" spans="1:11" x14ac:dyDescent="0.25">
      <c r="A2199" s="1" t="s">
        <v>30</v>
      </c>
      <c r="B2199" s="1" t="s">
        <v>2239</v>
      </c>
      <c r="C2199">
        <v>97778</v>
      </c>
      <c r="D2199" s="1" t="s">
        <v>3604</v>
      </c>
      <c r="E2199">
        <v>0</v>
      </c>
      <c r="F2199">
        <v>0</v>
      </c>
      <c r="G2199" s="1" t="s">
        <v>3879</v>
      </c>
      <c r="H2199">
        <v>0</v>
      </c>
      <c r="I2199">
        <v>0</v>
      </c>
      <c r="J2199" s="1" t="s">
        <v>3891</v>
      </c>
      <c r="K2199" s="1" t="s">
        <v>3894</v>
      </c>
    </row>
    <row r="2200" spans="1:11" x14ac:dyDescent="0.25">
      <c r="A2200" s="1" t="s">
        <v>30</v>
      </c>
      <c r="B2200" s="1" t="s">
        <v>2240</v>
      </c>
      <c r="C2200">
        <v>97779</v>
      </c>
      <c r="D2200" s="1" t="s">
        <v>3604</v>
      </c>
      <c r="E2200">
        <v>48.5</v>
      </c>
      <c r="F2200">
        <v>2850.9</v>
      </c>
      <c r="G2200" s="1" t="s">
        <v>30</v>
      </c>
      <c r="H2200">
        <v>2850.9</v>
      </c>
      <c r="I2200">
        <v>0</v>
      </c>
      <c r="J2200" s="1" t="s">
        <v>3890</v>
      </c>
      <c r="K2200" s="1" t="s">
        <v>3894</v>
      </c>
    </row>
    <row r="2201" spans="1:11" x14ac:dyDescent="0.25">
      <c r="A2201" s="1" t="s">
        <v>30</v>
      </c>
      <c r="B2201" s="1" t="s">
        <v>2241</v>
      </c>
      <c r="C2201">
        <v>97780</v>
      </c>
      <c r="D2201" s="1" t="s">
        <v>3787</v>
      </c>
      <c r="E2201">
        <v>53.8</v>
      </c>
      <c r="F2201">
        <v>2174.8000000000002</v>
      </c>
      <c r="G2201" s="1" t="s">
        <v>30</v>
      </c>
      <c r="H2201">
        <v>2174.8000000000002</v>
      </c>
      <c r="I2201">
        <v>0</v>
      </c>
      <c r="J2201" s="1" t="s">
        <v>3890</v>
      </c>
      <c r="K2201" s="1" t="s">
        <v>3894</v>
      </c>
    </row>
    <row r="2202" spans="1:11" x14ac:dyDescent="0.25">
      <c r="A2202" s="1" t="s">
        <v>30</v>
      </c>
      <c r="B2202" s="1" t="s">
        <v>2242</v>
      </c>
      <c r="C2202">
        <v>97781</v>
      </c>
      <c r="D2202" s="1" t="s">
        <v>3666</v>
      </c>
      <c r="E2202">
        <v>371</v>
      </c>
      <c r="F2202">
        <v>21255.5</v>
      </c>
      <c r="G2202" s="1" t="s">
        <v>35</v>
      </c>
      <c r="H2202">
        <v>21255.5</v>
      </c>
      <c r="I2202">
        <v>0</v>
      </c>
      <c r="J2202" s="1" t="s">
        <v>3890</v>
      </c>
      <c r="K2202" s="1" t="s">
        <v>3900</v>
      </c>
    </row>
    <row r="2203" spans="1:11" x14ac:dyDescent="0.25">
      <c r="A2203" s="1" t="s">
        <v>30</v>
      </c>
      <c r="B2203" s="1" t="s">
        <v>2243</v>
      </c>
      <c r="C2203">
        <v>97782</v>
      </c>
      <c r="D2203" s="1" t="s">
        <v>3636</v>
      </c>
      <c r="E2203">
        <v>74.599999999999994</v>
      </c>
      <c r="F2203">
        <v>4326.8</v>
      </c>
      <c r="G2203" s="1" t="s">
        <v>30</v>
      </c>
      <c r="H2203">
        <v>4326.8</v>
      </c>
      <c r="I2203">
        <v>0</v>
      </c>
      <c r="J2203" s="1" t="s">
        <v>3890</v>
      </c>
      <c r="K2203" s="1" t="s">
        <v>3896</v>
      </c>
    </row>
    <row r="2204" spans="1:11" x14ac:dyDescent="0.25">
      <c r="A2204" s="1" t="s">
        <v>30</v>
      </c>
      <c r="B2204" s="1" t="s">
        <v>2244</v>
      </c>
      <c r="C2204">
        <v>97783</v>
      </c>
      <c r="D2204" s="1" t="s">
        <v>3638</v>
      </c>
      <c r="E2204">
        <v>48.75</v>
      </c>
      <c r="F2204">
        <v>2695</v>
      </c>
      <c r="G2204" s="1" t="s">
        <v>30</v>
      </c>
      <c r="H2204">
        <v>2695</v>
      </c>
      <c r="I2204">
        <v>0</v>
      </c>
      <c r="J2204" s="1" t="s">
        <v>3890</v>
      </c>
      <c r="K2204" s="1" t="s">
        <v>3896</v>
      </c>
    </row>
    <row r="2205" spans="1:11" x14ac:dyDescent="0.25">
      <c r="A2205" s="1" t="s">
        <v>30</v>
      </c>
      <c r="B2205" s="1" t="s">
        <v>2245</v>
      </c>
      <c r="C2205">
        <v>97784</v>
      </c>
      <c r="D2205" s="1" t="s">
        <v>3633</v>
      </c>
      <c r="E2205">
        <v>221.6</v>
      </c>
      <c r="F2205">
        <v>11249.6</v>
      </c>
      <c r="G2205" s="1" t="s">
        <v>30</v>
      </c>
      <c r="H2205">
        <v>11249.6</v>
      </c>
      <c r="I2205">
        <v>0</v>
      </c>
      <c r="J2205" s="1" t="s">
        <v>3890</v>
      </c>
      <c r="K2205" s="1" t="s">
        <v>3896</v>
      </c>
    </row>
    <row r="2206" spans="1:11" x14ac:dyDescent="0.25">
      <c r="A2206" s="1" t="s">
        <v>30</v>
      </c>
      <c r="B2206" s="1" t="s">
        <v>2246</v>
      </c>
      <c r="C2206">
        <v>97785</v>
      </c>
      <c r="D2206" s="1" t="s">
        <v>3677</v>
      </c>
      <c r="E2206">
        <v>407</v>
      </c>
      <c r="F2206">
        <v>24013</v>
      </c>
      <c r="G2206" s="1" t="s">
        <v>30</v>
      </c>
      <c r="H2206">
        <v>24013</v>
      </c>
      <c r="I2206">
        <v>0</v>
      </c>
      <c r="J2206" s="1" t="s">
        <v>3890</v>
      </c>
      <c r="K2206" s="1" t="s">
        <v>3900</v>
      </c>
    </row>
    <row r="2207" spans="1:11" x14ac:dyDescent="0.25">
      <c r="A2207" s="1" t="s">
        <v>30</v>
      </c>
      <c r="B2207" s="1" t="s">
        <v>2247</v>
      </c>
      <c r="C2207">
        <v>97786</v>
      </c>
      <c r="D2207" s="1" t="s">
        <v>3634</v>
      </c>
      <c r="E2207">
        <v>61.5</v>
      </c>
      <c r="F2207">
        <v>3628.5</v>
      </c>
      <c r="G2207" s="1" t="s">
        <v>30</v>
      </c>
      <c r="H2207">
        <v>3628.5</v>
      </c>
      <c r="I2207">
        <v>0</v>
      </c>
      <c r="J2207" s="1" t="s">
        <v>3890</v>
      </c>
      <c r="K2207" s="1" t="s">
        <v>3902</v>
      </c>
    </row>
    <row r="2208" spans="1:11" x14ac:dyDescent="0.25">
      <c r="A2208" s="1" t="s">
        <v>30</v>
      </c>
      <c r="B2208" s="1" t="s">
        <v>2248</v>
      </c>
      <c r="C2208">
        <v>97787</v>
      </c>
      <c r="D2208" s="1" t="s">
        <v>3616</v>
      </c>
      <c r="E2208">
        <v>0</v>
      </c>
      <c r="F2208">
        <v>0</v>
      </c>
      <c r="G2208" s="1" t="s">
        <v>3879</v>
      </c>
      <c r="H2208">
        <v>0</v>
      </c>
      <c r="I2208">
        <v>0</v>
      </c>
      <c r="J2208" s="1" t="s">
        <v>3891</v>
      </c>
      <c r="K2208" s="1" t="s">
        <v>3894</v>
      </c>
    </row>
    <row r="2209" spans="1:11" x14ac:dyDescent="0.25">
      <c r="A2209" s="1" t="s">
        <v>30</v>
      </c>
      <c r="B2209" s="1" t="s">
        <v>2249</v>
      </c>
      <c r="C2209">
        <v>97788</v>
      </c>
      <c r="D2209" s="1" t="s">
        <v>3612</v>
      </c>
      <c r="E2209">
        <v>91.2</v>
      </c>
      <c r="F2209">
        <v>4139.3999999999996</v>
      </c>
      <c r="G2209" s="1" t="s">
        <v>30</v>
      </c>
      <c r="H2209">
        <v>4139.3999999999996</v>
      </c>
      <c r="I2209">
        <v>0</v>
      </c>
      <c r="J2209" s="1" t="s">
        <v>3890</v>
      </c>
      <c r="K2209" s="1" t="s">
        <v>3894</v>
      </c>
    </row>
    <row r="2210" spans="1:11" x14ac:dyDescent="0.25">
      <c r="A2210" s="1" t="s">
        <v>30</v>
      </c>
      <c r="B2210" s="1" t="s">
        <v>2250</v>
      </c>
      <c r="C2210">
        <v>97789</v>
      </c>
      <c r="D2210" s="1" t="s">
        <v>3673</v>
      </c>
      <c r="E2210">
        <v>259</v>
      </c>
      <c r="F2210">
        <v>15281</v>
      </c>
      <c r="G2210" s="1" t="s">
        <v>30</v>
      </c>
      <c r="H2210">
        <v>15281</v>
      </c>
      <c r="I2210">
        <v>0</v>
      </c>
      <c r="J2210" s="1" t="s">
        <v>3890</v>
      </c>
      <c r="K2210" s="1" t="s">
        <v>3900</v>
      </c>
    </row>
    <row r="2211" spans="1:11" x14ac:dyDescent="0.25">
      <c r="A2211" s="1" t="s">
        <v>30</v>
      </c>
      <c r="B2211" s="1" t="s">
        <v>2251</v>
      </c>
      <c r="C2211">
        <v>97790</v>
      </c>
      <c r="D2211" s="1" t="s">
        <v>3733</v>
      </c>
      <c r="E2211">
        <v>60</v>
      </c>
      <c r="F2211">
        <v>4320</v>
      </c>
      <c r="G2211" s="1" t="s">
        <v>30</v>
      </c>
      <c r="H2211">
        <v>4320</v>
      </c>
      <c r="I2211">
        <v>0</v>
      </c>
      <c r="J2211" s="1" t="s">
        <v>3890</v>
      </c>
      <c r="K2211" s="1" t="s">
        <v>3896</v>
      </c>
    </row>
    <row r="2212" spans="1:11" x14ac:dyDescent="0.25">
      <c r="A2212" s="1" t="s">
        <v>30</v>
      </c>
      <c r="B2212" s="1" t="s">
        <v>2252</v>
      </c>
      <c r="C2212">
        <v>97791</v>
      </c>
      <c r="D2212" s="1" t="s">
        <v>3775</v>
      </c>
      <c r="E2212">
        <v>113.6</v>
      </c>
      <c r="F2212">
        <v>4980.7</v>
      </c>
      <c r="G2212" s="1" t="s">
        <v>30</v>
      </c>
      <c r="H2212">
        <v>4980.7</v>
      </c>
      <c r="I2212">
        <v>0</v>
      </c>
      <c r="J2212" s="1" t="s">
        <v>3890</v>
      </c>
      <c r="K2212" s="1" t="s">
        <v>3894</v>
      </c>
    </row>
    <row r="2213" spans="1:11" x14ac:dyDescent="0.25">
      <c r="A2213" s="1" t="s">
        <v>30</v>
      </c>
      <c r="B2213" s="1" t="s">
        <v>2253</v>
      </c>
      <c r="C2213">
        <v>97792</v>
      </c>
      <c r="D2213" s="1" t="s">
        <v>3680</v>
      </c>
      <c r="E2213">
        <v>205.8</v>
      </c>
      <c r="F2213">
        <v>9350.6</v>
      </c>
      <c r="G2213" s="1" t="s">
        <v>30</v>
      </c>
      <c r="H2213">
        <v>9350.6</v>
      </c>
      <c r="I2213">
        <v>0</v>
      </c>
      <c r="J2213" s="1" t="s">
        <v>3890</v>
      </c>
      <c r="K2213" s="1" t="s">
        <v>3900</v>
      </c>
    </row>
    <row r="2214" spans="1:11" x14ac:dyDescent="0.25">
      <c r="A2214" s="1" t="s">
        <v>30</v>
      </c>
      <c r="B2214" s="1" t="s">
        <v>2254</v>
      </c>
      <c r="C2214">
        <v>97793</v>
      </c>
      <c r="D2214" s="1" t="s">
        <v>3616</v>
      </c>
      <c r="E2214">
        <v>232.8</v>
      </c>
      <c r="F2214">
        <v>11909</v>
      </c>
      <c r="G2214" s="1" t="s">
        <v>30</v>
      </c>
      <c r="H2214">
        <v>11909</v>
      </c>
      <c r="I2214">
        <v>0</v>
      </c>
      <c r="J2214" s="1" t="s">
        <v>3890</v>
      </c>
      <c r="K2214" s="1" t="s">
        <v>3894</v>
      </c>
    </row>
    <row r="2215" spans="1:11" x14ac:dyDescent="0.25">
      <c r="A2215" s="1" t="s">
        <v>30</v>
      </c>
      <c r="B2215" s="1" t="s">
        <v>2255</v>
      </c>
      <c r="C2215">
        <v>97794</v>
      </c>
      <c r="D2215" s="1" t="s">
        <v>3797</v>
      </c>
      <c r="E2215">
        <v>593.6</v>
      </c>
      <c r="F2215">
        <v>5.93</v>
      </c>
      <c r="G2215" s="1" t="s">
        <v>35</v>
      </c>
      <c r="H2215">
        <v>5.93</v>
      </c>
      <c r="I2215">
        <v>0</v>
      </c>
      <c r="J2215" s="1" t="s">
        <v>3890</v>
      </c>
      <c r="K2215" s="1" t="s">
        <v>3898</v>
      </c>
    </row>
    <row r="2216" spans="1:11" x14ac:dyDescent="0.25">
      <c r="A2216" s="1" t="s">
        <v>30</v>
      </c>
      <c r="B2216" s="1" t="s">
        <v>2256</v>
      </c>
      <c r="C2216">
        <v>97795</v>
      </c>
      <c r="D2216" s="1" t="s">
        <v>3670</v>
      </c>
      <c r="E2216">
        <v>66.900000000000006</v>
      </c>
      <c r="F2216">
        <v>4132</v>
      </c>
      <c r="G2216" s="1" t="s">
        <v>30</v>
      </c>
      <c r="H2216">
        <v>4132</v>
      </c>
      <c r="I2216">
        <v>0</v>
      </c>
      <c r="J2216" s="1" t="s">
        <v>3890</v>
      </c>
      <c r="K2216" s="1" t="s">
        <v>3894</v>
      </c>
    </row>
    <row r="2217" spans="1:11" x14ac:dyDescent="0.25">
      <c r="A2217" s="1" t="s">
        <v>30</v>
      </c>
      <c r="B2217" s="1" t="s">
        <v>2257</v>
      </c>
      <c r="C2217">
        <v>97796</v>
      </c>
      <c r="D2217" s="1" t="s">
        <v>3736</v>
      </c>
      <c r="E2217">
        <v>55.1</v>
      </c>
      <c r="F2217">
        <v>3416.2</v>
      </c>
      <c r="G2217" s="1" t="s">
        <v>30</v>
      </c>
      <c r="H2217">
        <v>3416.2</v>
      </c>
      <c r="I2217">
        <v>0</v>
      </c>
      <c r="J2217" s="1" t="s">
        <v>3890</v>
      </c>
      <c r="K2217" s="1" t="s">
        <v>3897</v>
      </c>
    </row>
    <row r="2218" spans="1:11" x14ac:dyDescent="0.25">
      <c r="A2218" s="1" t="s">
        <v>30</v>
      </c>
      <c r="B2218" s="1" t="s">
        <v>2258</v>
      </c>
      <c r="C2218">
        <v>97797</v>
      </c>
      <c r="D2218" s="1" t="s">
        <v>3671</v>
      </c>
      <c r="E2218">
        <v>17.100000000000001</v>
      </c>
      <c r="F2218">
        <v>996</v>
      </c>
      <c r="G2218" s="1" t="s">
        <v>30</v>
      </c>
      <c r="H2218">
        <v>996</v>
      </c>
      <c r="I2218">
        <v>0</v>
      </c>
      <c r="J2218" s="1" t="s">
        <v>3890</v>
      </c>
      <c r="K2218" s="1" t="s">
        <v>3897</v>
      </c>
    </row>
    <row r="2219" spans="1:11" x14ac:dyDescent="0.25">
      <c r="A2219" s="1" t="s">
        <v>30</v>
      </c>
      <c r="B2219" s="1" t="s">
        <v>2259</v>
      </c>
      <c r="C2219">
        <v>97798</v>
      </c>
      <c r="D2219" s="1" t="s">
        <v>3664</v>
      </c>
      <c r="E2219">
        <v>47.6</v>
      </c>
      <c r="F2219">
        <v>1358.8</v>
      </c>
      <c r="G2219" s="1" t="s">
        <v>30</v>
      </c>
      <c r="H2219">
        <v>1358.8</v>
      </c>
      <c r="I2219">
        <v>0</v>
      </c>
      <c r="J2219" s="1" t="s">
        <v>3890</v>
      </c>
      <c r="K2219" s="1" t="s">
        <v>3894</v>
      </c>
    </row>
    <row r="2220" spans="1:11" x14ac:dyDescent="0.25">
      <c r="A2220" s="1" t="s">
        <v>30</v>
      </c>
      <c r="B2220" s="1" t="s">
        <v>2260</v>
      </c>
      <c r="C2220">
        <v>97799</v>
      </c>
      <c r="D2220" s="1" t="s">
        <v>3679</v>
      </c>
      <c r="E2220">
        <v>45.8</v>
      </c>
      <c r="F2220">
        <v>2702.2</v>
      </c>
      <c r="G2220" s="1" t="s">
        <v>30</v>
      </c>
      <c r="H2220">
        <v>2702.2</v>
      </c>
      <c r="I2220">
        <v>0</v>
      </c>
      <c r="J2220" s="1" t="s">
        <v>3890</v>
      </c>
      <c r="K2220" s="1" t="s">
        <v>3897</v>
      </c>
    </row>
    <row r="2221" spans="1:11" x14ac:dyDescent="0.25">
      <c r="A2221" s="1" t="s">
        <v>30</v>
      </c>
      <c r="B2221" s="1" t="s">
        <v>2261</v>
      </c>
      <c r="C2221">
        <v>97800</v>
      </c>
      <c r="D2221" s="1" t="s">
        <v>3837</v>
      </c>
      <c r="E2221">
        <v>1903.27</v>
      </c>
      <c r="F2221">
        <v>83743.88</v>
      </c>
      <c r="G2221" s="1" t="s">
        <v>30</v>
      </c>
      <c r="H2221">
        <v>83743.88</v>
      </c>
      <c r="I2221">
        <v>0</v>
      </c>
      <c r="J2221" s="1" t="s">
        <v>3890</v>
      </c>
      <c r="K2221" s="1" t="s">
        <v>3895</v>
      </c>
    </row>
    <row r="2222" spans="1:11" x14ac:dyDescent="0.25">
      <c r="A2222" s="1" t="s">
        <v>30</v>
      </c>
      <c r="B2222" s="1" t="s">
        <v>2262</v>
      </c>
      <c r="C2222">
        <v>97801</v>
      </c>
      <c r="D2222" s="1" t="s">
        <v>3674</v>
      </c>
      <c r="E2222">
        <v>74.5</v>
      </c>
      <c r="F2222">
        <v>3948.5</v>
      </c>
      <c r="G2222" s="1" t="s">
        <v>30</v>
      </c>
      <c r="H2222">
        <v>3948.5</v>
      </c>
      <c r="I2222">
        <v>0</v>
      </c>
      <c r="J2222" s="1" t="s">
        <v>3890</v>
      </c>
      <c r="K2222" s="1" t="s">
        <v>3897</v>
      </c>
    </row>
    <row r="2223" spans="1:11" x14ac:dyDescent="0.25">
      <c r="A2223" s="1" t="s">
        <v>30</v>
      </c>
      <c r="B2223" s="1" t="s">
        <v>2263</v>
      </c>
      <c r="C2223">
        <v>97802</v>
      </c>
      <c r="D2223" s="1" t="s">
        <v>3745</v>
      </c>
      <c r="E2223">
        <v>17.100000000000001</v>
      </c>
      <c r="F2223">
        <v>2297.6</v>
      </c>
      <c r="G2223" s="1" t="s">
        <v>30</v>
      </c>
      <c r="H2223">
        <v>2297.6</v>
      </c>
      <c r="I2223">
        <v>0</v>
      </c>
      <c r="J2223" s="1" t="s">
        <v>3890</v>
      </c>
      <c r="K2223" s="1" t="s">
        <v>3895</v>
      </c>
    </row>
    <row r="2224" spans="1:11" x14ac:dyDescent="0.25">
      <c r="A2224" s="1" t="s">
        <v>30</v>
      </c>
      <c r="B2224" s="1" t="s">
        <v>2264</v>
      </c>
      <c r="C2224">
        <v>97803</v>
      </c>
      <c r="D2224" s="1" t="s">
        <v>3603</v>
      </c>
      <c r="E2224">
        <v>19</v>
      </c>
      <c r="F2224">
        <v>1121</v>
      </c>
      <c r="G2224" s="1" t="s">
        <v>30</v>
      </c>
      <c r="H2224">
        <v>1121</v>
      </c>
      <c r="I2224">
        <v>0</v>
      </c>
      <c r="J2224" s="1" t="s">
        <v>3890</v>
      </c>
      <c r="K2224" s="1" t="s">
        <v>3894</v>
      </c>
    </row>
    <row r="2225" spans="1:11" x14ac:dyDescent="0.25">
      <c r="A2225" s="1" t="s">
        <v>30</v>
      </c>
      <c r="B2225" s="1" t="s">
        <v>2265</v>
      </c>
      <c r="C2225">
        <v>97804</v>
      </c>
      <c r="D2225" s="1" t="s">
        <v>3688</v>
      </c>
      <c r="E2225">
        <v>0</v>
      </c>
      <c r="F2225">
        <v>0</v>
      </c>
      <c r="G2225" s="1" t="s">
        <v>3879</v>
      </c>
      <c r="H2225">
        <v>0</v>
      </c>
      <c r="I2225">
        <v>0</v>
      </c>
      <c r="J2225" s="1" t="s">
        <v>3891</v>
      </c>
      <c r="K2225" s="1" t="s">
        <v>3894</v>
      </c>
    </row>
    <row r="2226" spans="1:11" x14ac:dyDescent="0.25">
      <c r="A2226" s="1" t="s">
        <v>30</v>
      </c>
      <c r="B2226" s="1" t="s">
        <v>2266</v>
      </c>
      <c r="C2226">
        <v>97805</v>
      </c>
      <c r="D2226" s="1" t="s">
        <v>3688</v>
      </c>
      <c r="E2226">
        <v>46.7</v>
      </c>
      <c r="F2226">
        <v>1511.8</v>
      </c>
      <c r="G2226" s="1" t="s">
        <v>30</v>
      </c>
      <c r="H2226">
        <v>1511.8</v>
      </c>
      <c r="I2226">
        <v>0</v>
      </c>
      <c r="J2226" s="1" t="s">
        <v>3890</v>
      </c>
      <c r="K2226" s="1" t="s">
        <v>3894</v>
      </c>
    </row>
    <row r="2227" spans="1:11" x14ac:dyDescent="0.25">
      <c r="A2227" s="1" t="s">
        <v>30</v>
      </c>
      <c r="B2227" s="1" t="s">
        <v>2267</v>
      </c>
      <c r="C2227">
        <v>97806</v>
      </c>
      <c r="D2227" s="1" t="s">
        <v>3687</v>
      </c>
      <c r="E2227">
        <v>51</v>
      </c>
      <c r="F2227">
        <v>3204</v>
      </c>
      <c r="G2227" s="1" t="s">
        <v>30</v>
      </c>
      <c r="H2227">
        <v>3204</v>
      </c>
      <c r="I2227">
        <v>0</v>
      </c>
      <c r="J2227" s="1" t="s">
        <v>3890</v>
      </c>
      <c r="K2227" s="1" t="s">
        <v>3894</v>
      </c>
    </row>
    <row r="2228" spans="1:11" x14ac:dyDescent="0.25">
      <c r="A2228" s="1" t="s">
        <v>30</v>
      </c>
      <c r="B2228" s="1" t="s">
        <v>2268</v>
      </c>
      <c r="C2228">
        <v>97807</v>
      </c>
      <c r="D2228" s="1" t="s">
        <v>3624</v>
      </c>
      <c r="E2228">
        <v>30.1</v>
      </c>
      <c r="F2228">
        <v>1924</v>
      </c>
      <c r="G2228" s="1" t="s">
        <v>30</v>
      </c>
      <c r="H2228">
        <v>1924</v>
      </c>
      <c r="I2228">
        <v>0</v>
      </c>
      <c r="J2228" s="1" t="s">
        <v>3890</v>
      </c>
      <c r="K2228" s="1" t="s">
        <v>3894</v>
      </c>
    </row>
    <row r="2229" spans="1:11" x14ac:dyDescent="0.25">
      <c r="A2229" s="1" t="s">
        <v>30</v>
      </c>
      <c r="B2229" s="1" t="s">
        <v>2269</v>
      </c>
      <c r="C2229">
        <v>97808</v>
      </c>
      <c r="D2229" s="1" t="s">
        <v>3616</v>
      </c>
      <c r="E2229">
        <v>18.399999999999999</v>
      </c>
      <c r="F2229">
        <v>1159.2</v>
      </c>
      <c r="G2229" s="1" t="s">
        <v>30</v>
      </c>
      <c r="H2229">
        <v>1159.2</v>
      </c>
      <c r="I2229">
        <v>0</v>
      </c>
      <c r="J2229" s="1" t="s">
        <v>3890</v>
      </c>
      <c r="K2229" s="1" t="s">
        <v>3894</v>
      </c>
    </row>
    <row r="2230" spans="1:11" x14ac:dyDescent="0.25">
      <c r="A2230" s="1" t="s">
        <v>30</v>
      </c>
      <c r="B2230" s="1" t="s">
        <v>2270</v>
      </c>
      <c r="C2230">
        <v>97809</v>
      </c>
      <c r="D2230" s="1" t="s">
        <v>3600</v>
      </c>
      <c r="E2230">
        <v>48.5</v>
      </c>
      <c r="F2230">
        <v>2738.3</v>
      </c>
      <c r="G2230" s="1" t="s">
        <v>30</v>
      </c>
      <c r="H2230">
        <v>2738.3</v>
      </c>
      <c r="I2230">
        <v>0</v>
      </c>
      <c r="J2230" s="1" t="s">
        <v>3890</v>
      </c>
      <c r="K2230" s="1" t="s">
        <v>3894</v>
      </c>
    </row>
    <row r="2231" spans="1:11" x14ac:dyDescent="0.25">
      <c r="A2231" s="1" t="s">
        <v>30</v>
      </c>
      <c r="B2231" s="1" t="s">
        <v>2271</v>
      </c>
      <c r="C2231">
        <v>97810</v>
      </c>
      <c r="D2231" s="1" t="s">
        <v>3620</v>
      </c>
      <c r="E2231">
        <v>101.2</v>
      </c>
      <c r="F2231">
        <v>6477.8</v>
      </c>
      <c r="G2231" s="1" t="s">
        <v>30</v>
      </c>
      <c r="H2231">
        <v>6477.8</v>
      </c>
      <c r="I2231">
        <v>0</v>
      </c>
      <c r="J2231" s="1" t="s">
        <v>3890</v>
      </c>
      <c r="K2231" s="1" t="s">
        <v>3894</v>
      </c>
    </row>
    <row r="2232" spans="1:11" x14ac:dyDescent="0.25">
      <c r="A2232" s="1" t="s">
        <v>30</v>
      </c>
      <c r="B2232" s="1" t="s">
        <v>2272</v>
      </c>
      <c r="C2232">
        <v>97811</v>
      </c>
      <c r="D2232" s="1" t="s">
        <v>3794</v>
      </c>
      <c r="E2232">
        <v>74.7</v>
      </c>
      <c r="F2232">
        <v>2778</v>
      </c>
      <c r="G2232" s="1" t="s">
        <v>30</v>
      </c>
      <c r="H2232">
        <v>2778</v>
      </c>
      <c r="I2232">
        <v>0</v>
      </c>
      <c r="J2232" s="1" t="s">
        <v>3890</v>
      </c>
      <c r="K2232" s="1" t="s">
        <v>3894</v>
      </c>
    </row>
    <row r="2233" spans="1:11" x14ac:dyDescent="0.25">
      <c r="A2233" s="1" t="s">
        <v>30</v>
      </c>
      <c r="B2233" s="1" t="s">
        <v>2273</v>
      </c>
      <c r="C2233">
        <v>97812</v>
      </c>
      <c r="D2233" s="1" t="s">
        <v>3792</v>
      </c>
      <c r="E2233">
        <v>95.6</v>
      </c>
      <c r="F2233">
        <v>3379.6</v>
      </c>
      <c r="G2233" s="1" t="s">
        <v>30</v>
      </c>
      <c r="H2233">
        <v>3379.6</v>
      </c>
      <c r="I2233">
        <v>0</v>
      </c>
      <c r="J2233" s="1" t="s">
        <v>3890</v>
      </c>
      <c r="K2233" s="1" t="s">
        <v>3894</v>
      </c>
    </row>
    <row r="2234" spans="1:11" x14ac:dyDescent="0.25">
      <c r="A2234" s="1" t="s">
        <v>30</v>
      </c>
      <c r="B2234" s="1" t="s">
        <v>2274</v>
      </c>
      <c r="C2234">
        <v>97813</v>
      </c>
      <c r="D2234" s="1" t="s">
        <v>3753</v>
      </c>
      <c r="E2234">
        <v>100</v>
      </c>
      <c r="F2234">
        <v>5165.6000000000004</v>
      </c>
      <c r="G2234" s="1" t="s">
        <v>30</v>
      </c>
      <c r="H2234">
        <v>5165.6000000000004</v>
      </c>
      <c r="I2234">
        <v>0</v>
      </c>
      <c r="J2234" s="1" t="s">
        <v>3890</v>
      </c>
      <c r="K2234" s="1" t="s">
        <v>3901</v>
      </c>
    </row>
    <row r="2235" spans="1:11" x14ac:dyDescent="0.25">
      <c r="A2235" s="1" t="s">
        <v>30</v>
      </c>
      <c r="B2235" s="1" t="s">
        <v>2275</v>
      </c>
      <c r="C2235">
        <v>97814</v>
      </c>
      <c r="D2235" s="1" t="s">
        <v>3630</v>
      </c>
      <c r="E2235">
        <v>95.4</v>
      </c>
      <c r="F2235">
        <v>5628.6</v>
      </c>
      <c r="G2235" s="1" t="s">
        <v>30</v>
      </c>
      <c r="H2235">
        <v>5628.6</v>
      </c>
      <c r="I2235">
        <v>0</v>
      </c>
      <c r="J2235" s="1" t="s">
        <v>3890</v>
      </c>
      <c r="K2235" s="1" t="s">
        <v>3901</v>
      </c>
    </row>
    <row r="2236" spans="1:11" x14ac:dyDescent="0.25">
      <c r="A2236" s="1" t="s">
        <v>30</v>
      </c>
      <c r="B2236" s="1" t="s">
        <v>2276</v>
      </c>
      <c r="C2236">
        <v>97815</v>
      </c>
      <c r="D2236" s="1" t="s">
        <v>3825</v>
      </c>
      <c r="E2236">
        <v>54.3</v>
      </c>
      <c r="F2236">
        <v>3475.2</v>
      </c>
      <c r="G2236" s="1" t="s">
        <v>30</v>
      </c>
      <c r="H2236">
        <v>3475.2</v>
      </c>
      <c r="I2236">
        <v>0</v>
      </c>
      <c r="J2236" s="1" t="s">
        <v>3890</v>
      </c>
      <c r="K2236" s="1" t="s">
        <v>3894</v>
      </c>
    </row>
    <row r="2237" spans="1:11" x14ac:dyDescent="0.25">
      <c r="A2237" s="1" t="s">
        <v>30</v>
      </c>
      <c r="B2237" s="1" t="s">
        <v>2277</v>
      </c>
      <c r="C2237">
        <v>97816</v>
      </c>
      <c r="D2237" s="1" t="s">
        <v>3614</v>
      </c>
      <c r="E2237">
        <v>141.69999999999999</v>
      </c>
      <c r="F2237">
        <v>7349.5</v>
      </c>
      <c r="G2237" s="1" t="s">
        <v>30</v>
      </c>
      <c r="H2237">
        <v>7349.5</v>
      </c>
      <c r="I2237">
        <v>0</v>
      </c>
      <c r="J2237" s="1" t="s">
        <v>3890</v>
      </c>
      <c r="K2237" s="1" t="s">
        <v>3894</v>
      </c>
    </row>
    <row r="2238" spans="1:11" x14ac:dyDescent="0.25">
      <c r="A2238" s="1" t="s">
        <v>30</v>
      </c>
      <c r="B2238" s="1" t="s">
        <v>2278</v>
      </c>
      <c r="C2238">
        <v>97817</v>
      </c>
      <c r="D2238" s="1" t="s">
        <v>3614</v>
      </c>
      <c r="E2238">
        <v>89</v>
      </c>
      <c r="F2238">
        <v>3204</v>
      </c>
      <c r="G2238" s="1" t="s">
        <v>30</v>
      </c>
      <c r="H2238">
        <v>3204</v>
      </c>
      <c r="I2238">
        <v>0</v>
      </c>
      <c r="J2238" s="1" t="s">
        <v>3890</v>
      </c>
      <c r="K2238" s="1" t="s">
        <v>3894</v>
      </c>
    </row>
    <row r="2239" spans="1:11" x14ac:dyDescent="0.25">
      <c r="A2239" s="1" t="s">
        <v>30</v>
      </c>
      <c r="B2239" s="1" t="s">
        <v>2279</v>
      </c>
      <c r="C2239">
        <v>97818</v>
      </c>
      <c r="D2239" s="1" t="s">
        <v>3665</v>
      </c>
      <c r="E2239">
        <v>79.599999999999994</v>
      </c>
      <c r="F2239">
        <v>4585.2</v>
      </c>
      <c r="G2239" s="1" t="s">
        <v>30</v>
      </c>
      <c r="H2239">
        <v>4585.2</v>
      </c>
      <c r="I2239">
        <v>0</v>
      </c>
      <c r="J2239" s="1" t="s">
        <v>3890</v>
      </c>
      <c r="K2239" s="1" t="s">
        <v>3901</v>
      </c>
    </row>
    <row r="2240" spans="1:11" x14ac:dyDescent="0.25">
      <c r="A2240" s="1" t="s">
        <v>30</v>
      </c>
      <c r="B2240" s="1" t="s">
        <v>2280</v>
      </c>
      <c r="C2240">
        <v>97819</v>
      </c>
      <c r="D2240" s="1" t="s">
        <v>3614</v>
      </c>
      <c r="E2240">
        <v>16.899999999999999</v>
      </c>
      <c r="F2240">
        <v>997.1</v>
      </c>
      <c r="G2240" s="1" t="s">
        <v>30</v>
      </c>
      <c r="H2240">
        <v>997.1</v>
      </c>
      <c r="I2240">
        <v>0</v>
      </c>
      <c r="J2240" s="1" t="s">
        <v>3890</v>
      </c>
      <c r="K2240" s="1" t="s">
        <v>3894</v>
      </c>
    </row>
    <row r="2241" spans="1:11" x14ac:dyDescent="0.25">
      <c r="A2241" s="1" t="s">
        <v>30</v>
      </c>
      <c r="B2241" s="1" t="s">
        <v>2281</v>
      </c>
      <c r="C2241">
        <v>97820</v>
      </c>
      <c r="D2241" s="1" t="s">
        <v>3618</v>
      </c>
      <c r="E2241">
        <v>175</v>
      </c>
      <c r="F2241">
        <v>8882.2000000000007</v>
      </c>
      <c r="G2241" s="1" t="s">
        <v>30</v>
      </c>
      <c r="H2241">
        <v>8882.2000000000007</v>
      </c>
      <c r="I2241">
        <v>0</v>
      </c>
      <c r="J2241" s="1" t="s">
        <v>3890</v>
      </c>
      <c r="K2241" s="1" t="s">
        <v>3894</v>
      </c>
    </row>
    <row r="2242" spans="1:11" x14ac:dyDescent="0.25">
      <c r="A2242" s="1" t="s">
        <v>30</v>
      </c>
      <c r="B2242" s="1" t="s">
        <v>2282</v>
      </c>
      <c r="C2242">
        <v>97821</v>
      </c>
      <c r="D2242" s="1" t="s">
        <v>3750</v>
      </c>
      <c r="E2242">
        <v>65.400000000000006</v>
      </c>
      <c r="F2242">
        <v>4054.8</v>
      </c>
      <c r="G2242" s="1" t="s">
        <v>30</v>
      </c>
      <c r="H2242">
        <v>4054.8</v>
      </c>
      <c r="I2242">
        <v>0</v>
      </c>
      <c r="J2242" s="1" t="s">
        <v>3890</v>
      </c>
      <c r="K2242" s="1" t="s">
        <v>3901</v>
      </c>
    </row>
    <row r="2243" spans="1:11" x14ac:dyDescent="0.25">
      <c r="A2243" s="1" t="s">
        <v>30</v>
      </c>
      <c r="B2243" s="1" t="s">
        <v>2283</v>
      </c>
      <c r="C2243">
        <v>97822</v>
      </c>
      <c r="D2243" s="1" t="s">
        <v>3718</v>
      </c>
      <c r="E2243">
        <v>124.3</v>
      </c>
      <c r="F2243">
        <v>4226.2</v>
      </c>
      <c r="G2243" s="1" t="s">
        <v>30</v>
      </c>
      <c r="H2243">
        <v>4226.2</v>
      </c>
      <c r="I2243">
        <v>0</v>
      </c>
      <c r="J2243" s="1" t="s">
        <v>3890</v>
      </c>
      <c r="K2243" s="1" t="s">
        <v>3894</v>
      </c>
    </row>
    <row r="2244" spans="1:11" x14ac:dyDescent="0.25">
      <c r="A2244" s="1" t="s">
        <v>30</v>
      </c>
      <c r="B2244" s="1" t="s">
        <v>2284</v>
      </c>
      <c r="C2244">
        <v>97823</v>
      </c>
      <c r="D2244" s="1" t="s">
        <v>3605</v>
      </c>
      <c r="E2244">
        <v>28.1</v>
      </c>
      <c r="F2244">
        <v>1657.9</v>
      </c>
      <c r="G2244" s="1" t="s">
        <v>30</v>
      </c>
      <c r="H2244">
        <v>1657.9</v>
      </c>
      <c r="I2244">
        <v>0</v>
      </c>
      <c r="J2244" s="1" t="s">
        <v>3890</v>
      </c>
      <c r="K2244" s="1" t="s">
        <v>3894</v>
      </c>
    </row>
    <row r="2245" spans="1:11" x14ac:dyDescent="0.25">
      <c r="A2245" s="1" t="s">
        <v>30</v>
      </c>
      <c r="B2245" s="1" t="s">
        <v>2285</v>
      </c>
      <c r="C2245">
        <v>97824</v>
      </c>
      <c r="D2245" s="1" t="s">
        <v>3642</v>
      </c>
      <c r="E2245">
        <v>72.2</v>
      </c>
      <c r="F2245">
        <v>4489.7</v>
      </c>
      <c r="G2245" s="1" t="s">
        <v>30</v>
      </c>
      <c r="H2245">
        <v>4489.7</v>
      </c>
      <c r="I2245">
        <v>0</v>
      </c>
      <c r="J2245" s="1" t="s">
        <v>3890</v>
      </c>
      <c r="K2245" s="1" t="s">
        <v>3894</v>
      </c>
    </row>
    <row r="2246" spans="1:11" x14ac:dyDescent="0.25">
      <c r="A2246" s="1" t="s">
        <v>30</v>
      </c>
      <c r="B2246" s="1" t="s">
        <v>2286</v>
      </c>
      <c r="C2246">
        <v>97825</v>
      </c>
      <c r="D2246" s="1" t="s">
        <v>3625</v>
      </c>
      <c r="E2246">
        <v>82.2</v>
      </c>
      <c r="F2246">
        <v>4849.8</v>
      </c>
      <c r="G2246" s="1" t="s">
        <v>30</v>
      </c>
      <c r="H2246">
        <v>4849.8</v>
      </c>
      <c r="I2246">
        <v>0</v>
      </c>
      <c r="J2246" s="1" t="s">
        <v>3890</v>
      </c>
      <c r="K2246" s="1" t="s">
        <v>3894</v>
      </c>
    </row>
    <row r="2247" spans="1:11" x14ac:dyDescent="0.25">
      <c r="A2247" s="1" t="s">
        <v>30</v>
      </c>
      <c r="B2247" s="1" t="s">
        <v>2287</v>
      </c>
      <c r="C2247">
        <v>97826</v>
      </c>
      <c r="D2247" s="1" t="s">
        <v>3614</v>
      </c>
      <c r="E2247">
        <v>49.8</v>
      </c>
      <c r="F2247">
        <v>2988</v>
      </c>
      <c r="G2247" s="1" t="s">
        <v>30</v>
      </c>
      <c r="H2247">
        <v>2988</v>
      </c>
      <c r="I2247">
        <v>0</v>
      </c>
      <c r="J2247" s="1" t="s">
        <v>3890</v>
      </c>
      <c r="K2247" s="1" t="s">
        <v>3894</v>
      </c>
    </row>
    <row r="2248" spans="1:11" x14ac:dyDescent="0.25">
      <c r="A2248" s="1" t="s">
        <v>30</v>
      </c>
      <c r="B2248" s="1" t="s">
        <v>2288</v>
      </c>
      <c r="C2248">
        <v>97827</v>
      </c>
      <c r="D2248" s="1" t="s">
        <v>3614</v>
      </c>
      <c r="E2248">
        <v>11.7</v>
      </c>
      <c r="F2248">
        <v>549.9</v>
      </c>
      <c r="G2248" s="1" t="s">
        <v>30</v>
      </c>
      <c r="H2248">
        <v>549.9</v>
      </c>
      <c r="I2248">
        <v>0</v>
      </c>
      <c r="J2248" s="1" t="s">
        <v>3890</v>
      </c>
      <c r="K2248" s="1" t="s">
        <v>3894</v>
      </c>
    </row>
    <row r="2249" spans="1:11" x14ac:dyDescent="0.25">
      <c r="A2249" s="1" t="s">
        <v>30</v>
      </c>
      <c r="B2249" s="1" t="s">
        <v>2289</v>
      </c>
      <c r="C2249">
        <v>97828</v>
      </c>
      <c r="D2249" s="1" t="s">
        <v>3605</v>
      </c>
      <c r="E2249">
        <v>53.8</v>
      </c>
      <c r="F2249">
        <v>2846.6</v>
      </c>
      <c r="G2249" s="1" t="s">
        <v>30</v>
      </c>
      <c r="H2249">
        <v>2846.6</v>
      </c>
      <c r="I2249">
        <v>0</v>
      </c>
      <c r="J2249" s="1" t="s">
        <v>3890</v>
      </c>
      <c r="K2249" s="1" t="s">
        <v>3894</v>
      </c>
    </row>
    <row r="2250" spans="1:11" x14ac:dyDescent="0.25">
      <c r="A2250" s="1" t="s">
        <v>30</v>
      </c>
      <c r="B2250" s="1" t="s">
        <v>2290</v>
      </c>
      <c r="C2250">
        <v>97829</v>
      </c>
      <c r="D2250" s="1" t="s">
        <v>3622</v>
      </c>
      <c r="E2250">
        <v>108.6</v>
      </c>
      <c r="F2250">
        <v>5869.4</v>
      </c>
      <c r="G2250" s="1" t="s">
        <v>30</v>
      </c>
      <c r="H2250">
        <v>5869.4</v>
      </c>
      <c r="I2250">
        <v>0</v>
      </c>
      <c r="J2250" s="1" t="s">
        <v>3890</v>
      </c>
      <c r="K2250" s="1" t="s">
        <v>3894</v>
      </c>
    </row>
    <row r="2251" spans="1:11" x14ac:dyDescent="0.25">
      <c r="A2251" s="1" t="s">
        <v>30</v>
      </c>
      <c r="B2251" s="1" t="s">
        <v>2291</v>
      </c>
      <c r="C2251">
        <v>97830</v>
      </c>
      <c r="D2251" s="1" t="s">
        <v>3800</v>
      </c>
      <c r="E2251">
        <v>84.6</v>
      </c>
      <c r="F2251">
        <v>4468.5</v>
      </c>
      <c r="G2251" s="1" t="s">
        <v>30</v>
      </c>
      <c r="H2251">
        <v>4468.5</v>
      </c>
      <c r="I2251">
        <v>0</v>
      </c>
      <c r="J2251" s="1" t="s">
        <v>3890</v>
      </c>
      <c r="K2251" s="1" t="s">
        <v>3894</v>
      </c>
    </row>
    <row r="2252" spans="1:11" x14ac:dyDescent="0.25">
      <c r="A2252" s="1" t="s">
        <v>30</v>
      </c>
      <c r="B2252" s="1" t="s">
        <v>2292</v>
      </c>
      <c r="C2252">
        <v>97831</v>
      </c>
      <c r="D2252" s="1" t="s">
        <v>3790</v>
      </c>
      <c r="E2252">
        <v>500</v>
      </c>
      <c r="F2252">
        <v>29000</v>
      </c>
      <c r="G2252" s="1" t="s">
        <v>31</v>
      </c>
      <c r="H2252">
        <v>29000</v>
      </c>
      <c r="I2252">
        <v>0</v>
      </c>
      <c r="J2252" s="1" t="s">
        <v>3890</v>
      </c>
      <c r="K2252" s="1" t="s">
        <v>3898</v>
      </c>
    </row>
    <row r="2253" spans="1:11" x14ac:dyDescent="0.25">
      <c r="A2253" s="1" t="s">
        <v>30</v>
      </c>
      <c r="B2253" s="1" t="s">
        <v>2293</v>
      </c>
      <c r="C2253">
        <v>97832</v>
      </c>
      <c r="D2253" s="1" t="s">
        <v>3703</v>
      </c>
      <c r="E2253">
        <v>101</v>
      </c>
      <c r="F2253">
        <v>6064.1</v>
      </c>
      <c r="G2253" s="1" t="s">
        <v>30</v>
      </c>
      <c r="H2253">
        <v>6064.1</v>
      </c>
      <c r="I2253">
        <v>0</v>
      </c>
      <c r="J2253" s="1" t="s">
        <v>3890</v>
      </c>
      <c r="K2253" s="1" t="s">
        <v>3894</v>
      </c>
    </row>
    <row r="2254" spans="1:11" x14ac:dyDescent="0.25">
      <c r="A2254" s="1" t="s">
        <v>30</v>
      </c>
      <c r="B2254" s="1" t="s">
        <v>2294</v>
      </c>
      <c r="C2254">
        <v>97833</v>
      </c>
      <c r="D2254" s="1" t="s">
        <v>3848</v>
      </c>
      <c r="E2254">
        <v>637</v>
      </c>
      <c r="F2254">
        <v>36946</v>
      </c>
      <c r="G2254" s="1" t="s">
        <v>31</v>
      </c>
      <c r="H2254">
        <v>36946</v>
      </c>
      <c r="I2254">
        <v>0</v>
      </c>
      <c r="J2254" s="1" t="s">
        <v>3890</v>
      </c>
      <c r="K2254" s="1" t="s">
        <v>3898</v>
      </c>
    </row>
    <row r="2255" spans="1:11" x14ac:dyDescent="0.25">
      <c r="A2255" s="1" t="s">
        <v>30</v>
      </c>
      <c r="B2255" s="1" t="s">
        <v>2295</v>
      </c>
      <c r="C2255">
        <v>97834</v>
      </c>
      <c r="D2255" s="1" t="s">
        <v>3762</v>
      </c>
      <c r="E2255">
        <v>328.5</v>
      </c>
      <c r="F2255">
        <v>17432.400000000001</v>
      </c>
      <c r="G2255" s="1" t="s">
        <v>30</v>
      </c>
      <c r="H2255">
        <v>17432.400000000001</v>
      </c>
      <c r="I2255">
        <v>0</v>
      </c>
      <c r="J2255" s="1" t="s">
        <v>3890</v>
      </c>
      <c r="K2255" s="1" t="s">
        <v>3894</v>
      </c>
    </row>
    <row r="2256" spans="1:11" x14ac:dyDescent="0.25">
      <c r="A2256" s="1" t="s">
        <v>30</v>
      </c>
      <c r="B2256" s="1" t="s">
        <v>2296</v>
      </c>
      <c r="C2256">
        <v>97835</v>
      </c>
      <c r="D2256" s="1" t="s">
        <v>3807</v>
      </c>
      <c r="E2256">
        <v>31.6</v>
      </c>
      <c r="F2256">
        <v>1738</v>
      </c>
      <c r="G2256" s="1" t="s">
        <v>31</v>
      </c>
      <c r="H2256">
        <v>1738</v>
      </c>
      <c r="I2256">
        <v>0</v>
      </c>
      <c r="J2256" s="1" t="s">
        <v>3890</v>
      </c>
      <c r="K2256" s="1" t="s">
        <v>3894</v>
      </c>
    </row>
    <row r="2257" spans="1:11" x14ac:dyDescent="0.25">
      <c r="A2257" s="1" t="s">
        <v>30</v>
      </c>
      <c r="B2257" s="1" t="s">
        <v>2297</v>
      </c>
      <c r="C2257">
        <v>97836</v>
      </c>
      <c r="D2257" s="1" t="s">
        <v>3760</v>
      </c>
      <c r="E2257">
        <v>11.9</v>
      </c>
      <c r="F2257">
        <v>702.1</v>
      </c>
      <c r="G2257" s="1" t="s">
        <v>31</v>
      </c>
      <c r="H2257">
        <v>702.1</v>
      </c>
      <c r="I2257">
        <v>0</v>
      </c>
      <c r="J2257" s="1" t="s">
        <v>3890</v>
      </c>
      <c r="K2257" s="1" t="s">
        <v>3896</v>
      </c>
    </row>
    <row r="2258" spans="1:11" x14ac:dyDescent="0.25">
      <c r="A2258" s="1" t="s">
        <v>30</v>
      </c>
      <c r="B2258" s="1" t="s">
        <v>2298</v>
      </c>
      <c r="C2258">
        <v>97837</v>
      </c>
      <c r="D2258" s="1" t="s">
        <v>3682</v>
      </c>
      <c r="E2258">
        <v>278.89999999999998</v>
      </c>
      <c r="F2258">
        <v>10896.8</v>
      </c>
      <c r="G2258" s="1" t="s">
        <v>31</v>
      </c>
      <c r="H2258">
        <v>10896.8</v>
      </c>
      <c r="I2258">
        <v>0</v>
      </c>
      <c r="J2258" s="1" t="s">
        <v>3890</v>
      </c>
      <c r="K2258" s="1" t="s">
        <v>3896</v>
      </c>
    </row>
    <row r="2259" spans="1:11" x14ac:dyDescent="0.25">
      <c r="A2259" s="1" t="s">
        <v>30</v>
      </c>
      <c r="B2259" s="1" t="s">
        <v>2299</v>
      </c>
      <c r="C2259">
        <v>97838</v>
      </c>
      <c r="D2259" s="1" t="s">
        <v>3681</v>
      </c>
      <c r="E2259">
        <v>245.7</v>
      </c>
      <c r="F2259">
        <v>12833.4</v>
      </c>
      <c r="G2259" s="1" t="s">
        <v>31</v>
      </c>
      <c r="H2259">
        <v>12833.4</v>
      </c>
      <c r="I2259">
        <v>0</v>
      </c>
      <c r="J2259" s="1" t="s">
        <v>3890</v>
      </c>
      <c r="K2259" s="1" t="s">
        <v>3897</v>
      </c>
    </row>
    <row r="2260" spans="1:11" x14ac:dyDescent="0.25">
      <c r="A2260" s="1" t="s">
        <v>30</v>
      </c>
      <c r="B2260" s="1" t="s">
        <v>2300</v>
      </c>
      <c r="C2260">
        <v>97839</v>
      </c>
      <c r="D2260" s="1" t="s">
        <v>3603</v>
      </c>
      <c r="E2260">
        <v>229.9</v>
      </c>
      <c r="F2260">
        <v>5951</v>
      </c>
      <c r="G2260" s="1" t="s">
        <v>31</v>
      </c>
      <c r="H2260">
        <v>5951</v>
      </c>
      <c r="I2260">
        <v>0</v>
      </c>
      <c r="J2260" s="1" t="s">
        <v>3890</v>
      </c>
      <c r="K2260" s="1" t="s">
        <v>3897</v>
      </c>
    </row>
    <row r="2261" spans="1:11" x14ac:dyDescent="0.25">
      <c r="A2261" s="1" t="s">
        <v>30</v>
      </c>
      <c r="B2261" s="1" t="s">
        <v>2301</v>
      </c>
      <c r="C2261">
        <v>97840</v>
      </c>
      <c r="D2261" s="1" t="s">
        <v>3684</v>
      </c>
      <c r="E2261">
        <v>0</v>
      </c>
      <c r="F2261">
        <v>0</v>
      </c>
      <c r="G2261" s="1" t="s">
        <v>3879</v>
      </c>
      <c r="H2261">
        <v>0</v>
      </c>
      <c r="I2261">
        <v>0</v>
      </c>
      <c r="J2261" s="1" t="s">
        <v>3891</v>
      </c>
      <c r="K2261" s="1" t="s">
        <v>3897</v>
      </c>
    </row>
    <row r="2262" spans="1:11" x14ac:dyDescent="0.25">
      <c r="A2262" s="1" t="s">
        <v>30</v>
      </c>
      <c r="B2262" s="1" t="s">
        <v>2302</v>
      </c>
      <c r="C2262">
        <v>97841</v>
      </c>
      <c r="D2262" s="1" t="s">
        <v>3661</v>
      </c>
      <c r="E2262">
        <v>579.79999999999995</v>
      </c>
      <c r="F2262">
        <v>30698.3</v>
      </c>
      <c r="G2262" s="1" t="s">
        <v>31</v>
      </c>
      <c r="H2262">
        <v>30698.3</v>
      </c>
      <c r="I2262">
        <v>0</v>
      </c>
      <c r="J2262" s="1" t="s">
        <v>3890</v>
      </c>
      <c r="K2262" s="1" t="s">
        <v>3896</v>
      </c>
    </row>
    <row r="2263" spans="1:11" x14ac:dyDescent="0.25">
      <c r="A2263" s="1" t="s">
        <v>30</v>
      </c>
      <c r="B2263" s="1" t="s">
        <v>2303</v>
      </c>
      <c r="C2263">
        <v>97842</v>
      </c>
      <c r="D2263" s="1" t="s">
        <v>3661</v>
      </c>
      <c r="E2263">
        <v>55</v>
      </c>
      <c r="F2263">
        <v>2915</v>
      </c>
      <c r="G2263" s="1" t="s">
        <v>31</v>
      </c>
      <c r="H2263">
        <v>2915</v>
      </c>
      <c r="I2263">
        <v>0</v>
      </c>
      <c r="J2263" s="1" t="s">
        <v>3890</v>
      </c>
      <c r="K2263" s="1" t="s">
        <v>3894</v>
      </c>
    </row>
    <row r="2264" spans="1:11" x14ac:dyDescent="0.25">
      <c r="A2264" s="1" t="s">
        <v>30</v>
      </c>
      <c r="B2264" s="1" t="s">
        <v>2304</v>
      </c>
      <c r="C2264">
        <v>97843</v>
      </c>
      <c r="D2264" s="1" t="s">
        <v>3709</v>
      </c>
      <c r="E2264">
        <v>150.19999999999999</v>
      </c>
      <c r="F2264">
        <v>8861.7999999999993</v>
      </c>
      <c r="G2264" s="1" t="s">
        <v>31</v>
      </c>
      <c r="H2264">
        <v>8861.7999999999993</v>
      </c>
      <c r="I2264">
        <v>0</v>
      </c>
      <c r="J2264" s="1" t="s">
        <v>3890</v>
      </c>
      <c r="K2264" s="1" t="s">
        <v>3897</v>
      </c>
    </row>
    <row r="2265" spans="1:11" x14ac:dyDescent="0.25">
      <c r="A2265" s="1" t="s">
        <v>30</v>
      </c>
      <c r="B2265" s="1" t="s">
        <v>2305</v>
      </c>
      <c r="C2265">
        <v>97844</v>
      </c>
      <c r="D2265" s="1" t="s">
        <v>3710</v>
      </c>
      <c r="E2265">
        <v>30.3</v>
      </c>
      <c r="F2265">
        <v>1787.7</v>
      </c>
      <c r="G2265" s="1" t="s">
        <v>31</v>
      </c>
      <c r="H2265">
        <v>1787.7</v>
      </c>
      <c r="I2265">
        <v>0</v>
      </c>
      <c r="J2265" s="1" t="s">
        <v>3890</v>
      </c>
      <c r="K2265" s="1" t="s">
        <v>3897</v>
      </c>
    </row>
    <row r="2266" spans="1:11" x14ac:dyDescent="0.25">
      <c r="A2266" s="1" t="s">
        <v>30</v>
      </c>
      <c r="B2266" s="1" t="s">
        <v>2306</v>
      </c>
      <c r="C2266">
        <v>97845</v>
      </c>
      <c r="D2266" s="1" t="s">
        <v>3711</v>
      </c>
      <c r="E2266">
        <v>107.4</v>
      </c>
      <c r="F2266">
        <v>6336.6</v>
      </c>
      <c r="G2266" s="1" t="s">
        <v>30</v>
      </c>
      <c r="H2266">
        <v>6336.6</v>
      </c>
      <c r="I2266">
        <v>0</v>
      </c>
      <c r="J2266" s="1" t="s">
        <v>3890</v>
      </c>
      <c r="K2266" s="1" t="s">
        <v>3897</v>
      </c>
    </row>
    <row r="2267" spans="1:11" x14ac:dyDescent="0.25">
      <c r="A2267" s="1" t="s">
        <v>30</v>
      </c>
      <c r="B2267" s="1" t="s">
        <v>2307</v>
      </c>
      <c r="C2267">
        <v>97846</v>
      </c>
      <c r="D2267" s="1" t="s">
        <v>3662</v>
      </c>
      <c r="E2267">
        <v>105.22</v>
      </c>
      <c r="F2267">
        <v>4856.8</v>
      </c>
      <c r="G2267" s="1" t="s">
        <v>31</v>
      </c>
      <c r="H2267">
        <v>4856.8</v>
      </c>
      <c r="I2267">
        <v>0</v>
      </c>
      <c r="J2267" s="1" t="s">
        <v>3890</v>
      </c>
      <c r="K2267" s="1" t="s">
        <v>3896</v>
      </c>
    </row>
    <row r="2268" spans="1:11" x14ac:dyDescent="0.25">
      <c r="A2268" s="1" t="s">
        <v>30</v>
      </c>
      <c r="B2268" s="1" t="s">
        <v>2308</v>
      </c>
      <c r="C2268">
        <v>97847</v>
      </c>
      <c r="D2268" s="1" t="s">
        <v>3713</v>
      </c>
      <c r="E2268">
        <v>15.3</v>
      </c>
      <c r="F2268">
        <v>902.7</v>
      </c>
      <c r="G2268" s="1" t="s">
        <v>31</v>
      </c>
      <c r="H2268">
        <v>902.7</v>
      </c>
      <c r="I2268">
        <v>0</v>
      </c>
      <c r="J2268" s="1" t="s">
        <v>3890</v>
      </c>
      <c r="K2268" s="1" t="s">
        <v>3897</v>
      </c>
    </row>
    <row r="2269" spans="1:11" x14ac:dyDescent="0.25">
      <c r="A2269" s="1" t="s">
        <v>30</v>
      </c>
      <c r="B2269" s="1" t="s">
        <v>2309</v>
      </c>
      <c r="C2269">
        <v>97848</v>
      </c>
      <c r="D2269" s="1" t="s">
        <v>3844</v>
      </c>
      <c r="E2269">
        <v>9.8000000000000007</v>
      </c>
      <c r="F2269">
        <v>578.20000000000005</v>
      </c>
      <c r="G2269" s="1" t="s">
        <v>31</v>
      </c>
      <c r="H2269">
        <v>578.20000000000005</v>
      </c>
      <c r="I2269">
        <v>0</v>
      </c>
      <c r="J2269" s="1" t="s">
        <v>3890</v>
      </c>
      <c r="K2269" s="1" t="s">
        <v>3897</v>
      </c>
    </row>
    <row r="2270" spans="1:11" x14ac:dyDescent="0.25">
      <c r="A2270" s="1" t="s">
        <v>30</v>
      </c>
      <c r="B2270" s="1" t="s">
        <v>2310</v>
      </c>
      <c r="C2270">
        <v>97849</v>
      </c>
      <c r="D2270" s="1" t="s">
        <v>3731</v>
      </c>
      <c r="E2270">
        <v>139.30000000000001</v>
      </c>
      <c r="F2270">
        <v>9055</v>
      </c>
      <c r="G2270" s="1" t="s">
        <v>33</v>
      </c>
      <c r="H2270">
        <v>9055</v>
      </c>
      <c r="I2270">
        <v>0</v>
      </c>
      <c r="J2270" s="1" t="s">
        <v>3890</v>
      </c>
      <c r="K2270" s="1" t="s">
        <v>3894</v>
      </c>
    </row>
    <row r="2271" spans="1:11" x14ac:dyDescent="0.25">
      <c r="A2271" s="1" t="s">
        <v>30</v>
      </c>
      <c r="B2271" s="1" t="s">
        <v>2311</v>
      </c>
      <c r="C2271">
        <v>97850</v>
      </c>
      <c r="D2271" s="1" t="s">
        <v>3831</v>
      </c>
      <c r="E2271">
        <v>107.8</v>
      </c>
      <c r="F2271">
        <v>6360.2</v>
      </c>
      <c r="G2271" s="1" t="s">
        <v>31</v>
      </c>
      <c r="H2271">
        <v>6360.2</v>
      </c>
      <c r="I2271">
        <v>0</v>
      </c>
      <c r="J2271" s="1" t="s">
        <v>3890</v>
      </c>
      <c r="K2271" s="1" t="s">
        <v>3896</v>
      </c>
    </row>
    <row r="2272" spans="1:11" x14ac:dyDescent="0.25">
      <c r="A2272" s="1" t="s">
        <v>30</v>
      </c>
      <c r="B2272" s="1" t="s">
        <v>2312</v>
      </c>
      <c r="C2272">
        <v>97851</v>
      </c>
      <c r="D2272" s="1" t="s">
        <v>3614</v>
      </c>
      <c r="E2272">
        <v>13.9</v>
      </c>
      <c r="F2272">
        <v>764.5</v>
      </c>
      <c r="G2272" s="1" t="s">
        <v>30</v>
      </c>
      <c r="H2272">
        <v>764.5</v>
      </c>
      <c r="I2272">
        <v>0</v>
      </c>
      <c r="J2272" s="1" t="s">
        <v>3890</v>
      </c>
      <c r="K2272" s="1" t="s">
        <v>3894</v>
      </c>
    </row>
    <row r="2273" spans="1:11" x14ac:dyDescent="0.25">
      <c r="A2273" s="1" t="s">
        <v>30</v>
      </c>
      <c r="B2273" s="1" t="s">
        <v>2313</v>
      </c>
      <c r="C2273">
        <v>97852</v>
      </c>
      <c r="D2273" s="1" t="s">
        <v>3724</v>
      </c>
      <c r="E2273">
        <v>0</v>
      </c>
      <c r="F2273">
        <v>0</v>
      </c>
      <c r="G2273" s="1" t="s">
        <v>3879</v>
      </c>
      <c r="H2273">
        <v>0</v>
      </c>
      <c r="I2273">
        <v>0</v>
      </c>
      <c r="J2273" s="1" t="s">
        <v>3891</v>
      </c>
      <c r="K2273" s="1" t="s">
        <v>3901</v>
      </c>
    </row>
    <row r="2274" spans="1:11" x14ac:dyDescent="0.25">
      <c r="A2274" s="1" t="s">
        <v>30</v>
      </c>
      <c r="B2274" s="1" t="s">
        <v>2314</v>
      </c>
      <c r="C2274">
        <v>97853</v>
      </c>
      <c r="D2274" s="1" t="s">
        <v>3723</v>
      </c>
      <c r="E2274">
        <v>196.4</v>
      </c>
      <c r="F2274">
        <v>4517.2</v>
      </c>
      <c r="G2274" s="1" t="s">
        <v>30</v>
      </c>
      <c r="H2274">
        <v>4517.2</v>
      </c>
      <c r="I2274">
        <v>0</v>
      </c>
      <c r="J2274" s="1" t="s">
        <v>3890</v>
      </c>
      <c r="K2274" s="1" t="s">
        <v>3894</v>
      </c>
    </row>
    <row r="2275" spans="1:11" x14ac:dyDescent="0.25">
      <c r="A2275" s="1" t="s">
        <v>30</v>
      </c>
      <c r="B2275" s="1" t="s">
        <v>2315</v>
      </c>
      <c r="C2275">
        <v>97854</v>
      </c>
      <c r="D2275" s="1" t="s">
        <v>3686</v>
      </c>
      <c r="E2275">
        <v>2218.19</v>
      </c>
      <c r="F2275">
        <v>101400.66</v>
      </c>
      <c r="G2275" s="1" t="s">
        <v>36</v>
      </c>
      <c r="H2275">
        <v>101400.66</v>
      </c>
      <c r="I2275">
        <v>0</v>
      </c>
      <c r="J2275" s="1" t="s">
        <v>3890</v>
      </c>
      <c r="K2275" s="1" t="s">
        <v>3895</v>
      </c>
    </row>
    <row r="2276" spans="1:11" x14ac:dyDescent="0.25">
      <c r="A2276" s="1" t="s">
        <v>30</v>
      </c>
      <c r="B2276" s="1" t="s">
        <v>2316</v>
      </c>
      <c r="C2276">
        <v>97855</v>
      </c>
      <c r="D2276" s="1" t="s">
        <v>3726</v>
      </c>
      <c r="E2276">
        <v>185.4</v>
      </c>
      <c r="F2276">
        <v>6805.2</v>
      </c>
      <c r="G2276" s="1" t="s">
        <v>30</v>
      </c>
      <c r="H2276">
        <v>6805.2</v>
      </c>
      <c r="I2276">
        <v>0</v>
      </c>
      <c r="J2276" s="1" t="s">
        <v>3890</v>
      </c>
      <c r="K2276" s="1" t="s">
        <v>3894</v>
      </c>
    </row>
    <row r="2277" spans="1:11" x14ac:dyDescent="0.25">
      <c r="A2277" s="1" t="s">
        <v>30</v>
      </c>
      <c r="B2277" s="1" t="s">
        <v>2317</v>
      </c>
      <c r="C2277">
        <v>97856</v>
      </c>
      <c r="D2277" s="1" t="s">
        <v>3717</v>
      </c>
      <c r="E2277">
        <v>59.9</v>
      </c>
      <c r="F2277">
        <v>2406.6</v>
      </c>
      <c r="G2277" s="1" t="s">
        <v>30</v>
      </c>
      <c r="H2277">
        <v>2406.6</v>
      </c>
      <c r="I2277">
        <v>0</v>
      </c>
      <c r="J2277" s="1" t="s">
        <v>3890</v>
      </c>
      <c r="K2277" s="1" t="s">
        <v>3894</v>
      </c>
    </row>
    <row r="2278" spans="1:11" x14ac:dyDescent="0.25">
      <c r="A2278" s="1" t="s">
        <v>30</v>
      </c>
      <c r="B2278" s="1" t="s">
        <v>2318</v>
      </c>
      <c r="C2278">
        <v>97857</v>
      </c>
      <c r="D2278" s="1" t="s">
        <v>3640</v>
      </c>
      <c r="E2278">
        <v>61</v>
      </c>
      <c r="F2278">
        <v>4317.2</v>
      </c>
      <c r="G2278" s="1" t="s">
        <v>30</v>
      </c>
      <c r="H2278">
        <v>4317.2</v>
      </c>
      <c r="I2278">
        <v>0</v>
      </c>
      <c r="J2278" s="1" t="s">
        <v>3890</v>
      </c>
      <c r="K2278" s="1" t="s">
        <v>3894</v>
      </c>
    </row>
    <row r="2279" spans="1:11" x14ac:dyDescent="0.25">
      <c r="A2279" s="1" t="s">
        <v>30</v>
      </c>
      <c r="B2279" s="1" t="s">
        <v>2319</v>
      </c>
      <c r="C2279">
        <v>97858</v>
      </c>
      <c r="D2279" s="1" t="s">
        <v>3861</v>
      </c>
      <c r="E2279">
        <v>101.4</v>
      </c>
      <c r="F2279">
        <v>3853.2</v>
      </c>
      <c r="G2279" s="1" t="s">
        <v>30</v>
      </c>
      <c r="H2279">
        <v>3853.2</v>
      </c>
      <c r="I2279">
        <v>0</v>
      </c>
      <c r="J2279" s="1" t="s">
        <v>3890</v>
      </c>
      <c r="K2279" s="1" t="s">
        <v>3894</v>
      </c>
    </row>
    <row r="2280" spans="1:11" x14ac:dyDescent="0.25">
      <c r="A2280" s="1" t="s">
        <v>30</v>
      </c>
      <c r="B2280" s="1" t="s">
        <v>2320</v>
      </c>
      <c r="C2280">
        <v>97859</v>
      </c>
      <c r="D2280" s="1" t="s">
        <v>3700</v>
      </c>
      <c r="E2280">
        <v>486.79</v>
      </c>
      <c r="F2280">
        <v>42427.14</v>
      </c>
      <c r="G2280" s="1" t="s">
        <v>3883</v>
      </c>
      <c r="H2280">
        <v>42427.14</v>
      </c>
      <c r="I2280">
        <v>0</v>
      </c>
      <c r="J2280" s="1" t="s">
        <v>3890</v>
      </c>
      <c r="K2280" s="1" t="s">
        <v>3899</v>
      </c>
    </row>
    <row r="2281" spans="1:11" x14ac:dyDescent="0.25">
      <c r="A2281" s="1" t="s">
        <v>30</v>
      </c>
      <c r="B2281" s="1" t="s">
        <v>2321</v>
      </c>
      <c r="C2281">
        <v>97860</v>
      </c>
      <c r="D2281" s="1" t="s">
        <v>3859</v>
      </c>
      <c r="E2281">
        <v>75.2</v>
      </c>
      <c r="F2281">
        <v>5663.6</v>
      </c>
      <c r="G2281" s="1" t="s">
        <v>30</v>
      </c>
      <c r="H2281">
        <v>5663.6</v>
      </c>
      <c r="I2281">
        <v>0</v>
      </c>
      <c r="J2281" s="1" t="s">
        <v>3890</v>
      </c>
      <c r="K2281" s="1" t="s">
        <v>3894</v>
      </c>
    </row>
    <row r="2282" spans="1:11" x14ac:dyDescent="0.25">
      <c r="A2282" s="1" t="s">
        <v>30</v>
      </c>
      <c r="B2282" s="1" t="s">
        <v>2322</v>
      </c>
      <c r="C2282">
        <v>97861</v>
      </c>
      <c r="D2282" s="1" t="s">
        <v>3614</v>
      </c>
      <c r="E2282">
        <v>3</v>
      </c>
      <c r="F2282">
        <v>208.6</v>
      </c>
      <c r="G2282" s="1" t="s">
        <v>36</v>
      </c>
      <c r="H2282">
        <v>208.6</v>
      </c>
      <c r="I2282">
        <v>0</v>
      </c>
      <c r="J2282" s="1" t="s">
        <v>3890</v>
      </c>
      <c r="K2282" s="1" t="s">
        <v>3894</v>
      </c>
    </row>
    <row r="2283" spans="1:11" x14ac:dyDescent="0.25">
      <c r="A2283" s="1" t="s">
        <v>30</v>
      </c>
      <c r="B2283" s="1" t="s">
        <v>2323</v>
      </c>
      <c r="C2283">
        <v>97862</v>
      </c>
      <c r="D2283" s="1" t="s">
        <v>3614</v>
      </c>
      <c r="E2283">
        <v>5.2</v>
      </c>
      <c r="F2283">
        <v>116.4</v>
      </c>
      <c r="G2283" s="1" t="s">
        <v>30</v>
      </c>
      <c r="H2283">
        <v>116.4</v>
      </c>
      <c r="I2283">
        <v>0</v>
      </c>
      <c r="J2283" s="1" t="s">
        <v>3890</v>
      </c>
      <c r="K2283" s="1" t="s">
        <v>3894</v>
      </c>
    </row>
    <row r="2284" spans="1:11" x14ac:dyDescent="0.25">
      <c r="A2284" s="1" t="s">
        <v>30</v>
      </c>
      <c r="B2284" s="1" t="s">
        <v>2324</v>
      </c>
      <c r="C2284">
        <v>97863</v>
      </c>
      <c r="D2284" s="1" t="s">
        <v>3700</v>
      </c>
      <c r="E2284">
        <v>2233.7199999999998</v>
      </c>
      <c r="F2284">
        <v>102398.18</v>
      </c>
      <c r="G2284" s="1" t="s">
        <v>3883</v>
      </c>
      <c r="H2284">
        <v>102398.18</v>
      </c>
      <c r="I2284">
        <v>0</v>
      </c>
      <c r="J2284" s="1" t="s">
        <v>3890</v>
      </c>
      <c r="K2284" s="1" t="s">
        <v>3899</v>
      </c>
    </row>
    <row r="2285" spans="1:11" x14ac:dyDescent="0.25">
      <c r="A2285" s="1" t="s">
        <v>30</v>
      </c>
      <c r="B2285" s="1" t="s">
        <v>2325</v>
      </c>
      <c r="C2285">
        <v>97864</v>
      </c>
      <c r="D2285" s="1" t="s">
        <v>3811</v>
      </c>
      <c r="E2285">
        <v>28.3</v>
      </c>
      <c r="F2285">
        <v>1669.7</v>
      </c>
      <c r="G2285" s="1" t="s">
        <v>30</v>
      </c>
      <c r="H2285">
        <v>1669.7</v>
      </c>
      <c r="I2285">
        <v>0</v>
      </c>
      <c r="J2285" s="1" t="s">
        <v>3890</v>
      </c>
      <c r="K2285" s="1" t="s">
        <v>3894</v>
      </c>
    </row>
    <row r="2286" spans="1:11" x14ac:dyDescent="0.25">
      <c r="A2286" s="1" t="s">
        <v>30</v>
      </c>
      <c r="B2286" s="1" t="s">
        <v>2326</v>
      </c>
      <c r="C2286">
        <v>97865</v>
      </c>
      <c r="D2286" s="1" t="s">
        <v>3614</v>
      </c>
      <c r="E2286">
        <v>8.1999999999999993</v>
      </c>
      <c r="F2286">
        <v>483.8</v>
      </c>
      <c r="G2286" s="1" t="s">
        <v>30</v>
      </c>
      <c r="H2286">
        <v>483.8</v>
      </c>
      <c r="I2286">
        <v>0</v>
      </c>
      <c r="J2286" s="1" t="s">
        <v>3890</v>
      </c>
      <c r="K2286" s="1" t="s">
        <v>3894</v>
      </c>
    </row>
    <row r="2287" spans="1:11" x14ac:dyDescent="0.25">
      <c r="A2287" s="1" t="s">
        <v>30</v>
      </c>
      <c r="B2287" s="1" t="s">
        <v>2327</v>
      </c>
      <c r="C2287">
        <v>97866</v>
      </c>
      <c r="D2287" s="1" t="s">
        <v>3700</v>
      </c>
      <c r="E2287">
        <v>0</v>
      </c>
      <c r="F2287">
        <v>0</v>
      </c>
      <c r="G2287" s="1" t="s">
        <v>3879</v>
      </c>
      <c r="H2287">
        <v>0</v>
      </c>
      <c r="I2287">
        <v>0</v>
      </c>
      <c r="J2287" s="1" t="s">
        <v>3891</v>
      </c>
      <c r="K2287" s="1" t="s">
        <v>3899</v>
      </c>
    </row>
    <row r="2288" spans="1:11" x14ac:dyDescent="0.25">
      <c r="A2288" s="1" t="s">
        <v>30</v>
      </c>
      <c r="B2288" s="1" t="s">
        <v>2328</v>
      </c>
      <c r="C2288">
        <v>97867</v>
      </c>
      <c r="D2288" s="1" t="s">
        <v>3672</v>
      </c>
      <c r="E2288">
        <v>138.4</v>
      </c>
      <c r="F2288">
        <v>6366.4</v>
      </c>
      <c r="G2288" s="1" t="s">
        <v>30</v>
      </c>
      <c r="H2288">
        <v>6366.4</v>
      </c>
      <c r="I2288">
        <v>0</v>
      </c>
      <c r="J2288" s="1" t="s">
        <v>3890</v>
      </c>
      <c r="K2288" s="1" t="s">
        <v>3894</v>
      </c>
    </row>
    <row r="2289" spans="1:11" x14ac:dyDescent="0.25">
      <c r="A2289" s="1" t="s">
        <v>30</v>
      </c>
      <c r="B2289" s="1" t="s">
        <v>2329</v>
      </c>
      <c r="C2289">
        <v>97868</v>
      </c>
      <c r="D2289" s="1" t="s">
        <v>3794</v>
      </c>
      <c r="E2289">
        <v>41.8</v>
      </c>
      <c r="F2289">
        <v>1421.2</v>
      </c>
      <c r="G2289" s="1" t="s">
        <v>30</v>
      </c>
      <c r="H2289">
        <v>1421.2</v>
      </c>
      <c r="I2289">
        <v>0</v>
      </c>
      <c r="J2289" s="1" t="s">
        <v>3890</v>
      </c>
      <c r="K2289" s="1" t="s">
        <v>3894</v>
      </c>
    </row>
    <row r="2290" spans="1:11" x14ac:dyDescent="0.25">
      <c r="A2290" s="1" t="s">
        <v>30</v>
      </c>
      <c r="B2290" s="1" t="s">
        <v>2330</v>
      </c>
      <c r="C2290">
        <v>97869</v>
      </c>
      <c r="D2290" s="1" t="s">
        <v>3621</v>
      </c>
      <c r="E2290">
        <v>10.199999999999999</v>
      </c>
      <c r="F2290">
        <v>663</v>
      </c>
      <c r="G2290" s="1" t="s">
        <v>36</v>
      </c>
      <c r="H2290">
        <v>663</v>
      </c>
      <c r="I2290">
        <v>0</v>
      </c>
      <c r="J2290" s="1" t="s">
        <v>3890</v>
      </c>
      <c r="K2290" s="1" t="s">
        <v>3894</v>
      </c>
    </row>
    <row r="2291" spans="1:11" x14ac:dyDescent="0.25">
      <c r="A2291" s="1" t="s">
        <v>30</v>
      </c>
      <c r="B2291" s="1" t="s">
        <v>2331</v>
      </c>
      <c r="C2291">
        <v>97870</v>
      </c>
      <c r="D2291" s="1" t="s">
        <v>3724</v>
      </c>
      <c r="E2291">
        <v>364.22</v>
      </c>
      <c r="F2291">
        <v>31094.400000000001</v>
      </c>
      <c r="G2291" s="1" t="s">
        <v>30</v>
      </c>
      <c r="H2291">
        <v>31094.400000000001</v>
      </c>
      <c r="I2291">
        <v>0</v>
      </c>
      <c r="J2291" s="1" t="s">
        <v>3890</v>
      </c>
      <c r="K2291" s="1" t="s">
        <v>3901</v>
      </c>
    </row>
    <row r="2292" spans="1:11" x14ac:dyDescent="0.25">
      <c r="A2292" s="1" t="s">
        <v>30</v>
      </c>
      <c r="B2292" s="1" t="s">
        <v>2332</v>
      </c>
      <c r="C2292">
        <v>97871</v>
      </c>
      <c r="D2292" s="1" t="s">
        <v>3646</v>
      </c>
      <c r="E2292">
        <v>22.7</v>
      </c>
      <c r="F2292">
        <v>1362</v>
      </c>
      <c r="G2292" s="1" t="s">
        <v>31</v>
      </c>
      <c r="H2292">
        <v>1362</v>
      </c>
      <c r="I2292">
        <v>0</v>
      </c>
      <c r="J2292" s="1" t="s">
        <v>3890</v>
      </c>
      <c r="K2292" s="1" t="s">
        <v>3894</v>
      </c>
    </row>
    <row r="2293" spans="1:11" x14ac:dyDescent="0.25">
      <c r="A2293" s="1" t="s">
        <v>30</v>
      </c>
      <c r="B2293" s="1" t="s">
        <v>2333</v>
      </c>
      <c r="C2293">
        <v>97872</v>
      </c>
      <c r="D2293" s="1" t="s">
        <v>3714</v>
      </c>
      <c r="E2293">
        <v>19.100000000000001</v>
      </c>
      <c r="F2293">
        <v>1126.9000000000001</v>
      </c>
      <c r="G2293" s="1" t="s">
        <v>31</v>
      </c>
      <c r="H2293">
        <v>1126.9000000000001</v>
      </c>
      <c r="I2293">
        <v>0</v>
      </c>
      <c r="J2293" s="1" t="s">
        <v>3890</v>
      </c>
      <c r="K2293" s="1" t="s">
        <v>3901</v>
      </c>
    </row>
    <row r="2294" spans="1:11" x14ac:dyDescent="0.25">
      <c r="A2294" s="1" t="s">
        <v>30</v>
      </c>
      <c r="B2294" s="1" t="s">
        <v>2334</v>
      </c>
      <c r="C2294">
        <v>97873</v>
      </c>
      <c r="D2294" s="1" t="s">
        <v>3690</v>
      </c>
      <c r="E2294">
        <v>2157.46</v>
      </c>
      <c r="F2294">
        <v>94991.4</v>
      </c>
      <c r="G2294" s="1" t="s">
        <v>37</v>
      </c>
      <c r="H2294">
        <v>94991.4</v>
      </c>
      <c r="I2294">
        <v>0</v>
      </c>
      <c r="J2294" s="1" t="s">
        <v>3890</v>
      </c>
      <c r="K2294" s="1" t="s">
        <v>3900</v>
      </c>
    </row>
    <row r="2295" spans="1:11" x14ac:dyDescent="0.25">
      <c r="A2295" s="1" t="s">
        <v>30</v>
      </c>
      <c r="B2295" s="1" t="s">
        <v>2335</v>
      </c>
      <c r="C2295">
        <v>97874</v>
      </c>
      <c r="D2295" s="1" t="s">
        <v>3728</v>
      </c>
      <c r="E2295">
        <v>476.6</v>
      </c>
      <c r="F2295">
        <v>27333.4</v>
      </c>
      <c r="G2295" s="1" t="s">
        <v>31</v>
      </c>
      <c r="H2295">
        <v>27333.4</v>
      </c>
      <c r="I2295">
        <v>0</v>
      </c>
      <c r="J2295" s="1" t="s">
        <v>3890</v>
      </c>
      <c r="K2295" s="1" t="s">
        <v>3895</v>
      </c>
    </row>
    <row r="2296" spans="1:11" x14ac:dyDescent="0.25">
      <c r="A2296" s="1" t="s">
        <v>31</v>
      </c>
      <c r="B2296" s="1" t="s">
        <v>2336</v>
      </c>
      <c r="C2296">
        <v>97875</v>
      </c>
      <c r="D2296" s="1" t="s">
        <v>3655</v>
      </c>
      <c r="E2296">
        <v>137.6</v>
      </c>
      <c r="F2296">
        <v>6467.2</v>
      </c>
      <c r="G2296" s="1" t="s">
        <v>31</v>
      </c>
      <c r="H2296">
        <v>6467.2</v>
      </c>
      <c r="I2296">
        <v>0</v>
      </c>
      <c r="J2296" s="1" t="s">
        <v>3890</v>
      </c>
      <c r="K2296" s="1" t="s">
        <v>3899</v>
      </c>
    </row>
    <row r="2297" spans="1:11" x14ac:dyDescent="0.25">
      <c r="A2297" s="1" t="s">
        <v>31</v>
      </c>
      <c r="B2297" s="1" t="s">
        <v>2337</v>
      </c>
      <c r="C2297">
        <v>97876</v>
      </c>
      <c r="D2297" s="1" t="s">
        <v>3598</v>
      </c>
      <c r="E2297">
        <v>1729.7</v>
      </c>
      <c r="F2297">
        <v>91735.8</v>
      </c>
      <c r="G2297" s="1" t="s">
        <v>33</v>
      </c>
      <c r="H2297">
        <v>91735.8</v>
      </c>
      <c r="I2297">
        <v>0</v>
      </c>
      <c r="J2297" s="1" t="s">
        <v>3890</v>
      </c>
      <c r="K2297" s="1" t="s">
        <v>3894</v>
      </c>
    </row>
    <row r="2298" spans="1:11" x14ac:dyDescent="0.25">
      <c r="A2298" s="1" t="s">
        <v>31</v>
      </c>
      <c r="B2298" s="1" t="s">
        <v>2338</v>
      </c>
      <c r="C2298">
        <v>97877</v>
      </c>
      <c r="D2298" s="1" t="s">
        <v>3639</v>
      </c>
      <c r="E2298">
        <v>227.4</v>
      </c>
      <c r="F2298">
        <v>10687.8</v>
      </c>
      <c r="G2298" s="1" t="s">
        <v>33</v>
      </c>
      <c r="H2298">
        <v>10687.8</v>
      </c>
      <c r="I2298">
        <v>0</v>
      </c>
      <c r="J2298" s="1" t="s">
        <v>3890</v>
      </c>
      <c r="K2298" s="1" t="s">
        <v>3899</v>
      </c>
    </row>
    <row r="2299" spans="1:11" x14ac:dyDescent="0.25">
      <c r="A2299" s="1" t="s">
        <v>31</v>
      </c>
      <c r="B2299" s="1" t="s">
        <v>2339</v>
      </c>
      <c r="C2299">
        <v>97878</v>
      </c>
      <c r="D2299" s="1" t="s">
        <v>3651</v>
      </c>
      <c r="E2299">
        <v>625.1</v>
      </c>
      <c r="F2299">
        <v>32207.8</v>
      </c>
      <c r="G2299" s="1" t="s">
        <v>36</v>
      </c>
      <c r="H2299">
        <v>32207.8</v>
      </c>
      <c r="I2299">
        <v>0</v>
      </c>
      <c r="J2299" s="1" t="s">
        <v>3890</v>
      </c>
      <c r="K2299" s="1" t="s">
        <v>3899</v>
      </c>
    </row>
    <row r="2300" spans="1:11" x14ac:dyDescent="0.25">
      <c r="A2300" s="1" t="s">
        <v>31</v>
      </c>
      <c r="B2300" s="1" t="s">
        <v>2340</v>
      </c>
      <c r="C2300">
        <v>97879</v>
      </c>
      <c r="D2300" s="1" t="s">
        <v>3640</v>
      </c>
      <c r="E2300">
        <v>580.6</v>
      </c>
      <c r="F2300">
        <v>31557.8</v>
      </c>
      <c r="G2300" s="1" t="s">
        <v>31</v>
      </c>
      <c r="H2300">
        <v>31557.8</v>
      </c>
      <c r="I2300">
        <v>0</v>
      </c>
      <c r="J2300" s="1" t="s">
        <v>3890</v>
      </c>
      <c r="K2300" s="1" t="s">
        <v>3899</v>
      </c>
    </row>
    <row r="2301" spans="1:11" x14ac:dyDescent="0.25">
      <c r="A2301" s="1" t="s">
        <v>31</v>
      </c>
      <c r="B2301" s="1" t="s">
        <v>2341</v>
      </c>
      <c r="C2301">
        <v>97880</v>
      </c>
      <c r="D2301" s="1" t="s">
        <v>3645</v>
      </c>
      <c r="E2301">
        <v>77</v>
      </c>
      <c r="F2301">
        <v>4004</v>
      </c>
      <c r="G2301" s="1" t="s">
        <v>33</v>
      </c>
      <c r="H2301">
        <v>4004</v>
      </c>
      <c r="I2301">
        <v>0</v>
      </c>
      <c r="J2301" s="1" t="s">
        <v>3890</v>
      </c>
      <c r="K2301" s="1" t="s">
        <v>3899</v>
      </c>
    </row>
    <row r="2302" spans="1:11" x14ac:dyDescent="0.25">
      <c r="A2302" s="1" t="s">
        <v>31</v>
      </c>
      <c r="B2302" s="1" t="s">
        <v>2342</v>
      </c>
      <c r="C2302">
        <v>97881</v>
      </c>
      <c r="D2302" s="1" t="s">
        <v>3650</v>
      </c>
      <c r="E2302">
        <v>76.8</v>
      </c>
      <c r="F2302">
        <v>4147.2</v>
      </c>
      <c r="G2302" s="1" t="s">
        <v>34</v>
      </c>
      <c r="H2302">
        <v>4147.2</v>
      </c>
      <c r="I2302">
        <v>0</v>
      </c>
      <c r="J2302" s="1" t="s">
        <v>3890</v>
      </c>
      <c r="K2302" s="1" t="s">
        <v>3899</v>
      </c>
    </row>
    <row r="2303" spans="1:11" x14ac:dyDescent="0.25">
      <c r="A2303" s="1" t="s">
        <v>31</v>
      </c>
      <c r="B2303" s="1" t="s">
        <v>2343</v>
      </c>
      <c r="C2303">
        <v>97882</v>
      </c>
      <c r="D2303" s="1" t="s">
        <v>3614</v>
      </c>
      <c r="E2303">
        <v>65.400000000000006</v>
      </c>
      <c r="F2303">
        <v>3597</v>
      </c>
      <c r="G2303" s="1" t="s">
        <v>31</v>
      </c>
      <c r="H2303">
        <v>3597</v>
      </c>
      <c r="I2303">
        <v>0</v>
      </c>
      <c r="J2303" s="1" t="s">
        <v>3890</v>
      </c>
      <c r="K2303" s="1" t="s">
        <v>3894</v>
      </c>
    </row>
    <row r="2304" spans="1:11" x14ac:dyDescent="0.25">
      <c r="A2304" s="1" t="s">
        <v>31</v>
      </c>
      <c r="B2304" s="1" t="s">
        <v>2344</v>
      </c>
      <c r="C2304">
        <v>97883</v>
      </c>
      <c r="D2304" s="1" t="s">
        <v>3780</v>
      </c>
      <c r="E2304">
        <v>74.3</v>
      </c>
      <c r="F2304">
        <v>4012.2</v>
      </c>
      <c r="G2304" s="1" t="s">
        <v>34</v>
      </c>
      <c r="H2304">
        <v>4012.2</v>
      </c>
      <c r="I2304">
        <v>0</v>
      </c>
      <c r="J2304" s="1" t="s">
        <v>3890</v>
      </c>
      <c r="K2304" s="1" t="s">
        <v>3899</v>
      </c>
    </row>
    <row r="2305" spans="1:11" x14ac:dyDescent="0.25">
      <c r="A2305" s="1" t="s">
        <v>31</v>
      </c>
      <c r="B2305" s="1" t="s">
        <v>2345</v>
      </c>
      <c r="C2305">
        <v>97884</v>
      </c>
      <c r="D2305" s="1" t="s">
        <v>3653</v>
      </c>
      <c r="E2305">
        <v>166.7</v>
      </c>
      <c r="F2305">
        <v>8668.4</v>
      </c>
      <c r="G2305" s="1" t="s">
        <v>33</v>
      </c>
      <c r="H2305">
        <v>8668.4</v>
      </c>
      <c r="I2305">
        <v>0</v>
      </c>
      <c r="J2305" s="1" t="s">
        <v>3890</v>
      </c>
      <c r="K2305" s="1" t="s">
        <v>3899</v>
      </c>
    </row>
    <row r="2306" spans="1:11" x14ac:dyDescent="0.25">
      <c r="A2306" s="1" t="s">
        <v>31</v>
      </c>
      <c r="B2306" s="1" t="s">
        <v>2346</v>
      </c>
      <c r="C2306">
        <v>97885</v>
      </c>
      <c r="D2306" s="1" t="s">
        <v>3641</v>
      </c>
      <c r="E2306">
        <v>306.5</v>
      </c>
      <c r="F2306">
        <v>15143.2</v>
      </c>
      <c r="G2306" s="1" t="s">
        <v>33</v>
      </c>
      <c r="H2306">
        <v>15143.2</v>
      </c>
      <c r="I2306">
        <v>0</v>
      </c>
      <c r="J2306" s="1" t="s">
        <v>3890</v>
      </c>
      <c r="K2306" s="1" t="s">
        <v>3899</v>
      </c>
    </row>
    <row r="2307" spans="1:11" x14ac:dyDescent="0.25">
      <c r="A2307" s="1" t="s">
        <v>31</v>
      </c>
      <c r="B2307" s="1" t="s">
        <v>2347</v>
      </c>
      <c r="C2307">
        <v>97886</v>
      </c>
      <c r="D2307" s="1" t="s">
        <v>3647</v>
      </c>
      <c r="E2307">
        <v>78.400000000000006</v>
      </c>
      <c r="F2307">
        <v>4076.8</v>
      </c>
      <c r="G2307" s="1" t="s">
        <v>33</v>
      </c>
      <c r="H2307">
        <v>4076.8</v>
      </c>
      <c r="I2307">
        <v>0</v>
      </c>
      <c r="J2307" s="1" t="s">
        <v>3890</v>
      </c>
      <c r="K2307" s="1" t="s">
        <v>3899</v>
      </c>
    </row>
    <row r="2308" spans="1:11" x14ac:dyDescent="0.25">
      <c r="A2308" s="1" t="s">
        <v>31</v>
      </c>
      <c r="B2308" s="1" t="s">
        <v>2348</v>
      </c>
      <c r="C2308">
        <v>97887</v>
      </c>
      <c r="D2308" s="1" t="s">
        <v>3643</v>
      </c>
      <c r="E2308">
        <v>160.69999999999999</v>
      </c>
      <c r="F2308">
        <v>8385</v>
      </c>
      <c r="G2308" s="1" t="s">
        <v>35</v>
      </c>
      <c r="H2308">
        <v>8385</v>
      </c>
      <c r="I2308">
        <v>0</v>
      </c>
      <c r="J2308" s="1" t="s">
        <v>3890</v>
      </c>
      <c r="K2308" s="1" t="s">
        <v>3899</v>
      </c>
    </row>
    <row r="2309" spans="1:11" x14ac:dyDescent="0.25">
      <c r="A2309" s="1" t="s">
        <v>31</v>
      </c>
      <c r="B2309" s="1" t="s">
        <v>2349</v>
      </c>
      <c r="C2309">
        <v>97888</v>
      </c>
      <c r="D2309" s="1" t="s">
        <v>3654</v>
      </c>
      <c r="E2309">
        <v>75.8</v>
      </c>
      <c r="F2309">
        <v>4093.2</v>
      </c>
      <c r="G2309" s="1" t="s">
        <v>33</v>
      </c>
      <c r="H2309">
        <v>4093.2</v>
      </c>
      <c r="I2309">
        <v>0</v>
      </c>
      <c r="J2309" s="1" t="s">
        <v>3890</v>
      </c>
      <c r="K2309" s="1" t="s">
        <v>3899</v>
      </c>
    </row>
    <row r="2310" spans="1:11" x14ac:dyDescent="0.25">
      <c r="A2310" s="1" t="s">
        <v>31</v>
      </c>
      <c r="B2310" s="1" t="s">
        <v>2350</v>
      </c>
      <c r="C2310">
        <v>97889</v>
      </c>
      <c r="D2310" s="1" t="s">
        <v>3667</v>
      </c>
      <c r="E2310">
        <v>167.4</v>
      </c>
      <c r="F2310">
        <v>8704.7999999999993</v>
      </c>
      <c r="G2310" s="1" t="s">
        <v>34</v>
      </c>
      <c r="H2310">
        <v>8704.7999999999993</v>
      </c>
      <c r="I2310">
        <v>0</v>
      </c>
      <c r="J2310" s="1" t="s">
        <v>3890</v>
      </c>
      <c r="K2310" s="1" t="s">
        <v>3899</v>
      </c>
    </row>
    <row r="2311" spans="1:11" x14ac:dyDescent="0.25">
      <c r="A2311" s="1" t="s">
        <v>31</v>
      </c>
      <c r="B2311" s="1" t="s">
        <v>2351</v>
      </c>
      <c r="C2311">
        <v>97890</v>
      </c>
      <c r="D2311" s="1" t="s">
        <v>3608</v>
      </c>
      <c r="E2311">
        <v>174.3</v>
      </c>
      <c r="F2311">
        <v>9063.6</v>
      </c>
      <c r="G2311" s="1" t="s">
        <v>33</v>
      </c>
      <c r="H2311">
        <v>9063.6</v>
      </c>
      <c r="I2311">
        <v>0</v>
      </c>
      <c r="J2311" s="1" t="s">
        <v>3890</v>
      </c>
      <c r="K2311" s="1" t="s">
        <v>3899</v>
      </c>
    </row>
    <row r="2312" spans="1:11" x14ac:dyDescent="0.25">
      <c r="A2312" s="1" t="s">
        <v>31</v>
      </c>
      <c r="B2312" s="1" t="s">
        <v>2352</v>
      </c>
      <c r="C2312">
        <v>97891</v>
      </c>
      <c r="D2312" s="1" t="s">
        <v>3649</v>
      </c>
      <c r="E2312">
        <v>218.6</v>
      </c>
      <c r="F2312">
        <v>11804.4</v>
      </c>
      <c r="G2312" s="1" t="s">
        <v>34</v>
      </c>
      <c r="H2312">
        <v>11804.4</v>
      </c>
      <c r="I2312">
        <v>0</v>
      </c>
      <c r="J2312" s="1" t="s">
        <v>3890</v>
      </c>
      <c r="K2312" s="1" t="s">
        <v>3899</v>
      </c>
    </row>
    <row r="2313" spans="1:11" x14ac:dyDescent="0.25">
      <c r="A2313" s="1" t="s">
        <v>31</v>
      </c>
      <c r="B2313" s="1" t="s">
        <v>2353</v>
      </c>
      <c r="C2313">
        <v>97892</v>
      </c>
      <c r="D2313" s="1" t="s">
        <v>3737</v>
      </c>
      <c r="E2313">
        <v>256.2</v>
      </c>
      <c r="F2313">
        <v>13322.4</v>
      </c>
      <c r="G2313" s="1" t="s">
        <v>33</v>
      </c>
      <c r="H2313">
        <v>13322.4</v>
      </c>
      <c r="I2313">
        <v>0</v>
      </c>
      <c r="J2313" s="1" t="s">
        <v>3890</v>
      </c>
      <c r="K2313" s="1" t="s">
        <v>3899</v>
      </c>
    </row>
    <row r="2314" spans="1:11" x14ac:dyDescent="0.25">
      <c r="A2314" s="1" t="s">
        <v>31</v>
      </c>
      <c r="B2314" s="1" t="s">
        <v>2354</v>
      </c>
      <c r="C2314">
        <v>97893</v>
      </c>
      <c r="D2314" s="1" t="s">
        <v>3648</v>
      </c>
      <c r="E2314">
        <v>163.19999999999999</v>
      </c>
      <c r="F2314">
        <v>8486.4</v>
      </c>
      <c r="G2314" s="1" t="s">
        <v>33</v>
      </c>
      <c r="H2314">
        <v>8486.4</v>
      </c>
      <c r="I2314">
        <v>0</v>
      </c>
      <c r="J2314" s="1" t="s">
        <v>3890</v>
      </c>
      <c r="K2314" s="1" t="s">
        <v>3899</v>
      </c>
    </row>
    <row r="2315" spans="1:11" x14ac:dyDescent="0.25">
      <c r="A2315" s="1" t="s">
        <v>31</v>
      </c>
      <c r="B2315" s="1" t="s">
        <v>2355</v>
      </c>
      <c r="C2315">
        <v>97894</v>
      </c>
      <c r="D2315" s="1" t="s">
        <v>3735</v>
      </c>
      <c r="E2315">
        <v>240.7</v>
      </c>
      <c r="F2315">
        <v>12048.2</v>
      </c>
      <c r="G2315" s="1" t="s">
        <v>33</v>
      </c>
      <c r="H2315">
        <v>12048.2</v>
      </c>
      <c r="I2315">
        <v>0</v>
      </c>
      <c r="J2315" s="1" t="s">
        <v>3890</v>
      </c>
      <c r="K2315" s="1" t="s">
        <v>3899</v>
      </c>
    </row>
    <row r="2316" spans="1:11" x14ac:dyDescent="0.25">
      <c r="A2316" s="1" t="s">
        <v>31</v>
      </c>
      <c r="B2316" s="1" t="s">
        <v>2356</v>
      </c>
      <c r="C2316">
        <v>97895</v>
      </c>
      <c r="D2316" s="1" t="s">
        <v>3595</v>
      </c>
      <c r="E2316">
        <v>126.8</v>
      </c>
      <c r="F2316">
        <v>5826.4</v>
      </c>
      <c r="G2316" s="1" t="s">
        <v>31</v>
      </c>
      <c r="H2316">
        <v>5826.4</v>
      </c>
      <c r="I2316">
        <v>0</v>
      </c>
      <c r="J2316" s="1" t="s">
        <v>3890</v>
      </c>
      <c r="K2316" s="1" t="s">
        <v>3894</v>
      </c>
    </row>
    <row r="2317" spans="1:11" x14ac:dyDescent="0.25">
      <c r="A2317" s="1" t="s">
        <v>31</v>
      </c>
      <c r="B2317" s="1" t="s">
        <v>2357</v>
      </c>
      <c r="C2317">
        <v>97896</v>
      </c>
      <c r="D2317" s="1" t="s">
        <v>3599</v>
      </c>
      <c r="E2317">
        <v>1024.5999999999999</v>
      </c>
      <c r="F2317">
        <v>53276.800000000003</v>
      </c>
      <c r="G2317" s="1" t="s">
        <v>33</v>
      </c>
      <c r="H2317">
        <v>53276.800000000003</v>
      </c>
      <c r="I2317">
        <v>0</v>
      </c>
      <c r="J2317" s="1" t="s">
        <v>3890</v>
      </c>
      <c r="K2317" s="1" t="s">
        <v>3903</v>
      </c>
    </row>
    <row r="2318" spans="1:11" x14ac:dyDescent="0.25">
      <c r="A2318" s="1" t="s">
        <v>31</v>
      </c>
      <c r="B2318" s="1" t="s">
        <v>2358</v>
      </c>
      <c r="C2318">
        <v>97897</v>
      </c>
      <c r="D2318" s="1" t="s">
        <v>3774</v>
      </c>
      <c r="E2318">
        <v>773.4</v>
      </c>
      <c r="F2318">
        <v>17014.8</v>
      </c>
      <c r="G2318" s="1" t="s">
        <v>31</v>
      </c>
      <c r="H2318">
        <v>17014.8</v>
      </c>
      <c r="I2318">
        <v>0</v>
      </c>
      <c r="J2318" s="1" t="s">
        <v>3890</v>
      </c>
      <c r="K2318" s="1" t="s">
        <v>3894</v>
      </c>
    </row>
    <row r="2319" spans="1:11" x14ac:dyDescent="0.25">
      <c r="A2319" s="1" t="s">
        <v>31</v>
      </c>
      <c r="B2319" s="1" t="s">
        <v>2359</v>
      </c>
      <c r="C2319">
        <v>97898</v>
      </c>
      <c r="D2319" s="1" t="s">
        <v>3822</v>
      </c>
      <c r="E2319">
        <v>127.8</v>
      </c>
      <c r="F2319">
        <v>7646.4</v>
      </c>
      <c r="G2319" s="1" t="s">
        <v>31</v>
      </c>
      <c r="H2319">
        <v>7646.4</v>
      </c>
      <c r="I2319">
        <v>0</v>
      </c>
      <c r="J2319" s="1" t="s">
        <v>3890</v>
      </c>
      <c r="K2319" s="1" t="s">
        <v>3894</v>
      </c>
    </row>
    <row r="2320" spans="1:11" x14ac:dyDescent="0.25">
      <c r="A2320" s="1" t="s">
        <v>31</v>
      </c>
      <c r="B2320" s="1" t="s">
        <v>2360</v>
      </c>
      <c r="C2320">
        <v>97899</v>
      </c>
      <c r="D2320" s="1" t="s">
        <v>3606</v>
      </c>
      <c r="E2320">
        <v>105.04</v>
      </c>
      <c r="F2320">
        <v>5632.16</v>
      </c>
      <c r="G2320" s="1" t="s">
        <v>31</v>
      </c>
      <c r="H2320">
        <v>5632.16</v>
      </c>
      <c r="I2320">
        <v>0</v>
      </c>
      <c r="J2320" s="1" t="s">
        <v>3890</v>
      </c>
      <c r="K2320" s="1" t="s">
        <v>3894</v>
      </c>
    </row>
    <row r="2321" spans="1:11" x14ac:dyDescent="0.25">
      <c r="A2321" s="1" t="s">
        <v>31</v>
      </c>
      <c r="B2321" s="1" t="s">
        <v>2361</v>
      </c>
      <c r="C2321">
        <v>97900</v>
      </c>
      <c r="D2321" s="1" t="s">
        <v>3626</v>
      </c>
      <c r="E2321">
        <v>293.10000000000002</v>
      </c>
      <c r="F2321">
        <v>16514.599999999999</v>
      </c>
      <c r="G2321" s="1" t="s">
        <v>31</v>
      </c>
      <c r="H2321">
        <v>16514.599999999999</v>
      </c>
      <c r="I2321">
        <v>0</v>
      </c>
      <c r="J2321" s="1" t="s">
        <v>3890</v>
      </c>
      <c r="K2321" s="1" t="s">
        <v>3894</v>
      </c>
    </row>
    <row r="2322" spans="1:11" x14ac:dyDescent="0.25">
      <c r="A2322" s="1" t="s">
        <v>31</v>
      </c>
      <c r="B2322" s="1" t="s">
        <v>2362</v>
      </c>
      <c r="C2322">
        <v>97901</v>
      </c>
      <c r="D2322" s="1" t="s">
        <v>3738</v>
      </c>
      <c r="E2322">
        <v>259.2</v>
      </c>
      <c r="F2322">
        <v>15552</v>
      </c>
      <c r="G2322" s="1" t="s">
        <v>31</v>
      </c>
      <c r="H2322">
        <v>15552</v>
      </c>
      <c r="I2322">
        <v>0</v>
      </c>
      <c r="J2322" s="1" t="s">
        <v>3890</v>
      </c>
      <c r="K2322" s="1" t="s">
        <v>3898</v>
      </c>
    </row>
    <row r="2323" spans="1:11" x14ac:dyDescent="0.25">
      <c r="A2323" s="1" t="s">
        <v>31</v>
      </c>
      <c r="B2323" s="1" t="s">
        <v>2363</v>
      </c>
      <c r="C2323">
        <v>97902</v>
      </c>
      <c r="D2323" s="1" t="s">
        <v>3753</v>
      </c>
      <c r="E2323">
        <v>51.9</v>
      </c>
      <c r="F2323">
        <v>2667.6</v>
      </c>
      <c r="G2323" s="1" t="s">
        <v>31</v>
      </c>
      <c r="H2323">
        <v>2667.6</v>
      </c>
      <c r="I2323">
        <v>0</v>
      </c>
      <c r="J2323" s="1" t="s">
        <v>3890</v>
      </c>
      <c r="K2323" s="1" t="s">
        <v>3896</v>
      </c>
    </row>
    <row r="2324" spans="1:11" x14ac:dyDescent="0.25">
      <c r="A2324" s="1" t="s">
        <v>31</v>
      </c>
      <c r="B2324" s="1" t="s">
        <v>2364</v>
      </c>
      <c r="C2324">
        <v>97903</v>
      </c>
      <c r="D2324" s="1" t="s">
        <v>3630</v>
      </c>
      <c r="E2324">
        <v>340.4</v>
      </c>
      <c r="F2324">
        <v>20424</v>
      </c>
      <c r="G2324" s="1" t="s">
        <v>32</v>
      </c>
      <c r="H2324">
        <v>20424</v>
      </c>
      <c r="I2324">
        <v>0</v>
      </c>
      <c r="J2324" s="1" t="s">
        <v>3890</v>
      </c>
      <c r="K2324" s="1" t="s">
        <v>3896</v>
      </c>
    </row>
    <row r="2325" spans="1:11" x14ac:dyDescent="0.25">
      <c r="A2325" s="1" t="s">
        <v>31</v>
      </c>
      <c r="B2325" s="1" t="s">
        <v>2365</v>
      </c>
      <c r="C2325">
        <v>97904</v>
      </c>
      <c r="D2325" s="1" t="s">
        <v>3614</v>
      </c>
      <c r="E2325">
        <v>41</v>
      </c>
      <c r="F2325">
        <v>2255</v>
      </c>
      <c r="G2325" s="1" t="s">
        <v>31</v>
      </c>
      <c r="H2325">
        <v>2255</v>
      </c>
      <c r="I2325">
        <v>0</v>
      </c>
      <c r="J2325" s="1" t="s">
        <v>3890</v>
      </c>
      <c r="K2325" s="1" t="s">
        <v>3894</v>
      </c>
    </row>
    <row r="2326" spans="1:11" x14ac:dyDescent="0.25">
      <c r="A2326" s="1" t="s">
        <v>31</v>
      </c>
      <c r="B2326" s="1" t="s">
        <v>2366</v>
      </c>
      <c r="C2326">
        <v>97905</v>
      </c>
      <c r="D2326" s="1" t="s">
        <v>3638</v>
      </c>
      <c r="E2326">
        <v>47.3</v>
      </c>
      <c r="F2326">
        <v>2705.7</v>
      </c>
      <c r="G2326" s="1" t="s">
        <v>31</v>
      </c>
      <c r="H2326">
        <v>2705.7</v>
      </c>
      <c r="I2326">
        <v>0</v>
      </c>
      <c r="J2326" s="1" t="s">
        <v>3890</v>
      </c>
      <c r="K2326" s="1" t="s">
        <v>3897</v>
      </c>
    </row>
    <row r="2327" spans="1:11" x14ac:dyDescent="0.25">
      <c r="A2327" s="1" t="s">
        <v>31</v>
      </c>
      <c r="B2327" s="1" t="s">
        <v>2367</v>
      </c>
      <c r="C2327">
        <v>97906</v>
      </c>
      <c r="D2327" s="1" t="s">
        <v>3636</v>
      </c>
      <c r="E2327">
        <v>55.5</v>
      </c>
      <c r="F2327">
        <v>2664</v>
      </c>
      <c r="G2327" s="1" t="s">
        <v>31</v>
      </c>
      <c r="H2327">
        <v>2664</v>
      </c>
      <c r="I2327">
        <v>0</v>
      </c>
      <c r="J2327" s="1" t="s">
        <v>3890</v>
      </c>
      <c r="K2327" s="1" t="s">
        <v>3897</v>
      </c>
    </row>
    <row r="2328" spans="1:11" x14ac:dyDescent="0.25">
      <c r="A2328" s="1" t="s">
        <v>31</v>
      </c>
      <c r="B2328" s="1" t="s">
        <v>2368</v>
      </c>
      <c r="C2328">
        <v>97907</v>
      </c>
      <c r="D2328" s="1" t="s">
        <v>3728</v>
      </c>
      <c r="E2328">
        <v>558.6</v>
      </c>
      <c r="F2328">
        <v>31888.400000000001</v>
      </c>
      <c r="G2328" s="1" t="s">
        <v>31</v>
      </c>
      <c r="H2328">
        <v>31888.400000000001</v>
      </c>
      <c r="I2328">
        <v>0</v>
      </c>
      <c r="J2328" s="1" t="s">
        <v>3890</v>
      </c>
      <c r="K2328" s="1" t="s">
        <v>3898</v>
      </c>
    </row>
    <row r="2329" spans="1:11" x14ac:dyDescent="0.25">
      <c r="A2329" s="1" t="s">
        <v>31</v>
      </c>
      <c r="B2329" s="1" t="s">
        <v>2369</v>
      </c>
      <c r="C2329">
        <v>97908</v>
      </c>
      <c r="D2329" s="1" t="s">
        <v>3733</v>
      </c>
      <c r="E2329">
        <v>100</v>
      </c>
      <c r="F2329">
        <v>7200</v>
      </c>
      <c r="G2329" s="1" t="s">
        <v>31</v>
      </c>
      <c r="H2329">
        <v>7200</v>
      </c>
      <c r="I2329">
        <v>0</v>
      </c>
      <c r="J2329" s="1" t="s">
        <v>3890</v>
      </c>
      <c r="K2329" s="1" t="s">
        <v>3894</v>
      </c>
    </row>
    <row r="2330" spans="1:11" x14ac:dyDescent="0.25">
      <c r="A2330" s="1" t="s">
        <v>31</v>
      </c>
      <c r="B2330" s="1" t="s">
        <v>2370</v>
      </c>
      <c r="C2330">
        <v>97909</v>
      </c>
      <c r="D2330" s="1" t="s">
        <v>3614</v>
      </c>
      <c r="E2330">
        <v>21.6</v>
      </c>
      <c r="F2330">
        <v>912</v>
      </c>
      <c r="G2330" s="1" t="s">
        <v>31</v>
      </c>
      <c r="H2330">
        <v>912</v>
      </c>
      <c r="I2330">
        <v>0</v>
      </c>
      <c r="J2330" s="1" t="s">
        <v>3890</v>
      </c>
      <c r="K2330" s="1" t="s">
        <v>3894</v>
      </c>
    </row>
    <row r="2331" spans="1:11" x14ac:dyDescent="0.25">
      <c r="A2331" s="1" t="s">
        <v>31</v>
      </c>
      <c r="B2331" s="1" t="s">
        <v>2371</v>
      </c>
      <c r="C2331">
        <v>97910</v>
      </c>
      <c r="D2331" s="1" t="s">
        <v>3758</v>
      </c>
      <c r="E2331">
        <v>146</v>
      </c>
      <c r="F2331">
        <v>9271.2000000000007</v>
      </c>
      <c r="G2331" s="1" t="s">
        <v>31</v>
      </c>
      <c r="H2331">
        <v>9271.2000000000007</v>
      </c>
      <c r="I2331">
        <v>0</v>
      </c>
      <c r="J2331" s="1" t="s">
        <v>3890</v>
      </c>
      <c r="K2331" s="1" t="s">
        <v>3894</v>
      </c>
    </row>
    <row r="2332" spans="1:11" x14ac:dyDescent="0.25">
      <c r="A2332" s="1" t="s">
        <v>31</v>
      </c>
      <c r="B2332" s="1" t="s">
        <v>2372</v>
      </c>
      <c r="C2332">
        <v>97911</v>
      </c>
      <c r="D2332" s="1" t="s">
        <v>3734</v>
      </c>
      <c r="E2332">
        <v>57.2</v>
      </c>
      <c r="F2332">
        <v>3786.2</v>
      </c>
      <c r="G2332" s="1" t="s">
        <v>31</v>
      </c>
      <c r="H2332">
        <v>3786.2</v>
      </c>
      <c r="I2332">
        <v>0</v>
      </c>
      <c r="J2332" s="1" t="s">
        <v>3890</v>
      </c>
      <c r="K2332" s="1" t="s">
        <v>3894</v>
      </c>
    </row>
    <row r="2333" spans="1:11" x14ac:dyDescent="0.25">
      <c r="A2333" s="1" t="s">
        <v>31</v>
      </c>
      <c r="B2333" s="1" t="s">
        <v>2373</v>
      </c>
      <c r="C2333">
        <v>97912</v>
      </c>
      <c r="D2333" s="1" t="s">
        <v>3607</v>
      </c>
      <c r="E2333">
        <v>1245.0999999999999</v>
      </c>
      <c r="F2333">
        <v>66065.600000000006</v>
      </c>
      <c r="G2333" s="1" t="s">
        <v>31</v>
      </c>
      <c r="H2333">
        <v>66065.600000000006</v>
      </c>
      <c r="I2333">
        <v>0</v>
      </c>
      <c r="J2333" s="1" t="s">
        <v>3890</v>
      </c>
      <c r="K2333" s="1" t="s">
        <v>3894</v>
      </c>
    </row>
    <row r="2334" spans="1:11" x14ac:dyDescent="0.25">
      <c r="A2334" s="1" t="s">
        <v>31</v>
      </c>
      <c r="B2334" s="1" t="s">
        <v>2374</v>
      </c>
      <c r="C2334">
        <v>97913</v>
      </c>
      <c r="D2334" s="1" t="s">
        <v>3597</v>
      </c>
      <c r="E2334">
        <v>239.7</v>
      </c>
      <c r="F2334">
        <v>12209.55</v>
      </c>
      <c r="G2334" s="1" t="s">
        <v>31</v>
      </c>
      <c r="H2334">
        <v>12209.55</v>
      </c>
      <c r="I2334">
        <v>0</v>
      </c>
      <c r="J2334" s="1" t="s">
        <v>3890</v>
      </c>
      <c r="K2334" s="1" t="s">
        <v>3894</v>
      </c>
    </row>
    <row r="2335" spans="1:11" x14ac:dyDescent="0.25">
      <c r="A2335" s="1" t="s">
        <v>31</v>
      </c>
      <c r="B2335" s="1" t="s">
        <v>2375</v>
      </c>
      <c r="C2335">
        <v>97914</v>
      </c>
      <c r="D2335" s="1" t="s">
        <v>3600</v>
      </c>
      <c r="E2335">
        <v>43.7</v>
      </c>
      <c r="F2335">
        <v>1117.3</v>
      </c>
      <c r="G2335" s="1" t="s">
        <v>31</v>
      </c>
      <c r="H2335">
        <v>1117.3</v>
      </c>
      <c r="I2335">
        <v>0</v>
      </c>
      <c r="J2335" s="1" t="s">
        <v>3890</v>
      </c>
      <c r="K2335" s="1" t="s">
        <v>3894</v>
      </c>
    </row>
    <row r="2336" spans="1:11" x14ac:dyDescent="0.25">
      <c r="A2336" s="1" t="s">
        <v>31</v>
      </c>
      <c r="B2336" s="1" t="s">
        <v>2376</v>
      </c>
      <c r="C2336">
        <v>97915</v>
      </c>
      <c r="D2336" s="1" t="s">
        <v>3617</v>
      </c>
      <c r="E2336">
        <v>91.66</v>
      </c>
      <c r="F2336">
        <v>5871.24</v>
      </c>
      <c r="G2336" s="1" t="s">
        <v>31</v>
      </c>
      <c r="H2336">
        <v>5871.24</v>
      </c>
      <c r="I2336">
        <v>0</v>
      </c>
      <c r="J2336" s="1" t="s">
        <v>3890</v>
      </c>
      <c r="K2336" s="1" t="s">
        <v>3894</v>
      </c>
    </row>
    <row r="2337" spans="1:11" x14ac:dyDescent="0.25">
      <c r="A2337" s="1" t="s">
        <v>31</v>
      </c>
      <c r="B2337" s="1" t="s">
        <v>2377</v>
      </c>
      <c r="C2337">
        <v>97916</v>
      </c>
      <c r="D2337" s="1" t="s">
        <v>3634</v>
      </c>
      <c r="E2337">
        <v>104.9</v>
      </c>
      <c r="F2337">
        <v>6161.4</v>
      </c>
      <c r="G2337" s="1" t="s">
        <v>31</v>
      </c>
      <c r="H2337">
        <v>6161.4</v>
      </c>
      <c r="I2337">
        <v>0</v>
      </c>
      <c r="J2337" s="1" t="s">
        <v>3890</v>
      </c>
      <c r="K2337" s="1" t="s">
        <v>3896</v>
      </c>
    </row>
    <row r="2338" spans="1:11" x14ac:dyDescent="0.25">
      <c r="A2338" s="1" t="s">
        <v>31</v>
      </c>
      <c r="B2338" s="1" t="s">
        <v>2378</v>
      </c>
      <c r="C2338">
        <v>97917</v>
      </c>
      <c r="D2338" s="1" t="s">
        <v>3634</v>
      </c>
      <c r="E2338">
        <v>3.3</v>
      </c>
      <c r="F2338">
        <v>102.3</v>
      </c>
      <c r="G2338" s="1" t="s">
        <v>31</v>
      </c>
      <c r="H2338">
        <v>102.3</v>
      </c>
      <c r="I2338">
        <v>0</v>
      </c>
      <c r="J2338" s="1" t="s">
        <v>3890</v>
      </c>
      <c r="K2338" s="1" t="s">
        <v>3896</v>
      </c>
    </row>
    <row r="2339" spans="1:11" x14ac:dyDescent="0.25">
      <c r="A2339" s="1" t="s">
        <v>31</v>
      </c>
      <c r="B2339" s="1" t="s">
        <v>2379</v>
      </c>
      <c r="C2339">
        <v>97918</v>
      </c>
      <c r="D2339" s="1" t="s">
        <v>3637</v>
      </c>
      <c r="E2339">
        <v>254.5</v>
      </c>
      <c r="F2339">
        <v>11130.3</v>
      </c>
      <c r="G2339" s="1" t="s">
        <v>31</v>
      </c>
      <c r="H2339">
        <v>11130.3</v>
      </c>
      <c r="I2339">
        <v>0</v>
      </c>
      <c r="J2339" s="1" t="s">
        <v>3890</v>
      </c>
      <c r="K2339" s="1" t="s">
        <v>3894</v>
      </c>
    </row>
    <row r="2340" spans="1:11" x14ac:dyDescent="0.25">
      <c r="A2340" s="1" t="s">
        <v>31</v>
      </c>
      <c r="B2340" s="1" t="s">
        <v>2380</v>
      </c>
      <c r="C2340">
        <v>97919</v>
      </c>
      <c r="D2340" s="1" t="s">
        <v>3671</v>
      </c>
      <c r="E2340">
        <v>15</v>
      </c>
      <c r="F2340">
        <v>824</v>
      </c>
      <c r="G2340" s="1" t="s">
        <v>31</v>
      </c>
      <c r="H2340">
        <v>824</v>
      </c>
      <c r="I2340">
        <v>0</v>
      </c>
      <c r="J2340" s="1" t="s">
        <v>3890</v>
      </c>
      <c r="K2340" s="1" t="s">
        <v>3902</v>
      </c>
    </row>
    <row r="2341" spans="1:11" x14ac:dyDescent="0.25">
      <c r="A2341" s="1" t="s">
        <v>31</v>
      </c>
      <c r="B2341" s="1" t="s">
        <v>2381</v>
      </c>
      <c r="C2341">
        <v>97920</v>
      </c>
      <c r="D2341" s="1" t="s">
        <v>3671</v>
      </c>
      <c r="E2341">
        <v>61.8</v>
      </c>
      <c r="F2341">
        <v>3893.4</v>
      </c>
      <c r="G2341" s="1" t="s">
        <v>31</v>
      </c>
      <c r="H2341">
        <v>3893.4</v>
      </c>
      <c r="I2341">
        <v>0</v>
      </c>
      <c r="J2341" s="1" t="s">
        <v>3890</v>
      </c>
      <c r="K2341" s="1" t="s">
        <v>3902</v>
      </c>
    </row>
    <row r="2342" spans="1:11" x14ac:dyDescent="0.25">
      <c r="A2342" s="1" t="s">
        <v>31</v>
      </c>
      <c r="B2342" s="1" t="s">
        <v>2382</v>
      </c>
      <c r="C2342">
        <v>97921</v>
      </c>
      <c r="D2342" s="1" t="s">
        <v>3669</v>
      </c>
      <c r="E2342">
        <v>57.1</v>
      </c>
      <c r="F2342">
        <v>3597.3</v>
      </c>
      <c r="G2342" s="1" t="s">
        <v>31</v>
      </c>
      <c r="H2342">
        <v>3597.3</v>
      </c>
      <c r="I2342">
        <v>0</v>
      </c>
      <c r="J2342" s="1" t="s">
        <v>3890</v>
      </c>
      <c r="K2342" s="1" t="s">
        <v>3902</v>
      </c>
    </row>
    <row r="2343" spans="1:11" x14ac:dyDescent="0.25">
      <c r="A2343" s="1" t="s">
        <v>31</v>
      </c>
      <c r="B2343" s="1" t="s">
        <v>2383</v>
      </c>
      <c r="C2343">
        <v>97922</v>
      </c>
      <c r="D2343" s="1" t="s">
        <v>3736</v>
      </c>
      <c r="E2343">
        <v>8.1</v>
      </c>
      <c r="F2343">
        <v>494.1</v>
      </c>
      <c r="G2343" s="1" t="s">
        <v>31</v>
      </c>
      <c r="H2343">
        <v>494.1</v>
      </c>
      <c r="I2343">
        <v>0</v>
      </c>
      <c r="J2343" s="1" t="s">
        <v>3890</v>
      </c>
      <c r="K2343" s="1" t="s">
        <v>3902</v>
      </c>
    </row>
    <row r="2344" spans="1:11" x14ac:dyDescent="0.25">
      <c r="A2344" s="1" t="s">
        <v>31</v>
      </c>
      <c r="B2344" s="1" t="s">
        <v>2384</v>
      </c>
      <c r="C2344">
        <v>97923</v>
      </c>
      <c r="D2344" s="1" t="s">
        <v>3670</v>
      </c>
      <c r="E2344">
        <v>33.799999999999997</v>
      </c>
      <c r="F2344">
        <v>2061.8000000000002</v>
      </c>
      <c r="G2344" s="1" t="s">
        <v>31</v>
      </c>
      <c r="H2344">
        <v>2061.8000000000002</v>
      </c>
      <c r="I2344">
        <v>0</v>
      </c>
      <c r="J2344" s="1" t="s">
        <v>3890</v>
      </c>
      <c r="K2344" s="1" t="s">
        <v>3902</v>
      </c>
    </row>
    <row r="2345" spans="1:11" x14ac:dyDescent="0.25">
      <c r="A2345" s="1" t="s">
        <v>31</v>
      </c>
      <c r="B2345" s="1" t="s">
        <v>2385</v>
      </c>
      <c r="C2345">
        <v>97924</v>
      </c>
      <c r="D2345" s="1" t="s">
        <v>3617</v>
      </c>
      <c r="E2345">
        <v>6.7</v>
      </c>
      <c r="F2345">
        <v>509.2</v>
      </c>
      <c r="G2345" s="1" t="s">
        <v>31</v>
      </c>
      <c r="H2345">
        <v>509.2</v>
      </c>
      <c r="I2345">
        <v>0</v>
      </c>
      <c r="J2345" s="1" t="s">
        <v>3890</v>
      </c>
      <c r="K2345" s="1" t="s">
        <v>3894</v>
      </c>
    </row>
    <row r="2346" spans="1:11" x14ac:dyDescent="0.25">
      <c r="A2346" s="1" t="s">
        <v>31</v>
      </c>
      <c r="B2346" s="1" t="s">
        <v>2386</v>
      </c>
      <c r="C2346">
        <v>97925</v>
      </c>
      <c r="D2346" s="1" t="s">
        <v>3825</v>
      </c>
      <c r="E2346">
        <v>81</v>
      </c>
      <c r="F2346">
        <v>4385.6000000000004</v>
      </c>
      <c r="G2346" s="1" t="s">
        <v>31</v>
      </c>
      <c r="H2346">
        <v>4385.6000000000004</v>
      </c>
      <c r="I2346">
        <v>0</v>
      </c>
      <c r="J2346" s="1" t="s">
        <v>3890</v>
      </c>
      <c r="K2346" s="1" t="s">
        <v>3894</v>
      </c>
    </row>
    <row r="2347" spans="1:11" x14ac:dyDescent="0.25">
      <c r="A2347" s="1" t="s">
        <v>31</v>
      </c>
      <c r="B2347" s="1" t="s">
        <v>2387</v>
      </c>
      <c r="C2347">
        <v>97926</v>
      </c>
      <c r="D2347" s="1" t="s">
        <v>3679</v>
      </c>
      <c r="E2347">
        <v>159</v>
      </c>
      <c r="F2347">
        <v>9540</v>
      </c>
      <c r="G2347" s="1" t="s">
        <v>31</v>
      </c>
      <c r="H2347">
        <v>9540</v>
      </c>
      <c r="I2347">
        <v>0</v>
      </c>
      <c r="J2347" s="1" t="s">
        <v>3890</v>
      </c>
      <c r="K2347" s="1" t="s">
        <v>3897</v>
      </c>
    </row>
    <row r="2348" spans="1:11" x14ac:dyDescent="0.25">
      <c r="A2348" s="1" t="s">
        <v>31</v>
      </c>
      <c r="B2348" s="1" t="s">
        <v>2388</v>
      </c>
      <c r="C2348">
        <v>97927</v>
      </c>
      <c r="D2348" s="1" t="s">
        <v>3739</v>
      </c>
      <c r="E2348">
        <v>214.4</v>
      </c>
      <c r="F2348">
        <v>12971</v>
      </c>
      <c r="G2348" s="1" t="s">
        <v>31</v>
      </c>
      <c r="H2348">
        <v>12971</v>
      </c>
      <c r="I2348">
        <v>0</v>
      </c>
      <c r="J2348" s="1" t="s">
        <v>3890</v>
      </c>
      <c r="K2348" s="1" t="s">
        <v>3901</v>
      </c>
    </row>
    <row r="2349" spans="1:11" x14ac:dyDescent="0.25">
      <c r="A2349" s="1" t="s">
        <v>31</v>
      </c>
      <c r="B2349" s="1" t="s">
        <v>2389</v>
      </c>
      <c r="C2349">
        <v>97928</v>
      </c>
      <c r="D2349" s="1" t="s">
        <v>3640</v>
      </c>
      <c r="E2349">
        <v>18.8</v>
      </c>
      <c r="F2349">
        <v>564</v>
      </c>
      <c r="G2349" s="1" t="s">
        <v>31</v>
      </c>
      <c r="H2349">
        <v>564</v>
      </c>
      <c r="I2349">
        <v>0</v>
      </c>
      <c r="J2349" s="1" t="s">
        <v>3890</v>
      </c>
      <c r="K2349" s="1" t="s">
        <v>3894</v>
      </c>
    </row>
    <row r="2350" spans="1:11" x14ac:dyDescent="0.25">
      <c r="A2350" s="1" t="s">
        <v>31</v>
      </c>
      <c r="B2350" s="1" t="s">
        <v>2390</v>
      </c>
      <c r="C2350">
        <v>97929</v>
      </c>
      <c r="D2350" s="1" t="s">
        <v>3742</v>
      </c>
      <c r="E2350">
        <v>29.3</v>
      </c>
      <c r="F2350">
        <v>1937.4</v>
      </c>
      <c r="G2350" s="1" t="s">
        <v>31</v>
      </c>
      <c r="H2350">
        <v>1937.4</v>
      </c>
      <c r="I2350">
        <v>0</v>
      </c>
      <c r="J2350" s="1" t="s">
        <v>3890</v>
      </c>
      <c r="K2350" s="1" t="s">
        <v>3901</v>
      </c>
    </row>
    <row r="2351" spans="1:11" x14ac:dyDescent="0.25">
      <c r="A2351" s="1" t="s">
        <v>31</v>
      </c>
      <c r="B2351" s="1" t="s">
        <v>2391</v>
      </c>
      <c r="C2351">
        <v>97930</v>
      </c>
      <c r="D2351" s="1" t="s">
        <v>3838</v>
      </c>
      <c r="E2351">
        <v>58.1</v>
      </c>
      <c r="F2351">
        <v>3021.2</v>
      </c>
      <c r="G2351" s="1" t="s">
        <v>31</v>
      </c>
      <c r="H2351">
        <v>3021.2</v>
      </c>
      <c r="I2351">
        <v>0</v>
      </c>
      <c r="J2351" s="1" t="s">
        <v>3890</v>
      </c>
      <c r="K2351" s="1" t="s">
        <v>3901</v>
      </c>
    </row>
    <row r="2352" spans="1:11" x14ac:dyDescent="0.25">
      <c r="A2352" s="1" t="s">
        <v>31</v>
      </c>
      <c r="B2352" s="1" t="s">
        <v>2392</v>
      </c>
      <c r="C2352">
        <v>97931</v>
      </c>
      <c r="D2352" s="1" t="s">
        <v>3836</v>
      </c>
      <c r="E2352">
        <v>54.48</v>
      </c>
      <c r="F2352">
        <v>3268.8</v>
      </c>
      <c r="G2352" s="1" t="s">
        <v>31</v>
      </c>
      <c r="H2352">
        <v>3268.8</v>
      </c>
      <c r="I2352">
        <v>0</v>
      </c>
      <c r="J2352" s="1" t="s">
        <v>3890</v>
      </c>
      <c r="K2352" s="1" t="s">
        <v>3901</v>
      </c>
    </row>
    <row r="2353" spans="1:11" x14ac:dyDescent="0.25">
      <c r="A2353" s="1" t="s">
        <v>31</v>
      </c>
      <c r="B2353" s="1" t="s">
        <v>2393</v>
      </c>
      <c r="C2353">
        <v>97932</v>
      </c>
      <c r="D2353" s="1" t="s">
        <v>3740</v>
      </c>
      <c r="E2353">
        <v>21</v>
      </c>
      <c r="F2353">
        <v>1138</v>
      </c>
      <c r="G2353" s="1" t="s">
        <v>31</v>
      </c>
      <c r="H2353">
        <v>1138</v>
      </c>
      <c r="I2353">
        <v>0</v>
      </c>
      <c r="J2353" s="1" t="s">
        <v>3890</v>
      </c>
      <c r="K2353" s="1" t="s">
        <v>3901</v>
      </c>
    </row>
    <row r="2354" spans="1:11" x14ac:dyDescent="0.25">
      <c r="A2354" s="1" t="s">
        <v>31</v>
      </c>
      <c r="B2354" s="1" t="s">
        <v>2394</v>
      </c>
      <c r="C2354">
        <v>97933</v>
      </c>
      <c r="D2354" s="1" t="s">
        <v>3604</v>
      </c>
      <c r="E2354">
        <v>42.2</v>
      </c>
      <c r="F2354">
        <v>2700.8</v>
      </c>
      <c r="G2354" s="1" t="s">
        <v>31</v>
      </c>
      <c r="H2354">
        <v>2700.8</v>
      </c>
      <c r="I2354">
        <v>0</v>
      </c>
      <c r="J2354" s="1" t="s">
        <v>3890</v>
      </c>
      <c r="K2354" s="1" t="s">
        <v>3894</v>
      </c>
    </row>
    <row r="2355" spans="1:11" x14ac:dyDescent="0.25">
      <c r="A2355" s="1" t="s">
        <v>31</v>
      </c>
      <c r="B2355" s="1" t="s">
        <v>2395</v>
      </c>
      <c r="C2355">
        <v>97934</v>
      </c>
      <c r="D2355" s="1" t="s">
        <v>3743</v>
      </c>
      <c r="E2355">
        <v>46.4</v>
      </c>
      <c r="F2355">
        <v>2180.8000000000002</v>
      </c>
      <c r="G2355" s="1" t="s">
        <v>31</v>
      </c>
      <c r="H2355">
        <v>2180.8000000000002</v>
      </c>
      <c r="I2355">
        <v>0</v>
      </c>
      <c r="J2355" s="1" t="s">
        <v>3890</v>
      </c>
      <c r="K2355" s="1" t="s">
        <v>3901</v>
      </c>
    </row>
    <row r="2356" spans="1:11" x14ac:dyDescent="0.25">
      <c r="A2356" s="1" t="s">
        <v>31</v>
      </c>
      <c r="B2356" s="1" t="s">
        <v>2396</v>
      </c>
      <c r="C2356">
        <v>97935</v>
      </c>
      <c r="D2356" s="1" t="s">
        <v>3678</v>
      </c>
      <c r="E2356">
        <v>23.3</v>
      </c>
      <c r="F2356">
        <v>1421.3</v>
      </c>
      <c r="G2356" s="1" t="s">
        <v>31</v>
      </c>
      <c r="H2356">
        <v>1421.3</v>
      </c>
      <c r="I2356">
        <v>0</v>
      </c>
      <c r="J2356" s="1" t="s">
        <v>3890</v>
      </c>
      <c r="K2356" s="1" t="s">
        <v>3894</v>
      </c>
    </row>
    <row r="2357" spans="1:11" x14ac:dyDescent="0.25">
      <c r="A2357" s="1" t="s">
        <v>31</v>
      </c>
      <c r="B2357" s="1" t="s">
        <v>2397</v>
      </c>
      <c r="C2357">
        <v>97936</v>
      </c>
      <c r="D2357" s="1" t="s">
        <v>3817</v>
      </c>
      <c r="E2357">
        <v>61.7</v>
      </c>
      <c r="F2357">
        <v>3763.7</v>
      </c>
      <c r="G2357" s="1" t="s">
        <v>31</v>
      </c>
      <c r="H2357">
        <v>3763.7</v>
      </c>
      <c r="I2357">
        <v>0</v>
      </c>
      <c r="J2357" s="1" t="s">
        <v>3890</v>
      </c>
      <c r="K2357" s="1" t="s">
        <v>3901</v>
      </c>
    </row>
    <row r="2358" spans="1:11" x14ac:dyDescent="0.25">
      <c r="A2358" s="1" t="s">
        <v>31</v>
      </c>
      <c r="B2358" s="1" t="s">
        <v>2398</v>
      </c>
      <c r="C2358">
        <v>97937</v>
      </c>
      <c r="D2358" s="1" t="s">
        <v>3741</v>
      </c>
      <c r="E2358">
        <v>281</v>
      </c>
      <c r="F2358">
        <v>13766.2</v>
      </c>
      <c r="G2358" s="1" t="s">
        <v>31</v>
      </c>
      <c r="H2358">
        <v>13766.2</v>
      </c>
      <c r="I2358">
        <v>0</v>
      </c>
      <c r="J2358" s="1" t="s">
        <v>3890</v>
      </c>
      <c r="K2358" s="1" t="s">
        <v>3901</v>
      </c>
    </row>
    <row r="2359" spans="1:11" x14ac:dyDescent="0.25">
      <c r="A2359" s="1" t="s">
        <v>31</v>
      </c>
      <c r="B2359" s="1" t="s">
        <v>2399</v>
      </c>
      <c r="C2359">
        <v>97938</v>
      </c>
      <c r="D2359" s="1" t="s">
        <v>3605</v>
      </c>
      <c r="E2359">
        <v>47.5</v>
      </c>
      <c r="F2359">
        <v>2631.7</v>
      </c>
      <c r="G2359" s="1" t="s">
        <v>31</v>
      </c>
      <c r="H2359">
        <v>2631.7</v>
      </c>
      <c r="I2359">
        <v>0</v>
      </c>
      <c r="J2359" s="1" t="s">
        <v>3890</v>
      </c>
      <c r="K2359" s="1" t="s">
        <v>3894</v>
      </c>
    </row>
    <row r="2360" spans="1:11" x14ac:dyDescent="0.25">
      <c r="A2360" s="1" t="s">
        <v>31</v>
      </c>
      <c r="B2360" s="1" t="s">
        <v>2400</v>
      </c>
      <c r="C2360">
        <v>97939</v>
      </c>
      <c r="D2360" s="1" t="s">
        <v>3612</v>
      </c>
      <c r="E2360">
        <v>88.3</v>
      </c>
      <c r="F2360">
        <v>4076.8</v>
      </c>
      <c r="G2360" s="1" t="s">
        <v>31</v>
      </c>
      <c r="H2360">
        <v>4076.8</v>
      </c>
      <c r="I2360">
        <v>0</v>
      </c>
      <c r="J2360" s="1" t="s">
        <v>3890</v>
      </c>
      <c r="K2360" s="1" t="s">
        <v>3894</v>
      </c>
    </row>
    <row r="2361" spans="1:11" x14ac:dyDescent="0.25">
      <c r="A2361" s="1" t="s">
        <v>31</v>
      </c>
      <c r="B2361" s="1" t="s">
        <v>2401</v>
      </c>
      <c r="C2361">
        <v>97940</v>
      </c>
      <c r="D2361" s="1" t="s">
        <v>3700</v>
      </c>
      <c r="E2361">
        <v>2625.7</v>
      </c>
      <c r="F2361">
        <v>133091.01</v>
      </c>
      <c r="G2361" s="1" t="s">
        <v>3883</v>
      </c>
      <c r="H2361">
        <v>133091.01</v>
      </c>
      <c r="I2361">
        <v>0</v>
      </c>
      <c r="J2361" s="1" t="s">
        <v>3890</v>
      </c>
      <c r="K2361" s="1" t="s">
        <v>3900</v>
      </c>
    </row>
    <row r="2362" spans="1:11" x14ac:dyDescent="0.25">
      <c r="A2362" s="1" t="s">
        <v>31</v>
      </c>
      <c r="B2362" s="1" t="s">
        <v>2402</v>
      </c>
      <c r="C2362">
        <v>97941</v>
      </c>
      <c r="D2362" s="1" t="s">
        <v>3746</v>
      </c>
      <c r="E2362">
        <v>75.3</v>
      </c>
      <c r="F2362">
        <v>4593.3</v>
      </c>
      <c r="G2362" s="1" t="s">
        <v>31</v>
      </c>
      <c r="H2362">
        <v>4593.3</v>
      </c>
      <c r="I2362">
        <v>0</v>
      </c>
      <c r="J2362" s="1" t="s">
        <v>3890</v>
      </c>
      <c r="K2362" s="1" t="s">
        <v>3897</v>
      </c>
    </row>
    <row r="2363" spans="1:11" x14ac:dyDescent="0.25">
      <c r="A2363" s="1" t="s">
        <v>31</v>
      </c>
      <c r="B2363" s="1" t="s">
        <v>2403</v>
      </c>
      <c r="C2363">
        <v>97942</v>
      </c>
      <c r="D2363" s="1" t="s">
        <v>3700</v>
      </c>
      <c r="E2363">
        <v>176.5</v>
      </c>
      <c r="F2363">
        <v>10943</v>
      </c>
      <c r="G2363" s="1" t="s">
        <v>3883</v>
      </c>
      <c r="H2363">
        <v>10943</v>
      </c>
      <c r="I2363">
        <v>0</v>
      </c>
      <c r="J2363" s="1" t="s">
        <v>3890</v>
      </c>
      <c r="K2363" s="1" t="s">
        <v>3900</v>
      </c>
    </row>
    <row r="2364" spans="1:11" x14ac:dyDescent="0.25">
      <c r="A2364" s="1" t="s">
        <v>31</v>
      </c>
      <c r="B2364" s="1" t="s">
        <v>2404</v>
      </c>
      <c r="C2364">
        <v>97943</v>
      </c>
      <c r="D2364" s="1" t="s">
        <v>3675</v>
      </c>
      <c r="E2364">
        <v>61.2</v>
      </c>
      <c r="F2364">
        <v>1407.6</v>
      </c>
      <c r="G2364" s="1" t="s">
        <v>31</v>
      </c>
      <c r="H2364">
        <v>1407.6</v>
      </c>
      <c r="I2364">
        <v>0</v>
      </c>
      <c r="J2364" s="1" t="s">
        <v>3890</v>
      </c>
      <c r="K2364" s="1" t="s">
        <v>3894</v>
      </c>
    </row>
    <row r="2365" spans="1:11" x14ac:dyDescent="0.25">
      <c r="A2365" s="1" t="s">
        <v>31</v>
      </c>
      <c r="B2365" s="1" t="s">
        <v>2405</v>
      </c>
      <c r="C2365">
        <v>97944</v>
      </c>
      <c r="D2365" s="1" t="s">
        <v>3746</v>
      </c>
      <c r="E2365">
        <v>33.799999999999997</v>
      </c>
      <c r="F2365">
        <v>2197</v>
      </c>
      <c r="G2365" s="1" t="s">
        <v>31</v>
      </c>
      <c r="H2365">
        <v>2197</v>
      </c>
      <c r="I2365">
        <v>0</v>
      </c>
      <c r="J2365" s="1" t="s">
        <v>3890</v>
      </c>
      <c r="K2365" s="1" t="s">
        <v>3894</v>
      </c>
    </row>
    <row r="2366" spans="1:11" x14ac:dyDescent="0.25">
      <c r="A2366" s="1" t="s">
        <v>31</v>
      </c>
      <c r="B2366" s="1" t="s">
        <v>2406</v>
      </c>
      <c r="C2366">
        <v>97945</v>
      </c>
      <c r="D2366" s="1" t="s">
        <v>3700</v>
      </c>
      <c r="E2366">
        <v>202</v>
      </c>
      <c r="F2366">
        <v>11918</v>
      </c>
      <c r="G2366" s="1" t="s">
        <v>3883</v>
      </c>
      <c r="H2366">
        <v>11918</v>
      </c>
      <c r="I2366">
        <v>0</v>
      </c>
      <c r="J2366" s="1" t="s">
        <v>3890</v>
      </c>
      <c r="K2366" s="1" t="s">
        <v>3894</v>
      </c>
    </row>
    <row r="2367" spans="1:11" x14ac:dyDescent="0.25">
      <c r="A2367" s="1" t="s">
        <v>31</v>
      </c>
      <c r="B2367" s="1" t="s">
        <v>2407</v>
      </c>
      <c r="C2367">
        <v>97946</v>
      </c>
      <c r="D2367" s="1" t="s">
        <v>3742</v>
      </c>
      <c r="E2367">
        <v>56.6</v>
      </c>
      <c r="F2367">
        <v>2660.2</v>
      </c>
      <c r="G2367" s="1" t="s">
        <v>31</v>
      </c>
      <c r="H2367">
        <v>2660.2</v>
      </c>
      <c r="I2367">
        <v>0</v>
      </c>
      <c r="J2367" s="1" t="s">
        <v>3890</v>
      </c>
      <c r="K2367" s="1" t="s">
        <v>3901</v>
      </c>
    </row>
    <row r="2368" spans="1:11" x14ac:dyDescent="0.25">
      <c r="A2368" s="1" t="s">
        <v>31</v>
      </c>
      <c r="B2368" s="1" t="s">
        <v>2408</v>
      </c>
      <c r="C2368">
        <v>97947</v>
      </c>
      <c r="D2368" s="1" t="s">
        <v>3741</v>
      </c>
      <c r="E2368">
        <v>27.7</v>
      </c>
      <c r="F2368">
        <v>554</v>
      </c>
      <c r="G2368" s="1" t="s">
        <v>31</v>
      </c>
      <c r="H2368">
        <v>554</v>
      </c>
      <c r="I2368">
        <v>0</v>
      </c>
      <c r="J2368" s="1" t="s">
        <v>3890</v>
      </c>
      <c r="K2368" s="1" t="s">
        <v>3894</v>
      </c>
    </row>
    <row r="2369" spans="1:11" x14ac:dyDescent="0.25">
      <c r="A2369" s="1" t="s">
        <v>31</v>
      </c>
      <c r="B2369" s="1" t="s">
        <v>2409</v>
      </c>
      <c r="C2369">
        <v>97948</v>
      </c>
      <c r="D2369" s="1" t="s">
        <v>3830</v>
      </c>
      <c r="E2369">
        <v>30.24</v>
      </c>
      <c r="F2369">
        <v>2609.4</v>
      </c>
      <c r="G2369" s="1" t="s">
        <v>31</v>
      </c>
      <c r="H2369">
        <v>2609.4</v>
      </c>
      <c r="I2369">
        <v>0</v>
      </c>
      <c r="J2369" s="1" t="s">
        <v>3890</v>
      </c>
      <c r="K2369" s="1" t="s">
        <v>3894</v>
      </c>
    </row>
    <row r="2370" spans="1:11" x14ac:dyDescent="0.25">
      <c r="A2370" s="1" t="s">
        <v>31</v>
      </c>
      <c r="B2370" s="1" t="s">
        <v>2410</v>
      </c>
      <c r="C2370">
        <v>97949</v>
      </c>
      <c r="D2370" s="1" t="s">
        <v>3730</v>
      </c>
      <c r="E2370">
        <v>120</v>
      </c>
      <c r="F2370">
        <v>7160</v>
      </c>
      <c r="G2370" s="1" t="s">
        <v>31</v>
      </c>
      <c r="H2370">
        <v>7160</v>
      </c>
      <c r="I2370">
        <v>0</v>
      </c>
      <c r="J2370" s="1" t="s">
        <v>3890</v>
      </c>
      <c r="K2370" s="1" t="s">
        <v>3894</v>
      </c>
    </row>
    <row r="2371" spans="1:11" x14ac:dyDescent="0.25">
      <c r="A2371" s="1" t="s">
        <v>31</v>
      </c>
      <c r="B2371" s="1" t="s">
        <v>2411</v>
      </c>
      <c r="C2371">
        <v>97950</v>
      </c>
      <c r="D2371" s="1" t="s">
        <v>3609</v>
      </c>
      <c r="E2371">
        <v>15.6</v>
      </c>
      <c r="F2371">
        <v>865.2</v>
      </c>
      <c r="G2371" s="1" t="s">
        <v>31</v>
      </c>
      <c r="H2371">
        <v>865.2</v>
      </c>
      <c r="I2371">
        <v>0</v>
      </c>
      <c r="J2371" s="1" t="s">
        <v>3890</v>
      </c>
      <c r="K2371" s="1" t="s">
        <v>3894</v>
      </c>
    </row>
    <row r="2372" spans="1:11" x14ac:dyDescent="0.25">
      <c r="A2372" s="1" t="s">
        <v>31</v>
      </c>
      <c r="B2372" s="1" t="s">
        <v>2412</v>
      </c>
      <c r="C2372">
        <v>97951</v>
      </c>
      <c r="D2372" s="1" t="s">
        <v>3692</v>
      </c>
      <c r="E2372">
        <v>99.8</v>
      </c>
      <c r="F2372">
        <v>5877.3</v>
      </c>
      <c r="G2372" s="1" t="s">
        <v>31</v>
      </c>
      <c r="H2372">
        <v>5877.3</v>
      </c>
      <c r="I2372">
        <v>0</v>
      </c>
      <c r="J2372" s="1" t="s">
        <v>3890</v>
      </c>
      <c r="K2372" s="1" t="s">
        <v>3894</v>
      </c>
    </row>
    <row r="2373" spans="1:11" x14ac:dyDescent="0.25">
      <c r="A2373" s="1" t="s">
        <v>31</v>
      </c>
      <c r="B2373" s="1" t="s">
        <v>2413</v>
      </c>
      <c r="C2373">
        <v>97952</v>
      </c>
      <c r="D2373" s="1" t="s">
        <v>3703</v>
      </c>
      <c r="E2373">
        <v>50.1</v>
      </c>
      <c r="F2373">
        <v>3206.4</v>
      </c>
      <c r="G2373" s="1" t="s">
        <v>31</v>
      </c>
      <c r="H2373">
        <v>3206.4</v>
      </c>
      <c r="I2373">
        <v>0</v>
      </c>
      <c r="J2373" s="1" t="s">
        <v>3890</v>
      </c>
      <c r="K2373" s="1" t="s">
        <v>3894</v>
      </c>
    </row>
    <row r="2374" spans="1:11" x14ac:dyDescent="0.25">
      <c r="A2374" s="1" t="s">
        <v>31</v>
      </c>
      <c r="B2374" s="1" t="s">
        <v>2414</v>
      </c>
      <c r="C2374">
        <v>97953</v>
      </c>
      <c r="D2374" s="1" t="s">
        <v>3692</v>
      </c>
      <c r="E2374">
        <v>14.3</v>
      </c>
      <c r="F2374">
        <v>929.5</v>
      </c>
      <c r="G2374" s="1" t="s">
        <v>31</v>
      </c>
      <c r="H2374">
        <v>929.5</v>
      </c>
      <c r="I2374">
        <v>0</v>
      </c>
      <c r="J2374" s="1" t="s">
        <v>3890</v>
      </c>
      <c r="K2374" s="1" t="s">
        <v>3894</v>
      </c>
    </row>
    <row r="2375" spans="1:11" x14ac:dyDescent="0.25">
      <c r="A2375" s="1" t="s">
        <v>31</v>
      </c>
      <c r="B2375" s="1" t="s">
        <v>2415</v>
      </c>
      <c r="C2375">
        <v>97954</v>
      </c>
      <c r="D2375" s="1" t="s">
        <v>3747</v>
      </c>
      <c r="E2375">
        <v>0</v>
      </c>
      <c r="F2375">
        <v>0</v>
      </c>
      <c r="G2375" s="1" t="s">
        <v>3879</v>
      </c>
      <c r="H2375">
        <v>0</v>
      </c>
      <c r="I2375">
        <v>0</v>
      </c>
      <c r="J2375" s="1" t="s">
        <v>3891</v>
      </c>
      <c r="K2375" s="1" t="s">
        <v>3894</v>
      </c>
    </row>
    <row r="2376" spans="1:11" x14ac:dyDescent="0.25">
      <c r="A2376" s="1" t="s">
        <v>31</v>
      </c>
      <c r="B2376" s="1" t="s">
        <v>2416</v>
      </c>
      <c r="C2376">
        <v>97955</v>
      </c>
      <c r="D2376" s="1" t="s">
        <v>3614</v>
      </c>
      <c r="E2376">
        <v>0</v>
      </c>
      <c r="F2376">
        <v>0</v>
      </c>
      <c r="G2376" s="1" t="s">
        <v>3879</v>
      </c>
      <c r="H2376">
        <v>0</v>
      </c>
      <c r="I2376">
        <v>0</v>
      </c>
      <c r="J2376" s="1" t="s">
        <v>3891</v>
      </c>
      <c r="K2376" s="1" t="s">
        <v>3894</v>
      </c>
    </row>
    <row r="2377" spans="1:11" x14ac:dyDescent="0.25">
      <c r="A2377" s="1" t="s">
        <v>31</v>
      </c>
      <c r="B2377" s="1" t="s">
        <v>2417</v>
      </c>
      <c r="C2377">
        <v>97956</v>
      </c>
      <c r="D2377" s="1" t="s">
        <v>3614</v>
      </c>
      <c r="E2377">
        <v>16.100000000000001</v>
      </c>
      <c r="F2377">
        <v>966</v>
      </c>
      <c r="G2377" s="1" t="s">
        <v>31</v>
      </c>
      <c r="H2377">
        <v>966</v>
      </c>
      <c r="I2377">
        <v>0</v>
      </c>
      <c r="J2377" s="1" t="s">
        <v>3890</v>
      </c>
      <c r="K2377" s="1" t="s">
        <v>3894</v>
      </c>
    </row>
    <row r="2378" spans="1:11" x14ac:dyDescent="0.25">
      <c r="A2378" s="1" t="s">
        <v>31</v>
      </c>
      <c r="B2378" s="1" t="s">
        <v>2418</v>
      </c>
      <c r="C2378">
        <v>97957</v>
      </c>
      <c r="D2378" s="1" t="s">
        <v>3747</v>
      </c>
      <c r="E2378">
        <v>171.3</v>
      </c>
      <c r="F2378">
        <v>8926</v>
      </c>
      <c r="G2378" s="1" t="s">
        <v>31</v>
      </c>
      <c r="H2378">
        <v>8926</v>
      </c>
      <c r="I2378">
        <v>0</v>
      </c>
      <c r="J2378" s="1" t="s">
        <v>3890</v>
      </c>
      <c r="K2378" s="1" t="s">
        <v>3894</v>
      </c>
    </row>
    <row r="2379" spans="1:11" x14ac:dyDescent="0.25">
      <c r="A2379" s="1" t="s">
        <v>31</v>
      </c>
      <c r="B2379" s="1" t="s">
        <v>2419</v>
      </c>
      <c r="C2379">
        <v>97958</v>
      </c>
      <c r="D2379" s="1" t="s">
        <v>3616</v>
      </c>
      <c r="E2379">
        <v>201.9</v>
      </c>
      <c r="F2379">
        <v>10959.8</v>
      </c>
      <c r="G2379" s="1" t="s">
        <v>31</v>
      </c>
      <c r="H2379">
        <v>10959.8</v>
      </c>
      <c r="I2379">
        <v>0</v>
      </c>
      <c r="J2379" s="1" t="s">
        <v>3890</v>
      </c>
      <c r="K2379" s="1" t="s">
        <v>3894</v>
      </c>
    </row>
    <row r="2380" spans="1:11" x14ac:dyDescent="0.25">
      <c r="A2380" s="1" t="s">
        <v>31</v>
      </c>
      <c r="B2380" s="1" t="s">
        <v>2420</v>
      </c>
      <c r="C2380">
        <v>97959</v>
      </c>
      <c r="D2380" s="1" t="s">
        <v>3719</v>
      </c>
      <c r="E2380">
        <v>25.7</v>
      </c>
      <c r="F2380">
        <v>1790.1</v>
      </c>
      <c r="G2380" s="1" t="s">
        <v>31</v>
      </c>
      <c r="H2380">
        <v>1790.1</v>
      </c>
      <c r="I2380">
        <v>0</v>
      </c>
      <c r="J2380" s="1" t="s">
        <v>3890</v>
      </c>
      <c r="K2380" s="1" t="s">
        <v>3894</v>
      </c>
    </row>
    <row r="2381" spans="1:11" x14ac:dyDescent="0.25">
      <c r="A2381" s="1" t="s">
        <v>31</v>
      </c>
      <c r="B2381" s="1" t="s">
        <v>2421</v>
      </c>
      <c r="C2381">
        <v>97960</v>
      </c>
      <c r="D2381" s="1" t="s">
        <v>3763</v>
      </c>
      <c r="E2381">
        <v>132.19999999999999</v>
      </c>
      <c r="F2381">
        <v>7932</v>
      </c>
      <c r="G2381" s="1" t="s">
        <v>31</v>
      </c>
      <c r="H2381">
        <v>7932</v>
      </c>
      <c r="I2381">
        <v>0</v>
      </c>
      <c r="J2381" s="1" t="s">
        <v>3890</v>
      </c>
      <c r="K2381" s="1" t="s">
        <v>3894</v>
      </c>
    </row>
    <row r="2382" spans="1:11" x14ac:dyDescent="0.25">
      <c r="A2382" s="1" t="s">
        <v>31</v>
      </c>
      <c r="B2382" s="1" t="s">
        <v>2422</v>
      </c>
      <c r="C2382">
        <v>97961</v>
      </c>
      <c r="D2382" s="1" t="s">
        <v>3614</v>
      </c>
      <c r="E2382">
        <v>18.2</v>
      </c>
      <c r="F2382">
        <v>799.2</v>
      </c>
      <c r="G2382" s="1" t="s">
        <v>31</v>
      </c>
      <c r="H2382">
        <v>799.2</v>
      </c>
      <c r="I2382">
        <v>0</v>
      </c>
      <c r="J2382" s="1" t="s">
        <v>3890</v>
      </c>
      <c r="K2382" s="1" t="s">
        <v>3894</v>
      </c>
    </row>
    <row r="2383" spans="1:11" x14ac:dyDescent="0.25">
      <c r="A2383" s="1" t="s">
        <v>31</v>
      </c>
      <c r="B2383" s="1" t="s">
        <v>2423</v>
      </c>
      <c r="C2383">
        <v>97962</v>
      </c>
      <c r="D2383" s="1" t="s">
        <v>3619</v>
      </c>
      <c r="E2383">
        <v>26.9</v>
      </c>
      <c r="F2383">
        <v>1938</v>
      </c>
      <c r="G2383" s="1" t="s">
        <v>31</v>
      </c>
      <c r="H2383">
        <v>1938</v>
      </c>
      <c r="I2383">
        <v>0</v>
      </c>
      <c r="J2383" s="1" t="s">
        <v>3890</v>
      </c>
      <c r="K2383" s="1" t="s">
        <v>3894</v>
      </c>
    </row>
    <row r="2384" spans="1:11" x14ac:dyDescent="0.25">
      <c r="A2384" s="1" t="s">
        <v>31</v>
      </c>
      <c r="B2384" s="1" t="s">
        <v>2424</v>
      </c>
      <c r="C2384">
        <v>97963</v>
      </c>
      <c r="D2384" s="1" t="s">
        <v>3620</v>
      </c>
      <c r="E2384">
        <v>154.30000000000001</v>
      </c>
      <c r="F2384">
        <v>9579.6</v>
      </c>
      <c r="G2384" s="1" t="s">
        <v>31</v>
      </c>
      <c r="H2384">
        <v>9579.6</v>
      </c>
      <c r="I2384">
        <v>0</v>
      </c>
      <c r="J2384" s="1" t="s">
        <v>3890</v>
      </c>
      <c r="K2384" s="1" t="s">
        <v>3894</v>
      </c>
    </row>
    <row r="2385" spans="1:11" x14ac:dyDescent="0.25">
      <c r="A2385" s="1" t="s">
        <v>31</v>
      </c>
      <c r="B2385" s="1" t="s">
        <v>2425</v>
      </c>
      <c r="C2385">
        <v>97964</v>
      </c>
      <c r="D2385" s="1" t="s">
        <v>3757</v>
      </c>
      <c r="E2385">
        <v>118</v>
      </c>
      <c r="F2385">
        <v>6962</v>
      </c>
      <c r="G2385" s="1" t="s">
        <v>31</v>
      </c>
      <c r="H2385">
        <v>6962</v>
      </c>
      <c r="I2385">
        <v>0</v>
      </c>
      <c r="J2385" s="1" t="s">
        <v>3890</v>
      </c>
      <c r="K2385" s="1" t="s">
        <v>3903</v>
      </c>
    </row>
    <row r="2386" spans="1:11" x14ac:dyDescent="0.25">
      <c r="A2386" s="1" t="s">
        <v>31</v>
      </c>
      <c r="B2386" s="1" t="s">
        <v>2426</v>
      </c>
      <c r="C2386">
        <v>97965</v>
      </c>
      <c r="D2386" s="1" t="s">
        <v>3859</v>
      </c>
      <c r="E2386">
        <v>0</v>
      </c>
      <c r="F2386">
        <v>0</v>
      </c>
      <c r="G2386" s="1" t="s">
        <v>3879</v>
      </c>
      <c r="H2386">
        <v>0</v>
      </c>
      <c r="I2386">
        <v>0</v>
      </c>
      <c r="J2386" s="1" t="s">
        <v>3891</v>
      </c>
      <c r="K2386" s="1" t="s">
        <v>3894</v>
      </c>
    </row>
    <row r="2387" spans="1:11" x14ac:dyDescent="0.25">
      <c r="A2387" s="1" t="s">
        <v>31</v>
      </c>
      <c r="B2387" s="1" t="s">
        <v>2427</v>
      </c>
      <c r="C2387">
        <v>97966</v>
      </c>
      <c r="D2387" s="1" t="s">
        <v>3859</v>
      </c>
      <c r="E2387">
        <v>43.2</v>
      </c>
      <c r="F2387">
        <v>1430.8</v>
      </c>
      <c r="G2387" s="1" t="s">
        <v>31</v>
      </c>
      <c r="H2387">
        <v>1430.8</v>
      </c>
      <c r="I2387">
        <v>0</v>
      </c>
      <c r="J2387" s="1" t="s">
        <v>3890</v>
      </c>
      <c r="K2387" s="1" t="s">
        <v>3894</v>
      </c>
    </row>
    <row r="2388" spans="1:11" x14ac:dyDescent="0.25">
      <c r="A2388" s="1" t="s">
        <v>31</v>
      </c>
      <c r="B2388" s="1" t="s">
        <v>2428</v>
      </c>
      <c r="C2388">
        <v>97967</v>
      </c>
      <c r="D2388" s="1" t="s">
        <v>3686</v>
      </c>
      <c r="E2388">
        <v>3470.04</v>
      </c>
      <c r="F2388">
        <v>185753.4</v>
      </c>
      <c r="G2388" s="1" t="s">
        <v>36</v>
      </c>
      <c r="H2388">
        <v>185753.4</v>
      </c>
      <c r="I2388">
        <v>0</v>
      </c>
      <c r="J2388" s="1" t="s">
        <v>3890</v>
      </c>
      <c r="K2388" s="1" t="s">
        <v>3903</v>
      </c>
    </row>
    <row r="2389" spans="1:11" x14ac:dyDescent="0.25">
      <c r="A2389" s="1" t="s">
        <v>31</v>
      </c>
      <c r="B2389" s="1" t="s">
        <v>2429</v>
      </c>
      <c r="C2389">
        <v>97968</v>
      </c>
      <c r="D2389" s="1" t="s">
        <v>3614</v>
      </c>
      <c r="E2389">
        <v>0</v>
      </c>
      <c r="F2389">
        <v>0</v>
      </c>
      <c r="G2389" s="1" t="s">
        <v>3879</v>
      </c>
      <c r="H2389">
        <v>0</v>
      </c>
      <c r="I2389">
        <v>0</v>
      </c>
      <c r="J2389" s="1" t="s">
        <v>3891</v>
      </c>
      <c r="K2389" s="1" t="s">
        <v>3894</v>
      </c>
    </row>
    <row r="2390" spans="1:11" x14ac:dyDescent="0.25">
      <c r="A2390" s="1" t="s">
        <v>31</v>
      </c>
      <c r="B2390" s="1" t="s">
        <v>2430</v>
      </c>
      <c r="C2390">
        <v>97969</v>
      </c>
      <c r="D2390" s="1" t="s">
        <v>3614</v>
      </c>
      <c r="E2390">
        <v>83.8</v>
      </c>
      <c r="F2390">
        <v>1927.4</v>
      </c>
      <c r="G2390" s="1" t="s">
        <v>31</v>
      </c>
      <c r="H2390">
        <v>1927.4</v>
      </c>
      <c r="I2390">
        <v>0</v>
      </c>
      <c r="J2390" s="1" t="s">
        <v>3890</v>
      </c>
      <c r="K2390" s="1" t="s">
        <v>3894</v>
      </c>
    </row>
    <row r="2391" spans="1:11" x14ac:dyDescent="0.25">
      <c r="A2391" s="1" t="s">
        <v>31</v>
      </c>
      <c r="B2391" s="1" t="s">
        <v>2431</v>
      </c>
      <c r="C2391">
        <v>97970</v>
      </c>
      <c r="D2391" s="1" t="s">
        <v>3614</v>
      </c>
      <c r="E2391">
        <v>15.4</v>
      </c>
      <c r="F2391">
        <v>897.4</v>
      </c>
      <c r="G2391" s="1" t="s">
        <v>31</v>
      </c>
      <c r="H2391">
        <v>897.4</v>
      </c>
      <c r="I2391">
        <v>0</v>
      </c>
      <c r="J2391" s="1" t="s">
        <v>3890</v>
      </c>
      <c r="K2391" s="1" t="s">
        <v>3894</v>
      </c>
    </row>
    <row r="2392" spans="1:11" x14ac:dyDescent="0.25">
      <c r="A2392" s="1" t="s">
        <v>31</v>
      </c>
      <c r="B2392" s="1" t="s">
        <v>2432</v>
      </c>
      <c r="C2392">
        <v>97971</v>
      </c>
      <c r="D2392" s="1" t="s">
        <v>3622</v>
      </c>
      <c r="E2392">
        <v>80.400000000000006</v>
      </c>
      <c r="F2392">
        <v>3778.8</v>
      </c>
      <c r="G2392" s="1" t="s">
        <v>31</v>
      </c>
      <c r="H2392">
        <v>3778.8</v>
      </c>
      <c r="I2392">
        <v>0</v>
      </c>
      <c r="J2392" s="1" t="s">
        <v>3890</v>
      </c>
      <c r="K2392" s="1" t="s">
        <v>3894</v>
      </c>
    </row>
    <row r="2393" spans="1:11" x14ac:dyDescent="0.25">
      <c r="A2393" s="1" t="s">
        <v>31</v>
      </c>
      <c r="B2393" s="1" t="s">
        <v>2433</v>
      </c>
      <c r="C2393">
        <v>97972</v>
      </c>
      <c r="D2393" s="1" t="s">
        <v>3624</v>
      </c>
      <c r="E2393">
        <v>34.200000000000003</v>
      </c>
      <c r="F2393">
        <v>2221.1999999999998</v>
      </c>
      <c r="G2393" s="1" t="s">
        <v>31</v>
      </c>
      <c r="H2393">
        <v>2221.1999999999998</v>
      </c>
      <c r="I2393">
        <v>0</v>
      </c>
      <c r="J2393" s="1" t="s">
        <v>3890</v>
      </c>
      <c r="K2393" s="1" t="s">
        <v>3894</v>
      </c>
    </row>
    <row r="2394" spans="1:11" x14ac:dyDescent="0.25">
      <c r="A2394" s="1" t="s">
        <v>31</v>
      </c>
      <c r="B2394" s="1" t="s">
        <v>2434</v>
      </c>
      <c r="C2394">
        <v>97973</v>
      </c>
      <c r="D2394" s="1" t="s">
        <v>3643</v>
      </c>
      <c r="E2394">
        <v>45.1</v>
      </c>
      <c r="F2394">
        <v>2119.6999999999998</v>
      </c>
      <c r="G2394" s="1" t="s">
        <v>31</v>
      </c>
      <c r="H2394">
        <v>2119.6999999999998</v>
      </c>
      <c r="I2394">
        <v>0</v>
      </c>
      <c r="J2394" s="1" t="s">
        <v>3890</v>
      </c>
      <c r="K2394" s="1" t="s">
        <v>3894</v>
      </c>
    </row>
    <row r="2395" spans="1:11" x14ac:dyDescent="0.25">
      <c r="A2395" s="1" t="s">
        <v>31</v>
      </c>
      <c r="B2395" s="1" t="s">
        <v>2435</v>
      </c>
      <c r="C2395">
        <v>97974</v>
      </c>
      <c r="D2395" s="1" t="s">
        <v>3690</v>
      </c>
      <c r="E2395">
        <v>0</v>
      </c>
      <c r="F2395">
        <v>0</v>
      </c>
      <c r="G2395" s="1" t="s">
        <v>3879</v>
      </c>
      <c r="H2395">
        <v>0</v>
      </c>
      <c r="I2395">
        <v>0</v>
      </c>
      <c r="J2395" s="1" t="s">
        <v>3891</v>
      </c>
      <c r="K2395" s="1" t="s">
        <v>3895</v>
      </c>
    </row>
    <row r="2396" spans="1:11" x14ac:dyDescent="0.25">
      <c r="A2396" s="1" t="s">
        <v>31</v>
      </c>
      <c r="B2396" s="1" t="s">
        <v>2436</v>
      </c>
      <c r="C2396">
        <v>97975</v>
      </c>
      <c r="D2396" s="1" t="s">
        <v>3614</v>
      </c>
      <c r="E2396">
        <v>27.9</v>
      </c>
      <c r="F2396">
        <v>1004.4</v>
      </c>
      <c r="G2396" s="1" t="s">
        <v>31</v>
      </c>
      <c r="H2396">
        <v>1004.4</v>
      </c>
      <c r="I2396">
        <v>0</v>
      </c>
      <c r="J2396" s="1" t="s">
        <v>3890</v>
      </c>
      <c r="K2396" s="1" t="s">
        <v>3894</v>
      </c>
    </row>
    <row r="2397" spans="1:11" x14ac:dyDescent="0.25">
      <c r="A2397" s="1" t="s">
        <v>31</v>
      </c>
      <c r="B2397" s="1" t="s">
        <v>2437</v>
      </c>
      <c r="C2397">
        <v>97976</v>
      </c>
      <c r="D2397" s="1" t="s">
        <v>3614</v>
      </c>
      <c r="E2397">
        <v>43.1</v>
      </c>
      <c r="F2397">
        <v>2318.6999999999998</v>
      </c>
      <c r="G2397" s="1" t="s">
        <v>31</v>
      </c>
      <c r="H2397">
        <v>2318.6999999999998</v>
      </c>
      <c r="I2397">
        <v>0</v>
      </c>
      <c r="J2397" s="1" t="s">
        <v>3890</v>
      </c>
      <c r="K2397" s="1" t="s">
        <v>3894</v>
      </c>
    </row>
    <row r="2398" spans="1:11" x14ac:dyDescent="0.25">
      <c r="A2398" s="1" t="s">
        <v>31</v>
      </c>
      <c r="B2398" s="1" t="s">
        <v>2438</v>
      </c>
      <c r="C2398">
        <v>97977</v>
      </c>
      <c r="D2398" s="1" t="s">
        <v>3694</v>
      </c>
      <c r="E2398">
        <v>94.8</v>
      </c>
      <c r="F2398">
        <v>6258.4</v>
      </c>
      <c r="G2398" s="1" t="s">
        <v>31</v>
      </c>
      <c r="H2398">
        <v>6258.4</v>
      </c>
      <c r="I2398">
        <v>0</v>
      </c>
      <c r="J2398" s="1" t="s">
        <v>3890</v>
      </c>
      <c r="K2398" s="1" t="s">
        <v>3894</v>
      </c>
    </row>
    <row r="2399" spans="1:11" x14ac:dyDescent="0.25">
      <c r="A2399" s="1" t="s">
        <v>31</v>
      </c>
      <c r="B2399" s="1" t="s">
        <v>2439</v>
      </c>
      <c r="C2399">
        <v>97978</v>
      </c>
      <c r="D2399" s="1" t="s">
        <v>3603</v>
      </c>
      <c r="E2399">
        <v>22.4</v>
      </c>
      <c r="F2399">
        <v>1344</v>
      </c>
      <c r="G2399" s="1" t="s">
        <v>31</v>
      </c>
      <c r="H2399">
        <v>1344</v>
      </c>
      <c r="I2399">
        <v>0</v>
      </c>
      <c r="J2399" s="1" t="s">
        <v>3890</v>
      </c>
      <c r="K2399" s="1" t="s">
        <v>3894</v>
      </c>
    </row>
    <row r="2400" spans="1:11" x14ac:dyDescent="0.25">
      <c r="A2400" s="1" t="s">
        <v>31</v>
      </c>
      <c r="B2400" s="1" t="s">
        <v>2440</v>
      </c>
      <c r="C2400">
        <v>97979</v>
      </c>
      <c r="D2400" s="1" t="s">
        <v>3690</v>
      </c>
      <c r="E2400">
        <v>0</v>
      </c>
      <c r="F2400">
        <v>0</v>
      </c>
      <c r="G2400" s="1" t="s">
        <v>3879</v>
      </c>
      <c r="H2400">
        <v>0</v>
      </c>
      <c r="I2400">
        <v>0</v>
      </c>
      <c r="J2400" s="1" t="s">
        <v>3891</v>
      </c>
      <c r="K2400" s="1" t="s">
        <v>3903</v>
      </c>
    </row>
    <row r="2401" spans="1:11" x14ac:dyDescent="0.25">
      <c r="A2401" s="1" t="s">
        <v>31</v>
      </c>
      <c r="B2401" s="1" t="s">
        <v>2441</v>
      </c>
      <c r="C2401">
        <v>97980</v>
      </c>
      <c r="D2401" s="1" t="s">
        <v>3776</v>
      </c>
      <c r="E2401">
        <v>235.7</v>
      </c>
      <c r="F2401">
        <v>12507.1</v>
      </c>
      <c r="G2401" s="1" t="s">
        <v>36</v>
      </c>
      <c r="H2401">
        <v>12507.1</v>
      </c>
      <c r="I2401">
        <v>0</v>
      </c>
      <c r="J2401" s="1" t="s">
        <v>3890</v>
      </c>
      <c r="K2401" s="1" t="s">
        <v>3894</v>
      </c>
    </row>
    <row r="2402" spans="1:11" x14ac:dyDescent="0.25">
      <c r="A2402" s="1" t="s">
        <v>31</v>
      </c>
      <c r="B2402" s="1" t="s">
        <v>2442</v>
      </c>
      <c r="C2402">
        <v>97981</v>
      </c>
      <c r="D2402" s="1" t="s">
        <v>3714</v>
      </c>
      <c r="E2402">
        <v>10.7</v>
      </c>
      <c r="F2402">
        <v>642</v>
      </c>
      <c r="G2402" s="1" t="s">
        <v>31</v>
      </c>
      <c r="H2402">
        <v>642</v>
      </c>
      <c r="I2402">
        <v>0</v>
      </c>
      <c r="J2402" s="1" t="s">
        <v>3890</v>
      </c>
      <c r="K2402" s="1" t="s">
        <v>3894</v>
      </c>
    </row>
    <row r="2403" spans="1:11" x14ac:dyDescent="0.25">
      <c r="A2403" s="1" t="s">
        <v>31</v>
      </c>
      <c r="B2403" s="1" t="s">
        <v>2443</v>
      </c>
      <c r="C2403">
        <v>97982</v>
      </c>
      <c r="D2403" s="1" t="s">
        <v>3690</v>
      </c>
      <c r="E2403">
        <v>992</v>
      </c>
      <c r="F2403">
        <v>39581.199999999997</v>
      </c>
      <c r="G2403" s="1" t="s">
        <v>37</v>
      </c>
      <c r="H2403">
        <v>39581.199999999997</v>
      </c>
      <c r="I2403">
        <v>0</v>
      </c>
      <c r="J2403" s="1" t="s">
        <v>3890</v>
      </c>
      <c r="K2403" s="1" t="s">
        <v>3895</v>
      </c>
    </row>
    <row r="2404" spans="1:11" x14ac:dyDescent="0.25">
      <c r="A2404" s="1" t="s">
        <v>31</v>
      </c>
      <c r="B2404" s="1" t="s">
        <v>2444</v>
      </c>
      <c r="C2404">
        <v>97983</v>
      </c>
      <c r="D2404" s="1" t="s">
        <v>3618</v>
      </c>
      <c r="E2404">
        <v>32.200000000000003</v>
      </c>
      <c r="F2404">
        <v>1932</v>
      </c>
      <c r="G2404" s="1" t="s">
        <v>31</v>
      </c>
      <c r="H2404">
        <v>1932</v>
      </c>
      <c r="I2404">
        <v>0</v>
      </c>
      <c r="J2404" s="1" t="s">
        <v>3890</v>
      </c>
      <c r="K2404" s="1" t="s">
        <v>3894</v>
      </c>
    </row>
    <row r="2405" spans="1:11" x14ac:dyDescent="0.25">
      <c r="A2405" s="1" t="s">
        <v>31</v>
      </c>
      <c r="B2405" s="1" t="s">
        <v>2445</v>
      </c>
      <c r="C2405">
        <v>97984</v>
      </c>
      <c r="D2405" s="1" t="s">
        <v>3764</v>
      </c>
      <c r="E2405">
        <v>402</v>
      </c>
      <c r="F2405">
        <v>23718</v>
      </c>
      <c r="G2405" s="1" t="s">
        <v>33</v>
      </c>
      <c r="H2405">
        <v>23718</v>
      </c>
      <c r="I2405">
        <v>0</v>
      </c>
      <c r="J2405" s="1" t="s">
        <v>3890</v>
      </c>
      <c r="K2405" s="1" t="s">
        <v>3902</v>
      </c>
    </row>
    <row r="2406" spans="1:11" x14ac:dyDescent="0.25">
      <c r="A2406" s="1" t="s">
        <v>31</v>
      </c>
      <c r="B2406" s="1" t="s">
        <v>2446</v>
      </c>
      <c r="C2406">
        <v>97985</v>
      </c>
      <c r="D2406" s="1" t="s">
        <v>3661</v>
      </c>
      <c r="E2406">
        <v>461.8</v>
      </c>
      <c r="F2406">
        <v>25860.799999999999</v>
      </c>
      <c r="G2406" s="1" t="s">
        <v>31</v>
      </c>
      <c r="H2406">
        <v>25860.799999999999</v>
      </c>
      <c r="I2406">
        <v>0</v>
      </c>
      <c r="J2406" s="1" t="s">
        <v>3890</v>
      </c>
      <c r="K2406" s="1" t="s">
        <v>3896</v>
      </c>
    </row>
    <row r="2407" spans="1:11" x14ac:dyDescent="0.25">
      <c r="A2407" s="1" t="s">
        <v>31</v>
      </c>
      <c r="B2407" s="1" t="s">
        <v>2447</v>
      </c>
      <c r="C2407">
        <v>97986</v>
      </c>
      <c r="D2407" s="1" t="s">
        <v>3793</v>
      </c>
      <c r="E2407">
        <v>245.2</v>
      </c>
      <c r="F2407">
        <v>10298.4</v>
      </c>
      <c r="G2407" s="1" t="s">
        <v>31</v>
      </c>
      <c r="H2407">
        <v>10298.4</v>
      </c>
      <c r="I2407">
        <v>0</v>
      </c>
      <c r="J2407" s="1" t="s">
        <v>3890</v>
      </c>
      <c r="K2407" s="1" t="s">
        <v>3894</v>
      </c>
    </row>
    <row r="2408" spans="1:11" x14ac:dyDescent="0.25">
      <c r="A2408" s="1" t="s">
        <v>31</v>
      </c>
      <c r="B2408" s="1" t="s">
        <v>2448</v>
      </c>
      <c r="C2408">
        <v>97987</v>
      </c>
      <c r="D2408" s="1" t="s">
        <v>3614</v>
      </c>
      <c r="E2408">
        <v>25.9</v>
      </c>
      <c r="F2408">
        <v>1509.9</v>
      </c>
      <c r="G2408" s="1" t="s">
        <v>31</v>
      </c>
      <c r="H2408">
        <v>1509.9</v>
      </c>
      <c r="I2408">
        <v>0</v>
      </c>
      <c r="J2408" s="1" t="s">
        <v>3890</v>
      </c>
      <c r="K2408" s="1" t="s">
        <v>3894</v>
      </c>
    </row>
    <row r="2409" spans="1:11" x14ac:dyDescent="0.25">
      <c r="A2409" s="1" t="s">
        <v>31</v>
      </c>
      <c r="B2409" s="1" t="s">
        <v>2449</v>
      </c>
      <c r="C2409">
        <v>97988</v>
      </c>
      <c r="D2409" s="1" t="s">
        <v>3682</v>
      </c>
      <c r="E2409">
        <v>278.39999999999998</v>
      </c>
      <c r="F2409">
        <v>11038</v>
      </c>
      <c r="G2409" s="1" t="s">
        <v>31</v>
      </c>
      <c r="H2409">
        <v>11038</v>
      </c>
      <c r="I2409">
        <v>0</v>
      </c>
      <c r="J2409" s="1" t="s">
        <v>3890</v>
      </c>
      <c r="K2409" s="1" t="s">
        <v>3896</v>
      </c>
    </row>
    <row r="2410" spans="1:11" x14ac:dyDescent="0.25">
      <c r="A2410" s="1" t="s">
        <v>31</v>
      </c>
      <c r="B2410" s="1" t="s">
        <v>2450</v>
      </c>
      <c r="C2410">
        <v>97989</v>
      </c>
      <c r="D2410" s="1" t="s">
        <v>3685</v>
      </c>
      <c r="E2410">
        <v>125.5</v>
      </c>
      <c r="F2410">
        <v>7138.9</v>
      </c>
      <c r="G2410" s="1" t="s">
        <v>31</v>
      </c>
      <c r="H2410">
        <v>7138.9</v>
      </c>
      <c r="I2410">
        <v>0</v>
      </c>
      <c r="J2410" s="1" t="s">
        <v>3890</v>
      </c>
      <c r="K2410" s="1" t="s">
        <v>3896</v>
      </c>
    </row>
    <row r="2411" spans="1:11" x14ac:dyDescent="0.25">
      <c r="A2411" s="1" t="s">
        <v>31</v>
      </c>
      <c r="B2411" s="1" t="s">
        <v>2451</v>
      </c>
      <c r="C2411">
        <v>97990</v>
      </c>
      <c r="D2411" s="1" t="s">
        <v>3760</v>
      </c>
      <c r="E2411">
        <v>42.2</v>
      </c>
      <c r="F2411">
        <v>2532</v>
      </c>
      <c r="G2411" s="1" t="s">
        <v>31</v>
      </c>
      <c r="H2411">
        <v>2532</v>
      </c>
      <c r="I2411">
        <v>0</v>
      </c>
      <c r="J2411" s="1" t="s">
        <v>3890</v>
      </c>
      <c r="K2411" s="1" t="s">
        <v>3896</v>
      </c>
    </row>
    <row r="2412" spans="1:11" x14ac:dyDescent="0.25">
      <c r="A2412" s="1" t="s">
        <v>31</v>
      </c>
      <c r="B2412" s="1" t="s">
        <v>2452</v>
      </c>
      <c r="C2412">
        <v>97991</v>
      </c>
      <c r="D2412" s="1" t="s">
        <v>3761</v>
      </c>
      <c r="E2412">
        <v>6.8</v>
      </c>
      <c r="F2412">
        <v>516.79999999999995</v>
      </c>
      <c r="G2412" s="1" t="s">
        <v>31</v>
      </c>
      <c r="H2412">
        <v>516.79999999999995</v>
      </c>
      <c r="I2412">
        <v>0</v>
      </c>
      <c r="J2412" s="1" t="s">
        <v>3890</v>
      </c>
      <c r="K2412" s="1" t="s">
        <v>3896</v>
      </c>
    </row>
    <row r="2413" spans="1:11" x14ac:dyDescent="0.25">
      <c r="A2413" s="1" t="s">
        <v>31</v>
      </c>
      <c r="B2413" s="1" t="s">
        <v>2453</v>
      </c>
      <c r="C2413">
        <v>97992</v>
      </c>
      <c r="D2413" s="1" t="s">
        <v>3765</v>
      </c>
      <c r="E2413">
        <v>82.1</v>
      </c>
      <c r="F2413">
        <v>4926</v>
      </c>
      <c r="G2413" s="1" t="s">
        <v>31</v>
      </c>
      <c r="H2413">
        <v>4926</v>
      </c>
      <c r="I2413">
        <v>0</v>
      </c>
      <c r="J2413" s="1" t="s">
        <v>3890</v>
      </c>
      <c r="K2413" s="1" t="s">
        <v>3894</v>
      </c>
    </row>
    <row r="2414" spans="1:11" x14ac:dyDescent="0.25">
      <c r="A2414" s="1" t="s">
        <v>31</v>
      </c>
      <c r="B2414" s="1" t="s">
        <v>2454</v>
      </c>
      <c r="C2414">
        <v>97993</v>
      </c>
      <c r="D2414" s="1" t="s">
        <v>3765</v>
      </c>
      <c r="E2414">
        <v>31.3</v>
      </c>
      <c r="F2414">
        <v>1704</v>
      </c>
      <c r="G2414" s="1" t="s">
        <v>31</v>
      </c>
      <c r="H2414">
        <v>1704</v>
      </c>
      <c r="I2414">
        <v>0</v>
      </c>
      <c r="J2414" s="1" t="s">
        <v>3890</v>
      </c>
      <c r="K2414" s="1" t="s">
        <v>3894</v>
      </c>
    </row>
    <row r="2415" spans="1:11" x14ac:dyDescent="0.25">
      <c r="A2415" s="1" t="s">
        <v>31</v>
      </c>
      <c r="B2415" s="1" t="s">
        <v>2455</v>
      </c>
      <c r="C2415">
        <v>97994</v>
      </c>
      <c r="D2415" s="1" t="s">
        <v>3681</v>
      </c>
      <c r="E2415">
        <v>421.3</v>
      </c>
      <c r="F2415">
        <v>21343.8</v>
      </c>
      <c r="G2415" s="1" t="s">
        <v>31</v>
      </c>
      <c r="H2415">
        <v>21343.8</v>
      </c>
      <c r="I2415">
        <v>0</v>
      </c>
      <c r="J2415" s="1" t="s">
        <v>3890</v>
      </c>
      <c r="K2415" s="1" t="s">
        <v>3897</v>
      </c>
    </row>
    <row r="2416" spans="1:11" x14ac:dyDescent="0.25">
      <c r="A2416" s="1" t="s">
        <v>31</v>
      </c>
      <c r="B2416" s="1" t="s">
        <v>2456</v>
      </c>
      <c r="C2416">
        <v>97995</v>
      </c>
      <c r="D2416" s="1" t="s">
        <v>3798</v>
      </c>
      <c r="E2416">
        <v>58.3</v>
      </c>
      <c r="F2416">
        <v>3568</v>
      </c>
      <c r="G2416" s="1" t="s">
        <v>31</v>
      </c>
      <c r="H2416">
        <v>3568</v>
      </c>
      <c r="I2416">
        <v>0</v>
      </c>
      <c r="J2416" s="1" t="s">
        <v>3890</v>
      </c>
      <c r="K2416" s="1" t="s">
        <v>3894</v>
      </c>
    </row>
    <row r="2417" spans="1:11" x14ac:dyDescent="0.25">
      <c r="A2417" s="1" t="s">
        <v>31</v>
      </c>
      <c r="B2417" s="1" t="s">
        <v>2457</v>
      </c>
      <c r="C2417">
        <v>97996</v>
      </c>
      <c r="D2417" s="1" t="s">
        <v>3614</v>
      </c>
      <c r="E2417">
        <v>21</v>
      </c>
      <c r="F2417">
        <v>1155</v>
      </c>
      <c r="G2417" s="1" t="s">
        <v>31</v>
      </c>
      <c r="H2417">
        <v>1155</v>
      </c>
      <c r="I2417">
        <v>0</v>
      </c>
      <c r="J2417" s="1" t="s">
        <v>3890</v>
      </c>
      <c r="K2417" s="1" t="s">
        <v>3894</v>
      </c>
    </row>
    <row r="2418" spans="1:11" x14ac:dyDescent="0.25">
      <c r="A2418" s="1" t="s">
        <v>31</v>
      </c>
      <c r="B2418" s="1" t="s">
        <v>2458</v>
      </c>
      <c r="C2418">
        <v>97997</v>
      </c>
      <c r="D2418" s="1" t="s">
        <v>3810</v>
      </c>
      <c r="E2418">
        <v>31.3</v>
      </c>
      <c r="F2418">
        <v>719.9</v>
      </c>
      <c r="G2418" s="1" t="s">
        <v>31</v>
      </c>
      <c r="H2418">
        <v>719.9</v>
      </c>
      <c r="I2418">
        <v>0</v>
      </c>
      <c r="J2418" s="1" t="s">
        <v>3890</v>
      </c>
      <c r="K2418" s="1" t="s">
        <v>3894</v>
      </c>
    </row>
    <row r="2419" spans="1:11" x14ac:dyDescent="0.25">
      <c r="A2419" s="1" t="s">
        <v>31</v>
      </c>
      <c r="B2419" s="1" t="s">
        <v>2459</v>
      </c>
      <c r="C2419">
        <v>97998</v>
      </c>
      <c r="D2419" s="1" t="s">
        <v>3792</v>
      </c>
      <c r="E2419">
        <v>117.3</v>
      </c>
      <c r="F2419">
        <v>4222.8</v>
      </c>
      <c r="G2419" s="1" t="s">
        <v>31</v>
      </c>
      <c r="H2419">
        <v>4222.8</v>
      </c>
      <c r="I2419">
        <v>0</v>
      </c>
      <c r="J2419" s="1" t="s">
        <v>3890</v>
      </c>
      <c r="K2419" s="1" t="s">
        <v>3894</v>
      </c>
    </row>
    <row r="2420" spans="1:11" x14ac:dyDescent="0.25">
      <c r="A2420" s="1" t="s">
        <v>31</v>
      </c>
      <c r="B2420" s="1" t="s">
        <v>2460</v>
      </c>
      <c r="C2420">
        <v>97999</v>
      </c>
      <c r="D2420" s="1" t="s">
        <v>3792</v>
      </c>
      <c r="E2420">
        <v>12.7</v>
      </c>
      <c r="F2420">
        <v>917.8</v>
      </c>
      <c r="G2420" s="1" t="s">
        <v>31</v>
      </c>
      <c r="H2420">
        <v>917.8</v>
      </c>
      <c r="I2420">
        <v>0</v>
      </c>
      <c r="J2420" s="1" t="s">
        <v>3890</v>
      </c>
      <c r="K2420" s="1" t="s">
        <v>3894</v>
      </c>
    </row>
    <row r="2421" spans="1:11" x14ac:dyDescent="0.25">
      <c r="A2421" s="1" t="s">
        <v>31</v>
      </c>
      <c r="B2421" s="1" t="s">
        <v>2461</v>
      </c>
      <c r="C2421">
        <v>98000</v>
      </c>
      <c r="D2421" s="1" t="s">
        <v>3628</v>
      </c>
      <c r="E2421">
        <v>6263.2</v>
      </c>
      <c r="F2421">
        <v>18789.599999999999</v>
      </c>
      <c r="G2421" s="1" t="s">
        <v>34</v>
      </c>
      <c r="H2421">
        <v>18789.599999999999</v>
      </c>
      <c r="I2421">
        <v>0</v>
      </c>
      <c r="J2421" s="1" t="s">
        <v>3890</v>
      </c>
      <c r="K2421" s="1" t="s">
        <v>3894</v>
      </c>
    </row>
    <row r="2422" spans="1:11" x14ac:dyDescent="0.25">
      <c r="A2422" s="1" t="s">
        <v>31</v>
      </c>
      <c r="B2422" s="1" t="s">
        <v>2462</v>
      </c>
      <c r="C2422">
        <v>98001</v>
      </c>
      <c r="D2422" s="1" t="s">
        <v>3710</v>
      </c>
      <c r="E2422">
        <v>77.8</v>
      </c>
      <c r="F2422">
        <v>4668</v>
      </c>
      <c r="G2422" s="1" t="s">
        <v>32</v>
      </c>
      <c r="H2422">
        <v>4668</v>
      </c>
      <c r="I2422">
        <v>0</v>
      </c>
      <c r="J2422" s="1" t="s">
        <v>3890</v>
      </c>
      <c r="K2422" s="1" t="s">
        <v>3902</v>
      </c>
    </row>
    <row r="2423" spans="1:11" x14ac:dyDescent="0.25">
      <c r="A2423" s="1" t="s">
        <v>31</v>
      </c>
      <c r="B2423" s="1" t="s">
        <v>2463</v>
      </c>
      <c r="C2423">
        <v>98002</v>
      </c>
      <c r="D2423" s="1" t="s">
        <v>3713</v>
      </c>
      <c r="E2423">
        <v>49.3</v>
      </c>
      <c r="F2423">
        <v>2958</v>
      </c>
      <c r="G2423" s="1" t="s">
        <v>32</v>
      </c>
      <c r="H2423">
        <v>2958</v>
      </c>
      <c r="I2423">
        <v>0</v>
      </c>
      <c r="J2423" s="1" t="s">
        <v>3890</v>
      </c>
      <c r="K2423" s="1" t="s">
        <v>3902</v>
      </c>
    </row>
    <row r="2424" spans="1:11" x14ac:dyDescent="0.25">
      <c r="A2424" s="1" t="s">
        <v>31</v>
      </c>
      <c r="B2424" s="1" t="s">
        <v>2464</v>
      </c>
      <c r="C2424">
        <v>98003</v>
      </c>
      <c r="D2424" s="1" t="s">
        <v>3844</v>
      </c>
      <c r="E2424">
        <v>28.4</v>
      </c>
      <c r="F2424">
        <v>1704</v>
      </c>
      <c r="G2424" s="1" t="s">
        <v>32</v>
      </c>
      <c r="H2424">
        <v>1704</v>
      </c>
      <c r="I2424">
        <v>0</v>
      </c>
      <c r="J2424" s="1" t="s">
        <v>3890</v>
      </c>
      <c r="K2424" s="1" t="s">
        <v>3902</v>
      </c>
    </row>
    <row r="2425" spans="1:11" x14ac:dyDescent="0.25">
      <c r="A2425" s="1" t="s">
        <v>31</v>
      </c>
      <c r="B2425" s="1" t="s">
        <v>2465</v>
      </c>
      <c r="C2425">
        <v>98004</v>
      </c>
      <c r="D2425" s="1" t="s">
        <v>3709</v>
      </c>
      <c r="E2425">
        <v>183.2</v>
      </c>
      <c r="F2425">
        <v>10992</v>
      </c>
      <c r="G2425" s="1" t="s">
        <v>32</v>
      </c>
      <c r="H2425">
        <v>10992</v>
      </c>
      <c r="I2425">
        <v>0</v>
      </c>
      <c r="J2425" s="1" t="s">
        <v>3890</v>
      </c>
      <c r="K2425" s="1" t="s">
        <v>3902</v>
      </c>
    </row>
    <row r="2426" spans="1:11" x14ac:dyDescent="0.25">
      <c r="A2426" s="1" t="s">
        <v>31</v>
      </c>
      <c r="B2426" s="1" t="s">
        <v>2466</v>
      </c>
      <c r="C2426">
        <v>98005</v>
      </c>
      <c r="D2426" s="1" t="s">
        <v>3713</v>
      </c>
      <c r="E2426">
        <v>27.5</v>
      </c>
      <c r="F2426">
        <v>1650</v>
      </c>
      <c r="G2426" s="1" t="s">
        <v>32</v>
      </c>
      <c r="H2426">
        <v>1650</v>
      </c>
      <c r="I2426">
        <v>0</v>
      </c>
      <c r="J2426" s="1" t="s">
        <v>3890</v>
      </c>
      <c r="K2426" s="1" t="s">
        <v>3902</v>
      </c>
    </row>
    <row r="2427" spans="1:11" x14ac:dyDescent="0.25">
      <c r="A2427" s="1" t="s">
        <v>31</v>
      </c>
      <c r="B2427" s="1" t="s">
        <v>2467</v>
      </c>
      <c r="C2427">
        <v>98006</v>
      </c>
      <c r="D2427" s="1" t="s">
        <v>3712</v>
      </c>
      <c r="E2427">
        <v>9.1999999999999993</v>
      </c>
      <c r="F2427">
        <v>552</v>
      </c>
      <c r="G2427" s="1" t="s">
        <v>32</v>
      </c>
      <c r="H2427">
        <v>552</v>
      </c>
      <c r="I2427">
        <v>0</v>
      </c>
      <c r="J2427" s="1" t="s">
        <v>3890</v>
      </c>
      <c r="K2427" s="1" t="s">
        <v>3894</v>
      </c>
    </row>
    <row r="2428" spans="1:11" x14ac:dyDescent="0.25">
      <c r="A2428" s="1" t="s">
        <v>31</v>
      </c>
      <c r="B2428" s="1" t="s">
        <v>2468</v>
      </c>
      <c r="C2428">
        <v>98007</v>
      </c>
      <c r="D2428" s="1" t="s">
        <v>3764</v>
      </c>
      <c r="E2428">
        <v>3553.4</v>
      </c>
      <c r="F2428">
        <v>35.520000000000003</v>
      </c>
      <c r="G2428" s="1" t="s">
        <v>36</v>
      </c>
      <c r="H2428">
        <v>35.520000000000003</v>
      </c>
      <c r="I2428">
        <v>0</v>
      </c>
      <c r="J2428" s="1" t="s">
        <v>3890</v>
      </c>
      <c r="K2428" s="1" t="s">
        <v>3899</v>
      </c>
    </row>
    <row r="2429" spans="1:11" x14ac:dyDescent="0.25">
      <c r="A2429" s="1" t="s">
        <v>31</v>
      </c>
      <c r="B2429" s="1" t="s">
        <v>2469</v>
      </c>
      <c r="C2429">
        <v>98008</v>
      </c>
      <c r="D2429" s="1" t="s">
        <v>3792</v>
      </c>
      <c r="E2429">
        <v>5.0999999999999996</v>
      </c>
      <c r="F2429">
        <v>204</v>
      </c>
      <c r="G2429" s="1" t="s">
        <v>31</v>
      </c>
      <c r="H2429">
        <v>204</v>
      </c>
      <c r="I2429">
        <v>0</v>
      </c>
      <c r="J2429" s="1" t="s">
        <v>3890</v>
      </c>
      <c r="K2429" s="1" t="s">
        <v>3894</v>
      </c>
    </row>
    <row r="2430" spans="1:11" x14ac:dyDescent="0.25">
      <c r="A2430" s="1" t="s">
        <v>31</v>
      </c>
      <c r="B2430" s="1" t="s">
        <v>2470</v>
      </c>
      <c r="C2430">
        <v>98009</v>
      </c>
      <c r="D2430" s="1" t="s">
        <v>3811</v>
      </c>
      <c r="E2430">
        <v>25.5</v>
      </c>
      <c r="F2430">
        <v>1530</v>
      </c>
      <c r="G2430" s="1" t="s">
        <v>31</v>
      </c>
      <c r="H2430">
        <v>1530</v>
      </c>
      <c r="I2430">
        <v>0</v>
      </c>
      <c r="J2430" s="1" t="s">
        <v>3890</v>
      </c>
      <c r="K2430" s="1" t="s">
        <v>3894</v>
      </c>
    </row>
    <row r="2431" spans="1:11" x14ac:dyDescent="0.25">
      <c r="A2431" s="1" t="s">
        <v>31</v>
      </c>
      <c r="B2431" s="1" t="s">
        <v>2471</v>
      </c>
      <c r="C2431">
        <v>98010</v>
      </c>
      <c r="D2431" s="1" t="s">
        <v>3722</v>
      </c>
      <c r="E2431">
        <v>18.7</v>
      </c>
      <c r="F2431">
        <v>1234.2</v>
      </c>
      <c r="G2431" s="1" t="s">
        <v>31</v>
      </c>
      <c r="H2431">
        <v>1234.2</v>
      </c>
      <c r="I2431">
        <v>0</v>
      </c>
      <c r="J2431" s="1" t="s">
        <v>3890</v>
      </c>
      <c r="K2431" s="1" t="s">
        <v>3894</v>
      </c>
    </row>
    <row r="2432" spans="1:11" x14ac:dyDescent="0.25">
      <c r="A2432" s="1" t="s">
        <v>31</v>
      </c>
      <c r="B2432" s="1" t="s">
        <v>2472</v>
      </c>
      <c r="C2432">
        <v>98011</v>
      </c>
      <c r="D2432" s="1" t="s">
        <v>3599</v>
      </c>
      <c r="E2432">
        <v>79.900000000000006</v>
      </c>
      <c r="F2432">
        <v>4314.6000000000004</v>
      </c>
      <c r="G2432" s="1" t="s">
        <v>32</v>
      </c>
      <c r="H2432">
        <v>4314.6000000000004</v>
      </c>
      <c r="I2432">
        <v>0</v>
      </c>
      <c r="J2432" s="1" t="s">
        <v>3890</v>
      </c>
      <c r="K2432" s="1" t="s">
        <v>3894</v>
      </c>
    </row>
    <row r="2433" spans="1:11" x14ac:dyDescent="0.25">
      <c r="A2433" s="1" t="s">
        <v>31</v>
      </c>
      <c r="B2433" s="1" t="s">
        <v>2473</v>
      </c>
      <c r="C2433">
        <v>98012</v>
      </c>
      <c r="D2433" s="1" t="s">
        <v>3770</v>
      </c>
      <c r="E2433">
        <v>1021</v>
      </c>
      <c r="F2433">
        <v>22462</v>
      </c>
      <c r="G2433" s="1" t="s">
        <v>31</v>
      </c>
      <c r="H2433">
        <v>22462</v>
      </c>
      <c r="I2433">
        <v>0</v>
      </c>
      <c r="J2433" s="1" t="s">
        <v>3890</v>
      </c>
      <c r="K2433" s="1" t="s">
        <v>3894</v>
      </c>
    </row>
    <row r="2434" spans="1:11" x14ac:dyDescent="0.25">
      <c r="A2434" s="1" t="s">
        <v>31</v>
      </c>
      <c r="B2434" s="1" t="s">
        <v>2474</v>
      </c>
      <c r="C2434">
        <v>98013</v>
      </c>
      <c r="D2434" s="1" t="s">
        <v>3690</v>
      </c>
      <c r="E2434">
        <v>1894.4</v>
      </c>
      <c r="F2434">
        <v>83382</v>
      </c>
      <c r="G2434" s="1" t="s">
        <v>37</v>
      </c>
      <c r="H2434">
        <v>83382</v>
      </c>
      <c r="I2434">
        <v>0</v>
      </c>
      <c r="J2434" s="1" t="s">
        <v>3890</v>
      </c>
      <c r="K2434" s="1" t="s">
        <v>3898</v>
      </c>
    </row>
    <row r="2435" spans="1:11" x14ac:dyDescent="0.25">
      <c r="A2435" s="1" t="s">
        <v>31</v>
      </c>
      <c r="B2435" s="1" t="s">
        <v>2475</v>
      </c>
      <c r="C2435">
        <v>98014</v>
      </c>
      <c r="D2435" s="1" t="s">
        <v>3690</v>
      </c>
      <c r="E2435">
        <v>27.4</v>
      </c>
      <c r="F2435">
        <v>1534.4</v>
      </c>
      <c r="G2435" s="1" t="s">
        <v>37</v>
      </c>
      <c r="H2435">
        <v>1534.4</v>
      </c>
      <c r="I2435">
        <v>0</v>
      </c>
      <c r="J2435" s="1" t="s">
        <v>3890</v>
      </c>
      <c r="K2435" s="1" t="s">
        <v>3898</v>
      </c>
    </row>
    <row r="2436" spans="1:11" x14ac:dyDescent="0.25">
      <c r="A2436" s="1" t="s">
        <v>31</v>
      </c>
      <c r="B2436" s="1" t="s">
        <v>2476</v>
      </c>
      <c r="C2436">
        <v>98015</v>
      </c>
      <c r="D2436" s="1" t="s">
        <v>3787</v>
      </c>
      <c r="E2436">
        <v>46</v>
      </c>
      <c r="F2436">
        <v>2208</v>
      </c>
      <c r="G2436" s="1" t="s">
        <v>31</v>
      </c>
      <c r="H2436">
        <v>2208</v>
      </c>
      <c r="I2436">
        <v>0</v>
      </c>
      <c r="J2436" s="1" t="s">
        <v>3890</v>
      </c>
      <c r="K2436" s="1" t="s">
        <v>3894</v>
      </c>
    </row>
    <row r="2437" spans="1:11" x14ac:dyDescent="0.25">
      <c r="A2437" s="1" t="s">
        <v>31</v>
      </c>
      <c r="B2437" s="1" t="s">
        <v>2477</v>
      </c>
      <c r="C2437">
        <v>98016</v>
      </c>
      <c r="D2437" s="1" t="s">
        <v>3853</v>
      </c>
      <c r="E2437">
        <v>200.6</v>
      </c>
      <c r="F2437">
        <v>4613.8</v>
      </c>
      <c r="G2437" s="1" t="s">
        <v>31</v>
      </c>
      <c r="H2437">
        <v>4613.8</v>
      </c>
      <c r="I2437">
        <v>0</v>
      </c>
      <c r="J2437" s="1" t="s">
        <v>3890</v>
      </c>
      <c r="K2437" s="1" t="s">
        <v>3894</v>
      </c>
    </row>
    <row r="2438" spans="1:11" x14ac:dyDescent="0.25">
      <c r="A2438" s="1" t="s">
        <v>31</v>
      </c>
      <c r="B2438" s="1" t="s">
        <v>2478</v>
      </c>
      <c r="C2438">
        <v>98017</v>
      </c>
      <c r="D2438" s="1" t="s">
        <v>3726</v>
      </c>
      <c r="E2438">
        <v>53.4</v>
      </c>
      <c r="F2438">
        <v>3471</v>
      </c>
      <c r="G2438" s="1" t="s">
        <v>31</v>
      </c>
      <c r="H2438">
        <v>3471</v>
      </c>
      <c r="I2438">
        <v>0</v>
      </c>
      <c r="J2438" s="1" t="s">
        <v>3890</v>
      </c>
      <c r="K2438" s="1" t="s">
        <v>3894</v>
      </c>
    </row>
    <row r="2439" spans="1:11" x14ac:dyDescent="0.25">
      <c r="A2439" s="1" t="s">
        <v>31</v>
      </c>
      <c r="B2439" s="1" t="s">
        <v>2479</v>
      </c>
      <c r="C2439">
        <v>98018</v>
      </c>
      <c r="D2439" s="1" t="s">
        <v>3706</v>
      </c>
      <c r="E2439">
        <v>28.8</v>
      </c>
      <c r="F2439">
        <v>1036.8</v>
      </c>
      <c r="G2439" s="1" t="s">
        <v>31</v>
      </c>
      <c r="H2439">
        <v>1036.8</v>
      </c>
      <c r="I2439">
        <v>0</v>
      </c>
      <c r="J2439" s="1" t="s">
        <v>3890</v>
      </c>
      <c r="K2439" s="1" t="s">
        <v>3894</v>
      </c>
    </row>
    <row r="2440" spans="1:11" x14ac:dyDescent="0.25">
      <c r="A2440" s="1" t="s">
        <v>31</v>
      </c>
      <c r="B2440" s="1" t="s">
        <v>2480</v>
      </c>
      <c r="C2440">
        <v>98019</v>
      </c>
      <c r="D2440" s="1" t="s">
        <v>3706</v>
      </c>
      <c r="E2440">
        <v>5.9</v>
      </c>
      <c r="F2440">
        <v>200.6</v>
      </c>
      <c r="G2440" s="1" t="s">
        <v>31</v>
      </c>
      <c r="H2440">
        <v>200.6</v>
      </c>
      <c r="I2440">
        <v>0</v>
      </c>
      <c r="J2440" s="1" t="s">
        <v>3890</v>
      </c>
      <c r="K2440" s="1" t="s">
        <v>3894</v>
      </c>
    </row>
    <row r="2441" spans="1:11" x14ac:dyDescent="0.25">
      <c r="A2441" s="1" t="s">
        <v>31</v>
      </c>
      <c r="B2441" s="1" t="s">
        <v>2481</v>
      </c>
      <c r="C2441">
        <v>98020</v>
      </c>
      <c r="D2441" s="1" t="s">
        <v>3725</v>
      </c>
      <c r="E2441">
        <v>175.7</v>
      </c>
      <c r="F2441">
        <v>5583.6</v>
      </c>
      <c r="G2441" s="1" t="s">
        <v>31</v>
      </c>
      <c r="H2441">
        <v>5583.6</v>
      </c>
      <c r="I2441">
        <v>0</v>
      </c>
      <c r="J2441" s="1" t="s">
        <v>3890</v>
      </c>
      <c r="K2441" s="1" t="s">
        <v>3894</v>
      </c>
    </row>
    <row r="2442" spans="1:11" x14ac:dyDescent="0.25">
      <c r="A2442" s="1" t="s">
        <v>31</v>
      </c>
      <c r="B2442" s="1" t="s">
        <v>2482</v>
      </c>
      <c r="C2442">
        <v>98021</v>
      </c>
      <c r="D2442" s="1" t="s">
        <v>3614</v>
      </c>
      <c r="E2442">
        <v>1.4</v>
      </c>
      <c r="F2442">
        <v>103.6</v>
      </c>
      <c r="G2442" s="1" t="s">
        <v>31</v>
      </c>
      <c r="H2442">
        <v>103.6</v>
      </c>
      <c r="I2442">
        <v>0</v>
      </c>
      <c r="J2442" s="1" t="s">
        <v>3890</v>
      </c>
      <c r="K2442" s="1" t="s">
        <v>3894</v>
      </c>
    </row>
    <row r="2443" spans="1:11" x14ac:dyDescent="0.25">
      <c r="A2443" s="1" t="s">
        <v>31</v>
      </c>
      <c r="B2443" s="1" t="s">
        <v>2483</v>
      </c>
      <c r="C2443">
        <v>98022</v>
      </c>
      <c r="D2443" s="1" t="s">
        <v>3700</v>
      </c>
      <c r="E2443">
        <v>1797.8</v>
      </c>
      <c r="F2443">
        <v>81159.3</v>
      </c>
      <c r="G2443" s="1" t="s">
        <v>3883</v>
      </c>
      <c r="H2443">
        <v>81159.3</v>
      </c>
      <c r="I2443">
        <v>0</v>
      </c>
      <c r="J2443" s="1" t="s">
        <v>3890</v>
      </c>
      <c r="K2443" s="1" t="s">
        <v>3895</v>
      </c>
    </row>
    <row r="2444" spans="1:11" x14ac:dyDescent="0.25">
      <c r="A2444" s="1" t="s">
        <v>31</v>
      </c>
      <c r="B2444" s="1" t="s">
        <v>2484</v>
      </c>
      <c r="C2444">
        <v>98023</v>
      </c>
      <c r="D2444" s="1" t="s">
        <v>3700</v>
      </c>
      <c r="E2444">
        <v>134.71</v>
      </c>
      <c r="F2444">
        <v>18051.14</v>
      </c>
      <c r="G2444" s="1" t="s">
        <v>3883</v>
      </c>
      <c r="H2444">
        <v>18051.14</v>
      </c>
      <c r="I2444">
        <v>0</v>
      </c>
      <c r="J2444" s="1" t="s">
        <v>3890</v>
      </c>
      <c r="K2444" s="1" t="s">
        <v>3895</v>
      </c>
    </row>
    <row r="2445" spans="1:11" x14ac:dyDescent="0.25">
      <c r="A2445" s="1" t="s">
        <v>31</v>
      </c>
      <c r="B2445" s="1" t="s">
        <v>2485</v>
      </c>
      <c r="C2445">
        <v>98024</v>
      </c>
      <c r="D2445" s="1" t="s">
        <v>3624</v>
      </c>
      <c r="E2445">
        <v>43.4</v>
      </c>
      <c r="F2445">
        <v>2647.4</v>
      </c>
      <c r="G2445" s="1" t="s">
        <v>31</v>
      </c>
      <c r="H2445">
        <v>2647.4</v>
      </c>
      <c r="I2445">
        <v>0</v>
      </c>
      <c r="J2445" s="1" t="s">
        <v>3890</v>
      </c>
      <c r="K2445" s="1" t="s">
        <v>3894</v>
      </c>
    </row>
    <row r="2446" spans="1:11" x14ac:dyDescent="0.25">
      <c r="A2446" s="1" t="s">
        <v>31</v>
      </c>
      <c r="B2446" s="1" t="s">
        <v>2486</v>
      </c>
      <c r="C2446">
        <v>98025</v>
      </c>
      <c r="D2446" s="1" t="s">
        <v>3618</v>
      </c>
      <c r="E2446">
        <v>11.9</v>
      </c>
      <c r="F2446">
        <v>273.7</v>
      </c>
      <c r="G2446" s="1" t="s">
        <v>31</v>
      </c>
      <c r="H2446">
        <v>273.7</v>
      </c>
      <c r="I2446">
        <v>0</v>
      </c>
      <c r="J2446" s="1" t="s">
        <v>3890</v>
      </c>
      <c r="K2446" s="1" t="s">
        <v>3894</v>
      </c>
    </row>
    <row r="2447" spans="1:11" x14ac:dyDescent="0.25">
      <c r="A2447" s="1" t="s">
        <v>31</v>
      </c>
      <c r="B2447" s="1" t="s">
        <v>2487</v>
      </c>
      <c r="C2447">
        <v>98026</v>
      </c>
      <c r="D2447" s="1" t="s">
        <v>3627</v>
      </c>
      <c r="E2447">
        <v>17.100000000000001</v>
      </c>
      <c r="F2447">
        <v>1043.0999999999999</v>
      </c>
      <c r="G2447" s="1" t="s">
        <v>31</v>
      </c>
      <c r="H2447">
        <v>1043.0999999999999</v>
      </c>
      <c r="I2447">
        <v>0</v>
      </c>
      <c r="J2447" s="1" t="s">
        <v>3890</v>
      </c>
      <c r="K2447" s="1" t="s">
        <v>3894</v>
      </c>
    </row>
    <row r="2448" spans="1:11" x14ac:dyDescent="0.25">
      <c r="A2448" s="1" t="s">
        <v>31</v>
      </c>
      <c r="B2448" s="1" t="s">
        <v>2488</v>
      </c>
      <c r="C2448">
        <v>98027</v>
      </c>
      <c r="D2448" s="1" t="s">
        <v>3683</v>
      </c>
      <c r="E2448">
        <v>484.4</v>
      </c>
      <c r="F2448">
        <v>26242.9</v>
      </c>
      <c r="G2448" s="1" t="s">
        <v>31</v>
      </c>
      <c r="H2448">
        <v>26242.9</v>
      </c>
      <c r="I2448">
        <v>0</v>
      </c>
      <c r="J2448" s="1" t="s">
        <v>3890</v>
      </c>
      <c r="K2448" s="1" t="s">
        <v>3894</v>
      </c>
    </row>
    <row r="2449" spans="1:11" x14ac:dyDescent="0.25">
      <c r="A2449" s="1" t="s">
        <v>31</v>
      </c>
      <c r="B2449" s="1" t="s">
        <v>2489</v>
      </c>
      <c r="C2449">
        <v>98028</v>
      </c>
      <c r="D2449" s="1" t="s">
        <v>3813</v>
      </c>
      <c r="E2449">
        <v>1</v>
      </c>
      <c r="F2449">
        <v>550</v>
      </c>
      <c r="G2449" s="1" t="s">
        <v>31</v>
      </c>
      <c r="H2449">
        <v>550</v>
      </c>
      <c r="I2449">
        <v>0</v>
      </c>
      <c r="J2449" s="1" t="s">
        <v>3890</v>
      </c>
      <c r="K2449" s="1" t="s">
        <v>3894</v>
      </c>
    </row>
    <row r="2450" spans="1:11" x14ac:dyDescent="0.25">
      <c r="A2450" s="1" t="s">
        <v>31</v>
      </c>
      <c r="B2450" s="1" t="s">
        <v>2490</v>
      </c>
      <c r="C2450">
        <v>98029</v>
      </c>
      <c r="D2450" s="1" t="s">
        <v>3815</v>
      </c>
      <c r="E2450">
        <v>1</v>
      </c>
      <c r="F2450">
        <v>213</v>
      </c>
      <c r="G2450" s="1" t="s">
        <v>32</v>
      </c>
      <c r="H2450">
        <v>213</v>
      </c>
      <c r="I2450">
        <v>0</v>
      </c>
      <c r="J2450" s="1" t="s">
        <v>3890</v>
      </c>
      <c r="K2450" s="1" t="s">
        <v>3894</v>
      </c>
    </row>
    <row r="2451" spans="1:11" x14ac:dyDescent="0.25">
      <c r="A2451" s="1" t="s">
        <v>31</v>
      </c>
      <c r="B2451" s="1" t="s">
        <v>2491</v>
      </c>
      <c r="C2451">
        <v>98030</v>
      </c>
      <c r="D2451" s="1" t="s">
        <v>3859</v>
      </c>
      <c r="E2451">
        <v>71.8</v>
      </c>
      <c r="F2451">
        <v>2973.6</v>
      </c>
      <c r="G2451" s="1" t="s">
        <v>31</v>
      </c>
      <c r="H2451">
        <v>2973.6</v>
      </c>
      <c r="I2451">
        <v>0</v>
      </c>
      <c r="J2451" s="1" t="s">
        <v>3890</v>
      </c>
      <c r="K2451" s="1" t="s">
        <v>3894</v>
      </c>
    </row>
    <row r="2452" spans="1:11" x14ac:dyDescent="0.25">
      <c r="A2452" s="1" t="s">
        <v>31</v>
      </c>
      <c r="B2452" s="1" t="s">
        <v>2492</v>
      </c>
      <c r="C2452">
        <v>98031</v>
      </c>
      <c r="D2452" s="1" t="s">
        <v>3727</v>
      </c>
      <c r="E2452">
        <v>1</v>
      </c>
      <c r="F2452">
        <v>394</v>
      </c>
      <c r="G2452" s="1" t="s">
        <v>32</v>
      </c>
      <c r="H2452">
        <v>394</v>
      </c>
      <c r="I2452">
        <v>0</v>
      </c>
      <c r="J2452" s="1" t="s">
        <v>3890</v>
      </c>
      <c r="K2452" s="1" t="s">
        <v>3894</v>
      </c>
    </row>
    <row r="2453" spans="1:11" x14ac:dyDescent="0.25">
      <c r="A2453" s="1" t="s">
        <v>31</v>
      </c>
      <c r="B2453" s="1" t="s">
        <v>2493</v>
      </c>
      <c r="C2453">
        <v>98032</v>
      </c>
      <c r="D2453" s="1" t="s">
        <v>3814</v>
      </c>
      <c r="E2453">
        <v>1</v>
      </c>
      <c r="F2453">
        <v>198</v>
      </c>
      <c r="G2453" s="1" t="s">
        <v>32</v>
      </c>
      <c r="H2453">
        <v>198</v>
      </c>
      <c r="I2453">
        <v>0</v>
      </c>
      <c r="J2453" s="1" t="s">
        <v>3890</v>
      </c>
      <c r="K2453" s="1" t="s">
        <v>3894</v>
      </c>
    </row>
    <row r="2454" spans="1:11" x14ac:dyDescent="0.25">
      <c r="A2454" s="1" t="s">
        <v>31</v>
      </c>
      <c r="B2454" s="1" t="s">
        <v>2494</v>
      </c>
      <c r="C2454">
        <v>98033</v>
      </c>
      <c r="D2454" s="1" t="s">
        <v>3614</v>
      </c>
      <c r="E2454">
        <v>6.5</v>
      </c>
      <c r="F2454">
        <v>201.5</v>
      </c>
      <c r="G2454" s="1" t="s">
        <v>31</v>
      </c>
      <c r="H2454">
        <v>201.5</v>
      </c>
      <c r="I2454">
        <v>0</v>
      </c>
      <c r="J2454" s="1" t="s">
        <v>3890</v>
      </c>
      <c r="K2454" s="1" t="s">
        <v>3894</v>
      </c>
    </row>
    <row r="2455" spans="1:11" x14ac:dyDescent="0.25">
      <c r="A2455" s="1" t="s">
        <v>31</v>
      </c>
      <c r="B2455" s="1" t="s">
        <v>2495</v>
      </c>
      <c r="C2455">
        <v>98034</v>
      </c>
      <c r="D2455" s="1" t="s">
        <v>3597</v>
      </c>
      <c r="E2455">
        <v>1</v>
      </c>
      <c r="F2455">
        <v>500</v>
      </c>
      <c r="G2455" s="1" t="s">
        <v>32</v>
      </c>
      <c r="H2455">
        <v>500</v>
      </c>
      <c r="I2455">
        <v>0</v>
      </c>
      <c r="J2455" s="1" t="s">
        <v>3890</v>
      </c>
      <c r="K2455" s="1" t="s">
        <v>3894</v>
      </c>
    </row>
    <row r="2456" spans="1:11" x14ac:dyDescent="0.25">
      <c r="A2456" s="1" t="s">
        <v>31</v>
      </c>
      <c r="B2456" s="1" t="s">
        <v>2496</v>
      </c>
      <c r="C2456">
        <v>98035</v>
      </c>
      <c r="D2456" s="1" t="s">
        <v>3683</v>
      </c>
      <c r="E2456">
        <v>380.9</v>
      </c>
      <c r="F2456">
        <v>4189.8999999999996</v>
      </c>
      <c r="G2456" s="1" t="s">
        <v>3879</v>
      </c>
      <c r="H2456">
        <v>2700</v>
      </c>
      <c r="I2456">
        <v>1489.9</v>
      </c>
      <c r="J2456" s="1" t="s">
        <v>3893</v>
      </c>
      <c r="K2456" s="1" t="s">
        <v>3894</v>
      </c>
    </row>
    <row r="2457" spans="1:11" x14ac:dyDescent="0.25">
      <c r="A2457" s="1" t="s">
        <v>32</v>
      </c>
      <c r="B2457" s="1" t="s">
        <v>2497</v>
      </c>
      <c r="C2457">
        <v>98036</v>
      </c>
      <c r="D2457" s="1" t="s">
        <v>3597</v>
      </c>
      <c r="E2457">
        <v>736.4</v>
      </c>
      <c r="F2457">
        <v>35246.6</v>
      </c>
      <c r="G2457" s="1" t="s">
        <v>32</v>
      </c>
      <c r="H2457">
        <v>35246.6</v>
      </c>
      <c r="I2457">
        <v>0</v>
      </c>
      <c r="J2457" s="1" t="s">
        <v>3890</v>
      </c>
      <c r="K2457" s="1" t="s">
        <v>3900</v>
      </c>
    </row>
    <row r="2458" spans="1:11" x14ac:dyDescent="0.25">
      <c r="A2458" s="1" t="s">
        <v>32</v>
      </c>
      <c r="B2458" s="1" t="s">
        <v>2498</v>
      </c>
      <c r="C2458">
        <v>98037</v>
      </c>
      <c r="D2458" s="1" t="s">
        <v>3595</v>
      </c>
      <c r="E2458">
        <v>116.2</v>
      </c>
      <c r="F2458">
        <v>6214.4</v>
      </c>
      <c r="G2458" s="1" t="s">
        <v>32</v>
      </c>
      <c r="H2458">
        <v>6214.4</v>
      </c>
      <c r="I2458">
        <v>0</v>
      </c>
      <c r="J2458" s="1" t="s">
        <v>3890</v>
      </c>
      <c r="K2458" s="1" t="s">
        <v>3894</v>
      </c>
    </row>
    <row r="2459" spans="1:11" x14ac:dyDescent="0.25">
      <c r="A2459" s="1" t="s">
        <v>32</v>
      </c>
      <c r="B2459" s="1" t="s">
        <v>2499</v>
      </c>
      <c r="C2459">
        <v>98038</v>
      </c>
      <c r="D2459" s="1" t="s">
        <v>3604</v>
      </c>
      <c r="E2459">
        <v>15.7</v>
      </c>
      <c r="F2459">
        <v>742.8</v>
      </c>
      <c r="G2459" s="1" t="s">
        <v>32</v>
      </c>
      <c r="H2459">
        <v>742.8</v>
      </c>
      <c r="I2459">
        <v>0</v>
      </c>
      <c r="J2459" s="1" t="s">
        <v>3890</v>
      </c>
      <c r="K2459" s="1" t="s">
        <v>3894</v>
      </c>
    </row>
    <row r="2460" spans="1:11" x14ac:dyDescent="0.25">
      <c r="A2460" s="1" t="s">
        <v>32</v>
      </c>
      <c r="B2460" s="1" t="s">
        <v>2500</v>
      </c>
      <c r="C2460">
        <v>98039</v>
      </c>
      <c r="D2460" s="1" t="s">
        <v>3598</v>
      </c>
      <c r="E2460">
        <v>0</v>
      </c>
      <c r="F2460">
        <v>0</v>
      </c>
      <c r="G2460" s="1" t="s">
        <v>3879</v>
      </c>
      <c r="H2460">
        <v>0</v>
      </c>
      <c r="I2460">
        <v>0</v>
      </c>
      <c r="J2460" s="1" t="s">
        <v>3891</v>
      </c>
      <c r="K2460" s="1" t="s">
        <v>3894</v>
      </c>
    </row>
    <row r="2461" spans="1:11" x14ac:dyDescent="0.25">
      <c r="A2461" s="1" t="s">
        <v>32</v>
      </c>
      <c r="B2461" s="1" t="s">
        <v>2501</v>
      </c>
      <c r="C2461">
        <v>98040</v>
      </c>
      <c r="D2461" s="1" t="s">
        <v>3600</v>
      </c>
      <c r="E2461">
        <v>88.3</v>
      </c>
      <c r="F2461">
        <v>3555.2</v>
      </c>
      <c r="G2461" s="1" t="s">
        <v>32</v>
      </c>
      <c r="H2461">
        <v>3555.2</v>
      </c>
      <c r="I2461">
        <v>0</v>
      </c>
      <c r="J2461" s="1" t="s">
        <v>3890</v>
      </c>
      <c r="K2461" s="1" t="s">
        <v>3894</v>
      </c>
    </row>
    <row r="2462" spans="1:11" x14ac:dyDescent="0.25">
      <c r="A2462" s="1" t="s">
        <v>32</v>
      </c>
      <c r="B2462" s="1" t="s">
        <v>2502</v>
      </c>
      <c r="C2462">
        <v>98041</v>
      </c>
      <c r="D2462" s="1" t="s">
        <v>3606</v>
      </c>
      <c r="E2462">
        <v>169.1</v>
      </c>
      <c r="F2462">
        <v>9704.4</v>
      </c>
      <c r="G2462" s="1" t="s">
        <v>32</v>
      </c>
      <c r="H2462">
        <v>9704.4</v>
      </c>
      <c r="I2462">
        <v>0</v>
      </c>
      <c r="J2462" s="1" t="s">
        <v>3890</v>
      </c>
      <c r="K2462" s="1" t="s">
        <v>3894</v>
      </c>
    </row>
    <row r="2463" spans="1:11" x14ac:dyDescent="0.25">
      <c r="A2463" s="1" t="s">
        <v>32</v>
      </c>
      <c r="B2463" s="1" t="s">
        <v>2503</v>
      </c>
      <c r="C2463">
        <v>98042</v>
      </c>
      <c r="D2463" s="1" t="s">
        <v>3601</v>
      </c>
      <c r="E2463">
        <v>168.4</v>
      </c>
      <c r="F2463">
        <v>10104</v>
      </c>
      <c r="G2463" s="1" t="s">
        <v>32</v>
      </c>
      <c r="H2463">
        <v>10104</v>
      </c>
      <c r="I2463">
        <v>0</v>
      </c>
      <c r="J2463" s="1" t="s">
        <v>3890</v>
      </c>
      <c r="K2463" s="1" t="s">
        <v>3894</v>
      </c>
    </row>
    <row r="2464" spans="1:11" x14ac:dyDescent="0.25">
      <c r="A2464" s="1" t="s">
        <v>32</v>
      </c>
      <c r="B2464" s="1" t="s">
        <v>2504</v>
      </c>
      <c r="C2464">
        <v>98043</v>
      </c>
      <c r="D2464" s="1" t="s">
        <v>3792</v>
      </c>
      <c r="E2464">
        <v>32.6</v>
      </c>
      <c r="F2464">
        <v>1988.6</v>
      </c>
      <c r="G2464" s="1" t="s">
        <v>32</v>
      </c>
      <c r="H2464">
        <v>1988.6</v>
      </c>
      <c r="I2464">
        <v>0</v>
      </c>
      <c r="J2464" s="1" t="s">
        <v>3890</v>
      </c>
      <c r="K2464" s="1" t="s">
        <v>3894</v>
      </c>
    </row>
    <row r="2465" spans="1:11" x14ac:dyDescent="0.25">
      <c r="A2465" s="1" t="s">
        <v>32</v>
      </c>
      <c r="B2465" s="1" t="s">
        <v>2505</v>
      </c>
      <c r="C2465">
        <v>98044</v>
      </c>
      <c r="D2465" s="1" t="s">
        <v>3822</v>
      </c>
      <c r="E2465">
        <v>37.9</v>
      </c>
      <c r="F2465">
        <v>1313</v>
      </c>
      <c r="G2465" s="1" t="s">
        <v>32</v>
      </c>
      <c r="H2465">
        <v>1313</v>
      </c>
      <c r="I2465">
        <v>0</v>
      </c>
      <c r="J2465" s="1" t="s">
        <v>3890</v>
      </c>
      <c r="K2465" s="1" t="s">
        <v>3894</v>
      </c>
    </row>
    <row r="2466" spans="1:11" x14ac:dyDescent="0.25">
      <c r="A2466" s="1" t="s">
        <v>32</v>
      </c>
      <c r="B2466" s="1" t="s">
        <v>2506</v>
      </c>
      <c r="C2466">
        <v>98045</v>
      </c>
      <c r="D2466" s="1" t="s">
        <v>3822</v>
      </c>
      <c r="E2466">
        <v>253.4</v>
      </c>
      <c r="F2466">
        <v>15710.8</v>
      </c>
      <c r="G2466" s="1" t="s">
        <v>32</v>
      </c>
      <c r="H2466">
        <v>15710.8</v>
      </c>
      <c r="I2466">
        <v>0</v>
      </c>
      <c r="J2466" s="1" t="s">
        <v>3890</v>
      </c>
      <c r="K2466" s="1" t="s">
        <v>3894</v>
      </c>
    </row>
    <row r="2467" spans="1:11" x14ac:dyDescent="0.25">
      <c r="A2467" s="1" t="s">
        <v>32</v>
      </c>
      <c r="B2467" s="1" t="s">
        <v>2507</v>
      </c>
      <c r="C2467">
        <v>98046</v>
      </c>
      <c r="D2467" s="1" t="s">
        <v>3599</v>
      </c>
      <c r="E2467">
        <v>861.1</v>
      </c>
      <c r="F2467">
        <v>45215.9</v>
      </c>
      <c r="G2467" s="1" t="s">
        <v>33</v>
      </c>
      <c r="H2467">
        <v>45215.9</v>
      </c>
      <c r="I2467">
        <v>0</v>
      </c>
      <c r="J2467" s="1" t="s">
        <v>3890</v>
      </c>
      <c r="K2467" s="1" t="s">
        <v>3894</v>
      </c>
    </row>
    <row r="2468" spans="1:11" x14ac:dyDescent="0.25">
      <c r="A2468" s="1" t="s">
        <v>32</v>
      </c>
      <c r="B2468" s="1" t="s">
        <v>2508</v>
      </c>
      <c r="C2468">
        <v>98047</v>
      </c>
      <c r="D2468" s="1" t="s">
        <v>3763</v>
      </c>
      <c r="E2468">
        <v>14</v>
      </c>
      <c r="F2468">
        <v>672</v>
      </c>
      <c r="G2468" s="1" t="s">
        <v>32</v>
      </c>
      <c r="H2468">
        <v>672</v>
      </c>
      <c r="I2468">
        <v>0</v>
      </c>
      <c r="J2468" s="1" t="s">
        <v>3890</v>
      </c>
      <c r="K2468" s="1" t="s">
        <v>3894</v>
      </c>
    </row>
    <row r="2469" spans="1:11" x14ac:dyDescent="0.25">
      <c r="A2469" s="1" t="s">
        <v>32</v>
      </c>
      <c r="B2469" s="1" t="s">
        <v>2509</v>
      </c>
      <c r="C2469">
        <v>98048</v>
      </c>
      <c r="D2469" s="1" t="s">
        <v>3825</v>
      </c>
      <c r="E2469">
        <v>64.2</v>
      </c>
      <c r="F2469">
        <v>4044.6</v>
      </c>
      <c r="G2469" s="1" t="s">
        <v>32</v>
      </c>
      <c r="H2469">
        <v>4044.6</v>
      </c>
      <c r="I2469">
        <v>0</v>
      </c>
      <c r="J2469" s="1" t="s">
        <v>3890</v>
      </c>
      <c r="K2469" s="1" t="s">
        <v>3894</v>
      </c>
    </row>
    <row r="2470" spans="1:11" x14ac:dyDescent="0.25">
      <c r="A2470" s="1" t="s">
        <v>32</v>
      </c>
      <c r="B2470" s="1" t="s">
        <v>2510</v>
      </c>
      <c r="C2470">
        <v>98049</v>
      </c>
      <c r="D2470" s="1" t="s">
        <v>3767</v>
      </c>
      <c r="E2470">
        <v>53.4</v>
      </c>
      <c r="F2470">
        <v>2955.9</v>
      </c>
      <c r="G2470" s="1" t="s">
        <v>32</v>
      </c>
      <c r="H2470">
        <v>2955.9</v>
      </c>
      <c r="I2470">
        <v>0</v>
      </c>
      <c r="J2470" s="1" t="s">
        <v>3890</v>
      </c>
      <c r="K2470" s="1" t="s">
        <v>3894</v>
      </c>
    </row>
    <row r="2471" spans="1:11" x14ac:dyDescent="0.25">
      <c r="A2471" s="1" t="s">
        <v>32</v>
      </c>
      <c r="B2471" s="1" t="s">
        <v>2511</v>
      </c>
      <c r="C2471">
        <v>98050</v>
      </c>
      <c r="D2471" s="1" t="s">
        <v>3610</v>
      </c>
      <c r="E2471">
        <v>69.3</v>
      </c>
      <c r="F2471">
        <v>3564</v>
      </c>
      <c r="G2471" s="1" t="s">
        <v>32</v>
      </c>
      <c r="H2471">
        <v>3564</v>
      </c>
      <c r="I2471">
        <v>0</v>
      </c>
      <c r="J2471" s="1" t="s">
        <v>3890</v>
      </c>
      <c r="K2471" s="1" t="s">
        <v>3894</v>
      </c>
    </row>
    <row r="2472" spans="1:11" x14ac:dyDescent="0.25">
      <c r="A2472" s="1" t="s">
        <v>32</v>
      </c>
      <c r="B2472" s="1" t="s">
        <v>2512</v>
      </c>
      <c r="C2472">
        <v>98051</v>
      </c>
      <c r="D2472" s="1" t="s">
        <v>3614</v>
      </c>
      <c r="E2472">
        <v>25.5</v>
      </c>
      <c r="F2472">
        <v>1530</v>
      </c>
      <c r="G2472" s="1" t="s">
        <v>32</v>
      </c>
      <c r="H2472">
        <v>1530</v>
      </c>
      <c r="I2472">
        <v>0</v>
      </c>
      <c r="J2472" s="1" t="s">
        <v>3890</v>
      </c>
      <c r="K2472" s="1" t="s">
        <v>3894</v>
      </c>
    </row>
    <row r="2473" spans="1:11" x14ac:dyDescent="0.25">
      <c r="A2473" s="1" t="s">
        <v>32</v>
      </c>
      <c r="B2473" s="1" t="s">
        <v>2513</v>
      </c>
      <c r="C2473">
        <v>98052</v>
      </c>
      <c r="D2473" s="1" t="s">
        <v>3609</v>
      </c>
      <c r="E2473">
        <v>29.6</v>
      </c>
      <c r="F2473">
        <v>1637.9</v>
      </c>
      <c r="G2473" s="1" t="s">
        <v>32</v>
      </c>
      <c r="H2473">
        <v>1637.9</v>
      </c>
      <c r="I2473">
        <v>0</v>
      </c>
      <c r="J2473" s="1" t="s">
        <v>3890</v>
      </c>
      <c r="K2473" s="1" t="s">
        <v>3894</v>
      </c>
    </row>
    <row r="2474" spans="1:11" x14ac:dyDescent="0.25">
      <c r="A2474" s="1" t="s">
        <v>32</v>
      </c>
      <c r="B2474" s="1" t="s">
        <v>2514</v>
      </c>
      <c r="C2474">
        <v>98053</v>
      </c>
      <c r="D2474" s="1" t="s">
        <v>3613</v>
      </c>
      <c r="E2474">
        <v>172.4</v>
      </c>
      <c r="F2474">
        <v>10789.6</v>
      </c>
      <c r="G2474" s="1" t="s">
        <v>32</v>
      </c>
      <c r="H2474">
        <v>10789.6</v>
      </c>
      <c r="I2474">
        <v>0</v>
      </c>
      <c r="J2474" s="1" t="s">
        <v>3890</v>
      </c>
      <c r="K2474" s="1" t="s">
        <v>3894</v>
      </c>
    </row>
    <row r="2475" spans="1:11" x14ac:dyDescent="0.25">
      <c r="A2475" s="1" t="s">
        <v>32</v>
      </c>
      <c r="B2475" s="1" t="s">
        <v>2515</v>
      </c>
      <c r="C2475">
        <v>98054</v>
      </c>
      <c r="D2475" s="1" t="s">
        <v>3612</v>
      </c>
      <c r="E2475">
        <v>82.2</v>
      </c>
      <c r="F2475">
        <v>3885.6</v>
      </c>
      <c r="G2475" s="1" t="s">
        <v>32</v>
      </c>
      <c r="H2475">
        <v>3885.6</v>
      </c>
      <c r="I2475">
        <v>0</v>
      </c>
      <c r="J2475" s="1" t="s">
        <v>3890</v>
      </c>
      <c r="K2475" s="1" t="s">
        <v>3894</v>
      </c>
    </row>
    <row r="2476" spans="1:11" x14ac:dyDescent="0.25">
      <c r="A2476" s="1" t="s">
        <v>32</v>
      </c>
      <c r="B2476" s="1" t="s">
        <v>2516</v>
      </c>
      <c r="C2476">
        <v>98055</v>
      </c>
      <c r="D2476" s="1" t="s">
        <v>3615</v>
      </c>
      <c r="E2476">
        <v>108.1</v>
      </c>
      <c r="F2476">
        <v>6030.3</v>
      </c>
      <c r="G2476" s="1" t="s">
        <v>32</v>
      </c>
      <c r="H2476">
        <v>6030.3</v>
      </c>
      <c r="I2476">
        <v>0</v>
      </c>
      <c r="J2476" s="1" t="s">
        <v>3890</v>
      </c>
      <c r="K2476" s="1" t="s">
        <v>3894</v>
      </c>
    </row>
    <row r="2477" spans="1:11" x14ac:dyDescent="0.25">
      <c r="A2477" s="1" t="s">
        <v>32</v>
      </c>
      <c r="B2477" s="1" t="s">
        <v>2517</v>
      </c>
      <c r="C2477">
        <v>98056</v>
      </c>
      <c r="D2477" s="1" t="s">
        <v>3620</v>
      </c>
      <c r="E2477">
        <v>108.9</v>
      </c>
      <c r="F2477">
        <v>6969.6</v>
      </c>
      <c r="G2477" s="1" t="s">
        <v>32</v>
      </c>
      <c r="H2477">
        <v>6969.6</v>
      </c>
      <c r="I2477">
        <v>0</v>
      </c>
      <c r="J2477" s="1" t="s">
        <v>3890</v>
      </c>
      <c r="K2477" s="1" t="s">
        <v>3894</v>
      </c>
    </row>
    <row r="2478" spans="1:11" x14ac:dyDescent="0.25">
      <c r="A2478" s="1" t="s">
        <v>32</v>
      </c>
      <c r="B2478" s="1" t="s">
        <v>2518</v>
      </c>
      <c r="C2478">
        <v>98057</v>
      </c>
      <c r="D2478" s="1" t="s">
        <v>3605</v>
      </c>
      <c r="E2478">
        <v>41.8</v>
      </c>
      <c r="F2478">
        <v>2508</v>
      </c>
      <c r="G2478" s="1" t="s">
        <v>32</v>
      </c>
      <c r="H2478">
        <v>2508</v>
      </c>
      <c r="I2478">
        <v>0</v>
      </c>
      <c r="J2478" s="1" t="s">
        <v>3890</v>
      </c>
      <c r="K2478" s="1" t="s">
        <v>3894</v>
      </c>
    </row>
    <row r="2479" spans="1:11" x14ac:dyDescent="0.25">
      <c r="A2479" s="1" t="s">
        <v>32</v>
      </c>
      <c r="B2479" s="1" t="s">
        <v>2519</v>
      </c>
      <c r="C2479">
        <v>98058</v>
      </c>
      <c r="D2479" s="1" t="s">
        <v>3620</v>
      </c>
      <c r="E2479">
        <v>2</v>
      </c>
      <c r="F2479">
        <v>26</v>
      </c>
      <c r="G2479" s="1" t="s">
        <v>32</v>
      </c>
      <c r="H2479">
        <v>26</v>
      </c>
      <c r="I2479">
        <v>0</v>
      </c>
      <c r="J2479" s="1" t="s">
        <v>3890</v>
      </c>
      <c r="K2479" s="1" t="s">
        <v>3894</v>
      </c>
    </row>
    <row r="2480" spans="1:11" x14ac:dyDescent="0.25">
      <c r="A2480" s="1" t="s">
        <v>32</v>
      </c>
      <c r="B2480" s="1" t="s">
        <v>2520</v>
      </c>
      <c r="C2480">
        <v>98059</v>
      </c>
      <c r="D2480" s="1" t="s">
        <v>3602</v>
      </c>
      <c r="E2480">
        <v>31.2</v>
      </c>
      <c r="F2480">
        <v>1751.4</v>
      </c>
      <c r="G2480" s="1" t="s">
        <v>32</v>
      </c>
      <c r="H2480">
        <v>1751.4</v>
      </c>
      <c r="I2480">
        <v>0</v>
      </c>
      <c r="J2480" s="1" t="s">
        <v>3890</v>
      </c>
      <c r="K2480" s="1" t="s">
        <v>3894</v>
      </c>
    </row>
    <row r="2481" spans="1:11" x14ac:dyDescent="0.25">
      <c r="A2481" s="1" t="s">
        <v>32</v>
      </c>
      <c r="B2481" s="1" t="s">
        <v>2521</v>
      </c>
      <c r="C2481">
        <v>98060</v>
      </c>
      <c r="D2481" s="1" t="s">
        <v>3687</v>
      </c>
      <c r="E2481">
        <v>30.5</v>
      </c>
      <c r="F2481">
        <v>2122.8000000000002</v>
      </c>
      <c r="G2481" s="1" t="s">
        <v>32</v>
      </c>
      <c r="H2481">
        <v>2122.8000000000002</v>
      </c>
      <c r="I2481">
        <v>0</v>
      </c>
      <c r="J2481" s="1" t="s">
        <v>3890</v>
      </c>
      <c r="K2481" s="1" t="s">
        <v>3894</v>
      </c>
    </row>
    <row r="2482" spans="1:11" x14ac:dyDescent="0.25">
      <c r="A2482" s="1" t="s">
        <v>32</v>
      </c>
      <c r="B2482" s="1" t="s">
        <v>2522</v>
      </c>
      <c r="C2482">
        <v>98061</v>
      </c>
      <c r="D2482" s="1" t="s">
        <v>3616</v>
      </c>
      <c r="E2482">
        <v>123.2</v>
      </c>
      <c r="F2482">
        <v>6630.2</v>
      </c>
      <c r="G2482" s="1" t="s">
        <v>32</v>
      </c>
      <c r="H2482">
        <v>6630.2</v>
      </c>
      <c r="I2482">
        <v>0</v>
      </c>
      <c r="J2482" s="1" t="s">
        <v>3890</v>
      </c>
      <c r="K2482" s="1" t="s">
        <v>3894</v>
      </c>
    </row>
    <row r="2483" spans="1:11" x14ac:dyDescent="0.25">
      <c r="A2483" s="1" t="s">
        <v>32</v>
      </c>
      <c r="B2483" s="1" t="s">
        <v>2523</v>
      </c>
      <c r="C2483">
        <v>98062</v>
      </c>
      <c r="D2483" s="1" t="s">
        <v>3614</v>
      </c>
      <c r="E2483">
        <v>19.8</v>
      </c>
      <c r="F2483">
        <v>1089</v>
      </c>
      <c r="G2483" s="1" t="s">
        <v>32</v>
      </c>
      <c r="H2483">
        <v>1089</v>
      </c>
      <c r="I2483">
        <v>0</v>
      </c>
      <c r="J2483" s="1" t="s">
        <v>3890</v>
      </c>
      <c r="K2483" s="1" t="s">
        <v>3894</v>
      </c>
    </row>
    <row r="2484" spans="1:11" x14ac:dyDescent="0.25">
      <c r="A2484" s="1" t="s">
        <v>32</v>
      </c>
      <c r="B2484" s="1" t="s">
        <v>2524</v>
      </c>
      <c r="C2484">
        <v>98063</v>
      </c>
      <c r="D2484" s="1" t="s">
        <v>3614</v>
      </c>
      <c r="E2484">
        <v>12.3</v>
      </c>
      <c r="F2484">
        <v>799.5</v>
      </c>
      <c r="G2484" s="1" t="s">
        <v>32</v>
      </c>
      <c r="H2484">
        <v>799.5</v>
      </c>
      <c r="I2484">
        <v>0</v>
      </c>
      <c r="J2484" s="1" t="s">
        <v>3890</v>
      </c>
      <c r="K2484" s="1" t="s">
        <v>3894</v>
      </c>
    </row>
    <row r="2485" spans="1:11" x14ac:dyDescent="0.25">
      <c r="A2485" s="1" t="s">
        <v>32</v>
      </c>
      <c r="B2485" s="1" t="s">
        <v>2525</v>
      </c>
      <c r="C2485">
        <v>98064</v>
      </c>
      <c r="D2485" s="1" t="s">
        <v>3627</v>
      </c>
      <c r="E2485">
        <v>61.1</v>
      </c>
      <c r="F2485">
        <v>3889.1</v>
      </c>
      <c r="G2485" s="1" t="s">
        <v>32</v>
      </c>
      <c r="H2485">
        <v>3889.1</v>
      </c>
      <c r="I2485">
        <v>0</v>
      </c>
      <c r="J2485" s="1" t="s">
        <v>3890</v>
      </c>
      <c r="K2485" s="1" t="s">
        <v>3894</v>
      </c>
    </row>
    <row r="2486" spans="1:11" x14ac:dyDescent="0.25">
      <c r="A2486" s="1" t="s">
        <v>32</v>
      </c>
      <c r="B2486" s="1" t="s">
        <v>2526</v>
      </c>
      <c r="C2486">
        <v>98065</v>
      </c>
      <c r="D2486" s="1" t="s">
        <v>3611</v>
      </c>
      <c r="E2486">
        <v>40.6</v>
      </c>
      <c r="F2486">
        <v>1993.3</v>
      </c>
      <c r="G2486" s="1" t="s">
        <v>32</v>
      </c>
      <c r="H2486">
        <v>1993.3</v>
      </c>
      <c r="I2486">
        <v>0</v>
      </c>
      <c r="J2486" s="1" t="s">
        <v>3890</v>
      </c>
      <c r="K2486" s="1" t="s">
        <v>3894</v>
      </c>
    </row>
    <row r="2487" spans="1:11" x14ac:dyDescent="0.25">
      <c r="A2487" s="1" t="s">
        <v>32</v>
      </c>
      <c r="B2487" s="1" t="s">
        <v>2527</v>
      </c>
      <c r="C2487">
        <v>98066</v>
      </c>
      <c r="D2487" s="1" t="s">
        <v>3603</v>
      </c>
      <c r="E2487">
        <v>23.2</v>
      </c>
      <c r="F2487">
        <v>1415.2</v>
      </c>
      <c r="G2487" s="1" t="s">
        <v>32</v>
      </c>
      <c r="H2487">
        <v>1415.2</v>
      </c>
      <c r="I2487">
        <v>0</v>
      </c>
      <c r="J2487" s="1" t="s">
        <v>3890</v>
      </c>
      <c r="K2487" s="1" t="s">
        <v>3894</v>
      </c>
    </row>
    <row r="2488" spans="1:11" x14ac:dyDescent="0.25">
      <c r="A2488" s="1" t="s">
        <v>32</v>
      </c>
      <c r="B2488" s="1" t="s">
        <v>2528</v>
      </c>
      <c r="C2488">
        <v>98067</v>
      </c>
      <c r="D2488" s="1" t="s">
        <v>3598</v>
      </c>
      <c r="E2488">
        <v>1421.1</v>
      </c>
      <c r="F2488">
        <v>75407.399999999994</v>
      </c>
      <c r="G2488" s="1" t="s">
        <v>34</v>
      </c>
      <c r="H2488">
        <v>75407.399999999994</v>
      </c>
      <c r="I2488">
        <v>0</v>
      </c>
      <c r="J2488" s="1" t="s">
        <v>3890</v>
      </c>
      <c r="K2488" s="1" t="s">
        <v>3894</v>
      </c>
    </row>
    <row r="2489" spans="1:11" x14ac:dyDescent="0.25">
      <c r="A2489" s="1" t="s">
        <v>32</v>
      </c>
      <c r="B2489" s="1" t="s">
        <v>2529</v>
      </c>
      <c r="C2489">
        <v>98068</v>
      </c>
      <c r="D2489" s="1" t="s">
        <v>3649</v>
      </c>
      <c r="E2489">
        <v>134.19999999999999</v>
      </c>
      <c r="F2489">
        <v>6868.8</v>
      </c>
      <c r="G2489" s="1" t="s">
        <v>32</v>
      </c>
      <c r="H2489">
        <v>6868.8</v>
      </c>
      <c r="I2489">
        <v>0</v>
      </c>
      <c r="J2489" s="1" t="s">
        <v>3890</v>
      </c>
      <c r="K2489" s="1" t="s">
        <v>3894</v>
      </c>
    </row>
    <row r="2490" spans="1:11" x14ac:dyDescent="0.25">
      <c r="A2490" s="1" t="s">
        <v>32</v>
      </c>
      <c r="B2490" s="1" t="s">
        <v>2530</v>
      </c>
      <c r="C2490">
        <v>98069</v>
      </c>
      <c r="D2490" s="1" t="s">
        <v>3642</v>
      </c>
      <c r="E2490">
        <v>62.6</v>
      </c>
      <c r="F2490">
        <v>3881.2</v>
      </c>
      <c r="G2490" s="1" t="s">
        <v>32</v>
      </c>
      <c r="H2490">
        <v>3881.2</v>
      </c>
      <c r="I2490">
        <v>0</v>
      </c>
      <c r="J2490" s="1" t="s">
        <v>3890</v>
      </c>
      <c r="K2490" s="1" t="s">
        <v>3894</v>
      </c>
    </row>
    <row r="2491" spans="1:11" x14ac:dyDescent="0.25">
      <c r="A2491" s="1" t="s">
        <v>32</v>
      </c>
      <c r="B2491" s="1" t="s">
        <v>2531</v>
      </c>
      <c r="C2491">
        <v>98070</v>
      </c>
      <c r="D2491" s="1" t="s">
        <v>3618</v>
      </c>
      <c r="E2491">
        <v>58.8</v>
      </c>
      <c r="F2491">
        <v>3468</v>
      </c>
      <c r="G2491" s="1" t="s">
        <v>32</v>
      </c>
      <c r="H2491">
        <v>3468</v>
      </c>
      <c r="I2491">
        <v>0</v>
      </c>
      <c r="J2491" s="1" t="s">
        <v>3890</v>
      </c>
      <c r="K2491" s="1" t="s">
        <v>3894</v>
      </c>
    </row>
    <row r="2492" spans="1:11" x14ac:dyDescent="0.25">
      <c r="A2492" s="1" t="s">
        <v>32</v>
      </c>
      <c r="B2492" s="1" t="s">
        <v>2532</v>
      </c>
      <c r="C2492">
        <v>98071</v>
      </c>
      <c r="D2492" s="1" t="s">
        <v>3765</v>
      </c>
      <c r="E2492">
        <v>23.2</v>
      </c>
      <c r="F2492">
        <v>1212</v>
      </c>
      <c r="G2492" s="1" t="s">
        <v>32</v>
      </c>
      <c r="H2492">
        <v>1212</v>
      </c>
      <c r="I2492">
        <v>0</v>
      </c>
      <c r="J2492" s="1" t="s">
        <v>3890</v>
      </c>
      <c r="K2492" s="1" t="s">
        <v>3894</v>
      </c>
    </row>
    <row r="2493" spans="1:11" x14ac:dyDescent="0.25">
      <c r="A2493" s="1" t="s">
        <v>32</v>
      </c>
      <c r="B2493" s="1" t="s">
        <v>2533</v>
      </c>
      <c r="C2493">
        <v>98072</v>
      </c>
      <c r="D2493" s="1" t="s">
        <v>3625</v>
      </c>
      <c r="E2493">
        <v>26</v>
      </c>
      <c r="F2493">
        <v>1690</v>
      </c>
      <c r="G2493" s="1" t="s">
        <v>32</v>
      </c>
      <c r="H2493">
        <v>1690</v>
      </c>
      <c r="I2493">
        <v>0</v>
      </c>
      <c r="J2493" s="1" t="s">
        <v>3890</v>
      </c>
      <c r="K2493" s="1" t="s">
        <v>3894</v>
      </c>
    </row>
    <row r="2494" spans="1:11" x14ac:dyDescent="0.25">
      <c r="A2494" s="1" t="s">
        <v>32</v>
      </c>
      <c r="B2494" s="1" t="s">
        <v>2534</v>
      </c>
      <c r="C2494">
        <v>98073</v>
      </c>
      <c r="D2494" s="1" t="s">
        <v>3622</v>
      </c>
      <c r="E2494">
        <v>79.7</v>
      </c>
      <c r="F2494">
        <v>3745.9</v>
      </c>
      <c r="G2494" s="1" t="s">
        <v>32</v>
      </c>
      <c r="H2494">
        <v>3745.9</v>
      </c>
      <c r="I2494">
        <v>0</v>
      </c>
      <c r="J2494" s="1" t="s">
        <v>3890</v>
      </c>
      <c r="K2494" s="1" t="s">
        <v>3894</v>
      </c>
    </row>
    <row r="2495" spans="1:11" x14ac:dyDescent="0.25">
      <c r="A2495" s="1" t="s">
        <v>32</v>
      </c>
      <c r="B2495" s="1" t="s">
        <v>2535</v>
      </c>
      <c r="C2495">
        <v>98074</v>
      </c>
      <c r="D2495" s="1" t="s">
        <v>3622</v>
      </c>
      <c r="E2495">
        <v>13.6</v>
      </c>
      <c r="F2495">
        <v>639.20000000000005</v>
      </c>
      <c r="G2495" s="1" t="s">
        <v>32</v>
      </c>
      <c r="H2495">
        <v>639.20000000000005</v>
      </c>
      <c r="I2495">
        <v>0</v>
      </c>
      <c r="J2495" s="1" t="s">
        <v>3890</v>
      </c>
      <c r="K2495" s="1" t="s">
        <v>3894</v>
      </c>
    </row>
    <row r="2496" spans="1:11" x14ac:dyDescent="0.25">
      <c r="A2496" s="1" t="s">
        <v>32</v>
      </c>
      <c r="B2496" s="1" t="s">
        <v>2536</v>
      </c>
      <c r="C2496">
        <v>98075</v>
      </c>
      <c r="D2496" s="1" t="s">
        <v>3811</v>
      </c>
      <c r="E2496">
        <v>42.2</v>
      </c>
      <c r="F2496">
        <v>2532</v>
      </c>
      <c r="G2496" s="1" t="s">
        <v>32</v>
      </c>
      <c r="H2496">
        <v>2532</v>
      </c>
      <c r="I2496">
        <v>0</v>
      </c>
      <c r="J2496" s="1" t="s">
        <v>3890</v>
      </c>
      <c r="K2496" s="1" t="s">
        <v>3894</v>
      </c>
    </row>
    <row r="2497" spans="1:11" x14ac:dyDescent="0.25">
      <c r="A2497" s="1" t="s">
        <v>32</v>
      </c>
      <c r="B2497" s="1" t="s">
        <v>2537</v>
      </c>
      <c r="C2497">
        <v>98076</v>
      </c>
      <c r="D2497" s="1" t="s">
        <v>3691</v>
      </c>
      <c r="E2497">
        <v>1489.4</v>
      </c>
      <c r="F2497">
        <v>31277.4</v>
      </c>
      <c r="G2497" s="1" t="s">
        <v>32</v>
      </c>
      <c r="H2497">
        <v>31277.4</v>
      </c>
      <c r="I2497">
        <v>0</v>
      </c>
      <c r="J2497" s="1" t="s">
        <v>3890</v>
      </c>
      <c r="K2497" s="1" t="s">
        <v>3894</v>
      </c>
    </row>
    <row r="2498" spans="1:11" x14ac:dyDescent="0.25">
      <c r="A2498" s="1" t="s">
        <v>32</v>
      </c>
      <c r="B2498" s="1" t="s">
        <v>2538</v>
      </c>
      <c r="C2498">
        <v>98077</v>
      </c>
      <c r="D2498" s="1" t="s">
        <v>3627</v>
      </c>
      <c r="E2498">
        <v>54.6</v>
      </c>
      <c r="F2498">
        <v>1844.8</v>
      </c>
      <c r="G2498" s="1" t="s">
        <v>32</v>
      </c>
      <c r="H2498">
        <v>1844.8</v>
      </c>
      <c r="I2498">
        <v>0</v>
      </c>
      <c r="J2498" s="1" t="s">
        <v>3890</v>
      </c>
      <c r="K2498" s="1" t="s">
        <v>3894</v>
      </c>
    </row>
    <row r="2499" spans="1:11" x14ac:dyDescent="0.25">
      <c r="A2499" s="1" t="s">
        <v>32</v>
      </c>
      <c r="B2499" s="1" t="s">
        <v>2539</v>
      </c>
      <c r="C2499">
        <v>98078</v>
      </c>
      <c r="D2499" s="1" t="s">
        <v>3618</v>
      </c>
      <c r="E2499">
        <v>20</v>
      </c>
      <c r="F2499">
        <v>1320</v>
      </c>
      <c r="G2499" s="1" t="s">
        <v>32</v>
      </c>
      <c r="H2499">
        <v>1320</v>
      </c>
      <c r="I2499">
        <v>0</v>
      </c>
      <c r="J2499" s="1" t="s">
        <v>3890</v>
      </c>
      <c r="K2499" s="1" t="s">
        <v>3894</v>
      </c>
    </row>
    <row r="2500" spans="1:11" x14ac:dyDescent="0.25">
      <c r="A2500" s="1" t="s">
        <v>32</v>
      </c>
      <c r="B2500" s="1" t="s">
        <v>2540</v>
      </c>
      <c r="C2500">
        <v>98079</v>
      </c>
      <c r="D2500" s="1" t="s">
        <v>3692</v>
      </c>
      <c r="E2500">
        <v>147.6</v>
      </c>
      <c r="F2500">
        <v>8798.9</v>
      </c>
      <c r="G2500" s="1" t="s">
        <v>33</v>
      </c>
      <c r="H2500">
        <v>8798.9</v>
      </c>
      <c r="I2500">
        <v>0</v>
      </c>
      <c r="J2500" s="1" t="s">
        <v>3890</v>
      </c>
      <c r="K2500" s="1" t="s">
        <v>3894</v>
      </c>
    </row>
    <row r="2501" spans="1:11" x14ac:dyDescent="0.25">
      <c r="A2501" s="1" t="s">
        <v>33</v>
      </c>
      <c r="B2501" s="1" t="s">
        <v>2541</v>
      </c>
      <c r="C2501">
        <v>98080</v>
      </c>
      <c r="D2501" s="1" t="s">
        <v>3598</v>
      </c>
      <c r="E2501">
        <v>1763.7</v>
      </c>
      <c r="F2501">
        <v>94229.4</v>
      </c>
      <c r="G2501" s="1" t="s">
        <v>35</v>
      </c>
      <c r="H2501">
        <v>94229.4</v>
      </c>
      <c r="I2501">
        <v>0</v>
      </c>
      <c r="J2501" s="1" t="s">
        <v>3890</v>
      </c>
      <c r="K2501" s="1" t="s">
        <v>3895</v>
      </c>
    </row>
    <row r="2502" spans="1:11" x14ac:dyDescent="0.25">
      <c r="A2502" s="1" t="s">
        <v>33</v>
      </c>
      <c r="B2502" s="1" t="s">
        <v>2542</v>
      </c>
      <c r="C2502">
        <v>98081</v>
      </c>
      <c r="D2502" s="1" t="s">
        <v>3597</v>
      </c>
      <c r="E2502">
        <v>581.9</v>
      </c>
      <c r="F2502">
        <v>30522.15</v>
      </c>
      <c r="G2502" s="1" t="s">
        <v>33</v>
      </c>
      <c r="H2502">
        <v>30522.15</v>
      </c>
      <c r="I2502">
        <v>0</v>
      </c>
      <c r="J2502" s="1" t="s">
        <v>3890</v>
      </c>
      <c r="K2502" s="1" t="s">
        <v>3901</v>
      </c>
    </row>
    <row r="2503" spans="1:11" x14ac:dyDescent="0.25">
      <c r="A2503" s="1" t="s">
        <v>33</v>
      </c>
      <c r="B2503" s="1" t="s">
        <v>2543</v>
      </c>
      <c r="C2503">
        <v>98082</v>
      </c>
      <c r="D2503" s="1" t="s">
        <v>3731</v>
      </c>
      <c r="E2503">
        <v>216.4</v>
      </c>
      <c r="F2503">
        <v>13200.4</v>
      </c>
      <c r="G2503" s="1" t="s">
        <v>35</v>
      </c>
      <c r="H2503">
        <v>13200.4</v>
      </c>
      <c r="I2503">
        <v>0</v>
      </c>
      <c r="J2503" s="1" t="s">
        <v>3890</v>
      </c>
      <c r="K2503" s="1" t="s">
        <v>3901</v>
      </c>
    </row>
    <row r="2504" spans="1:11" x14ac:dyDescent="0.25">
      <c r="A2504" s="1" t="s">
        <v>33</v>
      </c>
      <c r="B2504" s="1" t="s">
        <v>2544</v>
      </c>
      <c r="C2504">
        <v>98083</v>
      </c>
      <c r="D2504" s="1" t="s">
        <v>3735</v>
      </c>
      <c r="E2504">
        <v>81.599999999999994</v>
      </c>
      <c r="F2504">
        <v>4243.2</v>
      </c>
      <c r="G2504" s="1" t="s">
        <v>34</v>
      </c>
      <c r="H2504">
        <v>4243.2</v>
      </c>
      <c r="I2504">
        <v>0</v>
      </c>
      <c r="J2504" s="1" t="s">
        <v>3890</v>
      </c>
      <c r="K2504" s="1" t="s">
        <v>3899</v>
      </c>
    </row>
    <row r="2505" spans="1:11" x14ac:dyDescent="0.25">
      <c r="A2505" s="1" t="s">
        <v>33</v>
      </c>
      <c r="B2505" s="1" t="s">
        <v>2545</v>
      </c>
      <c r="C2505">
        <v>98084</v>
      </c>
      <c r="D2505" s="1" t="s">
        <v>3639</v>
      </c>
      <c r="E2505">
        <v>159.5</v>
      </c>
      <c r="F2505">
        <v>7496.5</v>
      </c>
      <c r="G2505" s="1" t="s">
        <v>34</v>
      </c>
      <c r="H2505">
        <v>7496.5</v>
      </c>
      <c r="I2505">
        <v>0</v>
      </c>
      <c r="J2505" s="1" t="s">
        <v>3890</v>
      </c>
      <c r="K2505" s="1" t="s">
        <v>3899</v>
      </c>
    </row>
    <row r="2506" spans="1:11" x14ac:dyDescent="0.25">
      <c r="A2506" s="1" t="s">
        <v>33</v>
      </c>
      <c r="B2506" s="1" t="s">
        <v>2546</v>
      </c>
      <c r="C2506">
        <v>98085</v>
      </c>
      <c r="D2506" s="1" t="s">
        <v>3645</v>
      </c>
      <c r="E2506">
        <v>92.3</v>
      </c>
      <c r="F2506">
        <v>4799.6000000000004</v>
      </c>
      <c r="G2506" s="1" t="s">
        <v>34</v>
      </c>
      <c r="H2506">
        <v>4799.6000000000004</v>
      </c>
      <c r="I2506">
        <v>0</v>
      </c>
      <c r="J2506" s="1" t="s">
        <v>3890</v>
      </c>
      <c r="K2506" s="1" t="s">
        <v>3899</v>
      </c>
    </row>
    <row r="2507" spans="1:11" x14ac:dyDescent="0.25">
      <c r="A2507" s="1" t="s">
        <v>33</v>
      </c>
      <c r="B2507" s="1" t="s">
        <v>2547</v>
      </c>
      <c r="C2507">
        <v>98086</v>
      </c>
      <c r="D2507" s="1" t="s">
        <v>3647</v>
      </c>
      <c r="E2507">
        <v>85</v>
      </c>
      <c r="F2507">
        <v>4420</v>
      </c>
      <c r="G2507" s="1" t="s">
        <v>34</v>
      </c>
      <c r="H2507">
        <v>4420</v>
      </c>
      <c r="I2507">
        <v>0</v>
      </c>
      <c r="J2507" s="1" t="s">
        <v>3890</v>
      </c>
      <c r="K2507" s="1" t="s">
        <v>3899</v>
      </c>
    </row>
    <row r="2508" spans="1:11" x14ac:dyDescent="0.25">
      <c r="A2508" s="1" t="s">
        <v>33</v>
      </c>
      <c r="B2508" s="1" t="s">
        <v>2548</v>
      </c>
      <c r="C2508">
        <v>98087</v>
      </c>
      <c r="D2508" s="1" t="s">
        <v>3653</v>
      </c>
      <c r="E2508">
        <v>84.3</v>
      </c>
      <c r="F2508">
        <v>4383.6000000000004</v>
      </c>
      <c r="G2508" s="1" t="s">
        <v>34</v>
      </c>
      <c r="H2508">
        <v>4383.6000000000004</v>
      </c>
      <c r="I2508">
        <v>0</v>
      </c>
      <c r="J2508" s="1" t="s">
        <v>3890</v>
      </c>
      <c r="K2508" s="1" t="s">
        <v>3899</v>
      </c>
    </row>
    <row r="2509" spans="1:11" x14ac:dyDescent="0.25">
      <c r="A2509" s="1" t="s">
        <v>33</v>
      </c>
      <c r="B2509" s="1" t="s">
        <v>2549</v>
      </c>
      <c r="C2509">
        <v>98088</v>
      </c>
      <c r="D2509" s="1" t="s">
        <v>3667</v>
      </c>
      <c r="E2509">
        <v>152.69999999999999</v>
      </c>
      <c r="F2509">
        <v>7940.4</v>
      </c>
      <c r="G2509" s="1" t="s">
        <v>35</v>
      </c>
      <c r="H2509">
        <v>7940.4</v>
      </c>
      <c r="I2509">
        <v>0</v>
      </c>
      <c r="J2509" s="1" t="s">
        <v>3890</v>
      </c>
      <c r="K2509" s="1" t="s">
        <v>3899</v>
      </c>
    </row>
    <row r="2510" spans="1:11" x14ac:dyDescent="0.25">
      <c r="A2510" s="1" t="s">
        <v>33</v>
      </c>
      <c r="B2510" s="1" t="s">
        <v>2550</v>
      </c>
      <c r="C2510">
        <v>98089</v>
      </c>
      <c r="D2510" s="1" t="s">
        <v>3654</v>
      </c>
      <c r="E2510">
        <v>79.099999999999994</v>
      </c>
      <c r="F2510">
        <v>4271.3999999999996</v>
      </c>
      <c r="G2510" s="1" t="s">
        <v>34</v>
      </c>
      <c r="H2510">
        <v>4271.3999999999996</v>
      </c>
      <c r="I2510">
        <v>0</v>
      </c>
      <c r="J2510" s="1" t="s">
        <v>3890</v>
      </c>
      <c r="K2510" s="1" t="s">
        <v>3899</v>
      </c>
    </row>
    <row r="2511" spans="1:11" x14ac:dyDescent="0.25">
      <c r="A2511" s="1" t="s">
        <v>33</v>
      </c>
      <c r="B2511" s="1" t="s">
        <v>2551</v>
      </c>
      <c r="C2511">
        <v>98090</v>
      </c>
      <c r="D2511" s="1" t="s">
        <v>3737</v>
      </c>
      <c r="E2511">
        <v>82.9</v>
      </c>
      <c r="F2511">
        <v>4310.8</v>
      </c>
      <c r="G2511" s="1" t="s">
        <v>34</v>
      </c>
      <c r="H2511">
        <v>4310.8</v>
      </c>
      <c r="I2511">
        <v>0</v>
      </c>
      <c r="J2511" s="1" t="s">
        <v>3890</v>
      </c>
      <c r="K2511" s="1" t="s">
        <v>3899</v>
      </c>
    </row>
    <row r="2512" spans="1:11" x14ac:dyDescent="0.25">
      <c r="A2512" s="1" t="s">
        <v>33</v>
      </c>
      <c r="B2512" s="1" t="s">
        <v>2552</v>
      </c>
      <c r="C2512">
        <v>98091</v>
      </c>
      <c r="D2512" s="1" t="s">
        <v>3655</v>
      </c>
      <c r="E2512">
        <v>90.4</v>
      </c>
      <c r="F2512">
        <v>4133.2</v>
      </c>
      <c r="G2512" s="1" t="s">
        <v>33</v>
      </c>
      <c r="H2512">
        <v>4133.2</v>
      </c>
      <c r="I2512">
        <v>0</v>
      </c>
      <c r="J2512" s="1" t="s">
        <v>3890</v>
      </c>
      <c r="K2512" s="1" t="s">
        <v>3899</v>
      </c>
    </row>
    <row r="2513" spans="1:11" x14ac:dyDescent="0.25">
      <c r="A2513" s="1" t="s">
        <v>33</v>
      </c>
      <c r="B2513" s="1" t="s">
        <v>2553</v>
      </c>
      <c r="C2513">
        <v>98092</v>
      </c>
      <c r="D2513" s="1" t="s">
        <v>3608</v>
      </c>
      <c r="E2513">
        <v>117.9</v>
      </c>
      <c r="F2513">
        <v>5941.3</v>
      </c>
      <c r="G2513" s="1" t="s">
        <v>34</v>
      </c>
      <c r="H2513">
        <v>5941.3</v>
      </c>
      <c r="I2513">
        <v>0</v>
      </c>
      <c r="J2513" s="1" t="s">
        <v>3890</v>
      </c>
      <c r="K2513" s="1" t="s">
        <v>3899</v>
      </c>
    </row>
    <row r="2514" spans="1:11" x14ac:dyDescent="0.25">
      <c r="A2514" s="1" t="s">
        <v>33</v>
      </c>
      <c r="B2514" s="1" t="s">
        <v>2554</v>
      </c>
      <c r="C2514">
        <v>98093</v>
      </c>
      <c r="D2514" s="1" t="s">
        <v>3648</v>
      </c>
      <c r="E2514">
        <v>84.6</v>
      </c>
      <c r="F2514">
        <v>4399.2</v>
      </c>
      <c r="G2514" s="1" t="s">
        <v>34</v>
      </c>
      <c r="H2514">
        <v>4399.2</v>
      </c>
      <c r="I2514">
        <v>0</v>
      </c>
      <c r="J2514" s="1" t="s">
        <v>3890</v>
      </c>
      <c r="K2514" s="1" t="s">
        <v>3899</v>
      </c>
    </row>
    <row r="2515" spans="1:11" x14ac:dyDescent="0.25">
      <c r="A2515" s="1" t="s">
        <v>33</v>
      </c>
      <c r="B2515" s="1" t="s">
        <v>2555</v>
      </c>
      <c r="C2515">
        <v>98094</v>
      </c>
      <c r="D2515" s="1" t="s">
        <v>3640</v>
      </c>
      <c r="E2515">
        <v>291.89999999999998</v>
      </c>
      <c r="F2515">
        <v>15048.8</v>
      </c>
      <c r="G2515" s="1" t="s">
        <v>33</v>
      </c>
      <c r="H2515">
        <v>15048.8</v>
      </c>
      <c r="I2515">
        <v>0</v>
      </c>
      <c r="J2515" s="1" t="s">
        <v>3890</v>
      </c>
      <c r="K2515" s="1" t="s">
        <v>3899</v>
      </c>
    </row>
    <row r="2516" spans="1:11" x14ac:dyDescent="0.25">
      <c r="A2516" s="1" t="s">
        <v>33</v>
      </c>
      <c r="B2516" s="1" t="s">
        <v>2556</v>
      </c>
      <c r="C2516">
        <v>98095</v>
      </c>
      <c r="D2516" s="1" t="s">
        <v>3649</v>
      </c>
      <c r="E2516">
        <v>86.4</v>
      </c>
      <c r="F2516">
        <v>4370.3999999999996</v>
      </c>
      <c r="G2516" s="1" t="s">
        <v>34</v>
      </c>
      <c r="H2516">
        <v>4370.3999999999996</v>
      </c>
      <c r="I2516">
        <v>0</v>
      </c>
      <c r="J2516" s="1" t="s">
        <v>3890</v>
      </c>
      <c r="K2516" s="1" t="s">
        <v>3899</v>
      </c>
    </row>
    <row r="2517" spans="1:11" x14ac:dyDescent="0.25">
      <c r="A2517" s="1" t="s">
        <v>33</v>
      </c>
      <c r="B2517" s="1" t="s">
        <v>2557</v>
      </c>
      <c r="C2517">
        <v>98096</v>
      </c>
      <c r="D2517" s="1" t="s">
        <v>3651</v>
      </c>
      <c r="E2517">
        <v>422.1</v>
      </c>
      <c r="F2517">
        <v>22083</v>
      </c>
      <c r="G2517" s="1" t="s">
        <v>37</v>
      </c>
      <c r="H2517">
        <v>22083</v>
      </c>
      <c r="I2517">
        <v>0</v>
      </c>
      <c r="J2517" s="1" t="s">
        <v>3890</v>
      </c>
      <c r="K2517" s="1" t="s">
        <v>3899</v>
      </c>
    </row>
    <row r="2518" spans="1:11" x14ac:dyDescent="0.25">
      <c r="A2518" s="1" t="s">
        <v>33</v>
      </c>
      <c r="B2518" s="1" t="s">
        <v>2558</v>
      </c>
      <c r="C2518">
        <v>98097</v>
      </c>
      <c r="D2518" s="1" t="s">
        <v>3643</v>
      </c>
      <c r="E2518">
        <v>81.900000000000006</v>
      </c>
      <c r="F2518">
        <v>4422.6000000000004</v>
      </c>
      <c r="G2518" s="1" t="s">
        <v>37</v>
      </c>
      <c r="H2518">
        <v>4422.6000000000004</v>
      </c>
      <c r="I2518">
        <v>0</v>
      </c>
      <c r="J2518" s="1" t="s">
        <v>3890</v>
      </c>
      <c r="K2518" s="1" t="s">
        <v>3899</v>
      </c>
    </row>
    <row r="2519" spans="1:11" x14ac:dyDescent="0.25">
      <c r="A2519" s="1" t="s">
        <v>33</v>
      </c>
      <c r="B2519" s="1" t="s">
        <v>2559</v>
      </c>
      <c r="C2519">
        <v>98098</v>
      </c>
      <c r="D2519" s="1" t="s">
        <v>3862</v>
      </c>
      <c r="E2519">
        <v>78.599999999999994</v>
      </c>
      <c r="F2519">
        <v>4087.2</v>
      </c>
      <c r="G2519" s="1" t="s">
        <v>33</v>
      </c>
      <c r="H2519">
        <v>4087.2</v>
      </c>
      <c r="I2519">
        <v>0</v>
      </c>
      <c r="J2519" s="1" t="s">
        <v>3890</v>
      </c>
      <c r="K2519" s="1" t="s">
        <v>3899</v>
      </c>
    </row>
    <row r="2520" spans="1:11" x14ac:dyDescent="0.25">
      <c r="A2520" s="1" t="s">
        <v>33</v>
      </c>
      <c r="B2520" s="1" t="s">
        <v>2560</v>
      </c>
      <c r="C2520">
        <v>98099</v>
      </c>
      <c r="D2520" s="1" t="s">
        <v>3641</v>
      </c>
      <c r="E2520">
        <v>146.69999999999999</v>
      </c>
      <c r="F2520">
        <v>6661.6</v>
      </c>
      <c r="G2520" s="1" t="s">
        <v>35</v>
      </c>
      <c r="H2520">
        <v>6661.6</v>
      </c>
      <c r="I2520">
        <v>0</v>
      </c>
      <c r="J2520" s="1" t="s">
        <v>3890</v>
      </c>
      <c r="K2520" s="1" t="s">
        <v>3899</v>
      </c>
    </row>
    <row r="2521" spans="1:11" x14ac:dyDescent="0.25">
      <c r="A2521" s="1" t="s">
        <v>33</v>
      </c>
      <c r="B2521" s="1" t="s">
        <v>2561</v>
      </c>
      <c r="C2521">
        <v>98100</v>
      </c>
      <c r="D2521" s="1" t="s">
        <v>3641</v>
      </c>
      <c r="E2521">
        <v>16.5</v>
      </c>
      <c r="F2521">
        <v>990</v>
      </c>
      <c r="G2521" s="1" t="s">
        <v>34</v>
      </c>
      <c r="H2521">
        <v>990</v>
      </c>
      <c r="I2521">
        <v>0</v>
      </c>
      <c r="J2521" s="1" t="s">
        <v>3890</v>
      </c>
      <c r="K2521" s="1" t="s">
        <v>3899</v>
      </c>
    </row>
    <row r="2522" spans="1:11" x14ac:dyDescent="0.25">
      <c r="A2522" s="1" t="s">
        <v>33</v>
      </c>
      <c r="B2522" s="1" t="s">
        <v>2562</v>
      </c>
      <c r="C2522">
        <v>98101</v>
      </c>
      <c r="D2522" s="1" t="s">
        <v>3599</v>
      </c>
      <c r="E2522">
        <v>891.1</v>
      </c>
      <c r="F2522">
        <v>46943.6</v>
      </c>
      <c r="G2522" s="1" t="s">
        <v>35</v>
      </c>
      <c r="H2522">
        <v>46943.6</v>
      </c>
      <c r="I2522">
        <v>0</v>
      </c>
      <c r="J2522" s="1" t="s">
        <v>3890</v>
      </c>
      <c r="K2522" s="1" t="s">
        <v>3896</v>
      </c>
    </row>
    <row r="2523" spans="1:11" x14ac:dyDescent="0.25">
      <c r="A2523" s="1" t="s">
        <v>33</v>
      </c>
      <c r="B2523" s="1" t="s">
        <v>2563</v>
      </c>
      <c r="C2523">
        <v>98102</v>
      </c>
      <c r="D2523" s="1" t="s">
        <v>3786</v>
      </c>
      <c r="E2523">
        <v>12</v>
      </c>
      <c r="F2523">
        <v>360</v>
      </c>
      <c r="G2523" s="1" t="s">
        <v>33</v>
      </c>
      <c r="H2523">
        <v>360</v>
      </c>
      <c r="I2523">
        <v>0</v>
      </c>
      <c r="J2523" s="1" t="s">
        <v>3890</v>
      </c>
      <c r="K2523" s="1" t="s">
        <v>3899</v>
      </c>
    </row>
    <row r="2524" spans="1:11" x14ac:dyDescent="0.25">
      <c r="A2524" s="1" t="s">
        <v>33</v>
      </c>
      <c r="B2524" s="1" t="s">
        <v>2564</v>
      </c>
      <c r="C2524">
        <v>98103</v>
      </c>
      <c r="D2524" s="1" t="s">
        <v>3632</v>
      </c>
      <c r="E2524">
        <v>32.299999999999997</v>
      </c>
      <c r="F2524">
        <v>2131.1</v>
      </c>
      <c r="G2524" s="1" t="s">
        <v>33</v>
      </c>
      <c r="H2524">
        <v>2131.1</v>
      </c>
      <c r="I2524">
        <v>0</v>
      </c>
      <c r="J2524" s="1" t="s">
        <v>3890</v>
      </c>
      <c r="K2524" s="1" t="s">
        <v>3894</v>
      </c>
    </row>
    <row r="2525" spans="1:11" x14ac:dyDescent="0.25">
      <c r="A2525" s="1" t="s">
        <v>33</v>
      </c>
      <c r="B2525" s="1" t="s">
        <v>2565</v>
      </c>
      <c r="C2525">
        <v>98104</v>
      </c>
      <c r="D2525" s="1" t="s">
        <v>3638</v>
      </c>
      <c r="E2525">
        <v>54</v>
      </c>
      <c r="F2525">
        <v>3105</v>
      </c>
      <c r="G2525" s="1" t="s">
        <v>33</v>
      </c>
      <c r="H2525">
        <v>3105</v>
      </c>
      <c r="I2525">
        <v>0</v>
      </c>
      <c r="J2525" s="1" t="s">
        <v>3890</v>
      </c>
      <c r="K2525" s="1" t="s">
        <v>3897</v>
      </c>
    </row>
    <row r="2526" spans="1:11" x14ac:dyDescent="0.25">
      <c r="A2526" s="1" t="s">
        <v>33</v>
      </c>
      <c r="B2526" s="1" t="s">
        <v>2566</v>
      </c>
      <c r="C2526">
        <v>98105</v>
      </c>
      <c r="D2526" s="1" t="s">
        <v>3634</v>
      </c>
      <c r="E2526">
        <v>21.1</v>
      </c>
      <c r="F2526">
        <v>1162</v>
      </c>
      <c r="G2526" s="1" t="s">
        <v>33</v>
      </c>
      <c r="H2526">
        <v>1162</v>
      </c>
      <c r="I2526">
        <v>0</v>
      </c>
      <c r="J2526" s="1" t="s">
        <v>3890</v>
      </c>
      <c r="K2526" s="1" t="s">
        <v>3902</v>
      </c>
    </row>
    <row r="2527" spans="1:11" x14ac:dyDescent="0.25">
      <c r="A2527" s="1" t="s">
        <v>33</v>
      </c>
      <c r="B2527" s="1" t="s">
        <v>2567</v>
      </c>
      <c r="C2527">
        <v>98106</v>
      </c>
      <c r="D2527" s="1" t="s">
        <v>3633</v>
      </c>
      <c r="E2527">
        <v>200</v>
      </c>
      <c r="F2527">
        <v>11000</v>
      </c>
      <c r="G2527" s="1" t="s">
        <v>33</v>
      </c>
      <c r="H2527">
        <v>11000</v>
      </c>
      <c r="I2527">
        <v>0</v>
      </c>
      <c r="J2527" s="1" t="s">
        <v>3890</v>
      </c>
      <c r="K2527" s="1" t="s">
        <v>3897</v>
      </c>
    </row>
    <row r="2528" spans="1:11" x14ac:dyDescent="0.25">
      <c r="A2528" s="1" t="s">
        <v>33</v>
      </c>
      <c r="B2528" s="1" t="s">
        <v>2568</v>
      </c>
      <c r="C2528">
        <v>98107</v>
      </c>
      <c r="D2528" s="1" t="s">
        <v>3595</v>
      </c>
      <c r="E2528">
        <v>138.80000000000001</v>
      </c>
      <c r="F2528">
        <v>7739.5</v>
      </c>
      <c r="G2528" s="1" t="s">
        <v>33</v>
      </c>
      <c r="H2528">
        <v>7739.5</v>
      </c>
      <c r="I2528">
        <v>0</v>
      </c>
      <c r="J2528" s="1" t="s">
        <v>3890</v>
      </c>
      <c r="K2528" s="1" t="s">
        <v>3894</v>
      </c>
    </row>
    <row r="2529" spans="1:11" x14ac:dyDescent="0.25">
      <c r="A2529" s="1" t="s">
        <v>33</v>
      </c>
      <c r="B2529" s="1" t="s">
        <v>2569</v>
      </c>
      <c r="C2529">
        <v>98108</v>
      </c>
      <c r="D2529" s="1" t="s">
        <v>3733</v>
      </c>
      <c r="E2529">
        <v>40</v>
      </c>
      <c r="F2529">
        <v>2880</v>
      </c>
      <c r="G2529" s="1" t="s">
        <v>33</v>
      </c>
      <c r="H2529">
        <v>2880</v>
      </c>
      <c r="I2529">
        <v>0</v>
      </c>
      <c r="J2529" s="1" t="s">
        <v>3890</v>
      </c>
      <c r="K2529" s="1" t="s">
        <v>3894</v>
      </c>
    </row>
    <row r="2530" spans="1:11" x14ac:dyDescent="0.25">
      <c r="A2530" s="1" t="s">
        <v>33</v>
      </c>
      <c r="B2530" s="1" t="s">
        <v>2570</v>
      </c>
      <c r="C2530">
        <v>98109</v>
      </c>
      <c r="D2530" s="1" t="s">
        <v>3679</v>
      </c>
      <c r="E2530">
        <v>43.4</v>
      </c>
      <c r="F2530">
        <v>2951.2</v>
      </c>
      <c r="G2530" s="1" t="s">
        <v>33</v>
      </c>
      <c r="H2530">
        <v>2951.2</v>
      </c>
      <c r="I2530">
        <v>0</v>
      </c>
      <c r="J2530" s="1" t="s">
        <v>3890</v>
      </c>
      <c r="K2530" s="1" t="s">
        <v>3894</v>
      </c>
    </row>
    <row r="2531" spans="1:11" x14ac:dyDescent="0.25">
      <c r="A2531" s="1" t="s">
        <v>33</v>
      </c>
      <c r="B2531" s="1" t="s">
        <v>2571</v>
      </c>
      <c r="C2531">
        <v>98110</v>
      </c>
      <c r="D2531" s="1" t="s">
        <v>3614</v>
      </c>
      <c r="E2531">
        <v>36.6</v>
      </c>
      <c r="F2531">
        <v>1976.4</v>
      </c>
      <c r="G2531" s="1" t="s">
        <v>33</v>
      </c>
      <c r="H2531">
        <v>1976.4</v>
      </c>
      <c r="I2531">
        <v>0</v>
      </c>
      <c r="J2531" s="1" t="s">
        <v>3890</v>
      </c>
      <c r="K2531" s="1" t="s">
        <v>3894</v>
      </c>
    </row>
    <row r="2532" spans="1:11" x14ac:dyDescent="0.25">
      <c r="A2532" s="1" t="s">
        <v>33</v>
      </c>
      <c r="B2532" s="1" t="s">
        <v>2572</v>
      </c>
      <c r="C2532">
        <v>98111</v>
      </c>
      <c r="D2532" s="1" t="s">
        <v>3674</v>
      </c>
      <c r="E2532">
        <v>119.9</v>
      </c>
      <c r="F2532">
        <v>2757.7</v>
      </c>
      <c r="G2532" s="1" t="s">
        <v>34</v>
      </c>
      <c r="H2532">
        <v>2757.7</v>
      </c>
      <c r="I2532">
        <v>0</v>
      </c>
      <c r="J2532" s="1" t="s">
        <v>3890</v>
      </c>
      <c r="K2532" s="1" t="s">
        <v>3897</v>
      </c>
    </row>
    <row r="2533" spans="1:11" x14ac:dyDescent="0.25">
      <c r="A2533" s="1" t="s">
        <v>33</v>
      </c>
      <c r="B2533" s="1" t="s">
        <v>2573</v>
      </c>
      <c r="C2533">
        <v>98112</v>
      </c>
      <c r="D2533" s="1" t="s">
        <v>3626</v>
      </c>
      <c r="E2533">
        <v>306.10000000000002</v>
      </c>
      <c r="F2533">
        <v>17378</v>
      </c>
      <c r="G2533" s="1" t="s">
        <v>33</v>
      </c>
      <c r="H2533">
        <v>17378</v>
      </c>
      <c r="I2533">
        <v>0</v>
      </c>
      <c r="J2533" s="1" t="s">
        <v>3890</v>
      </c>
      <c r="K2533" s="1" t="s">
        <v>3894</v>
      </c>
    </row>
    <row r="2534" spans="1:11" x14ac:dyDescent="0.25">
      <c r="A2534" s="1" t="s">
        <v>33</v>
      </c>
      <c r="B2534" s="1" t="s">
        <v>2574</v>
      </c>
      <c r="C2534">
        <v>98113</v>
      </c>
      <c r="D2534" s="1" t="s">
        <v>3659</v>
      </c>
      <c r="E2534">
        <v>80</v>
      </c>
      <c r="F2534">
        <v>2240</v>
      </c>
      <c r="G2534" s="1" t="s">
        <v>33</v>
      </c>
      <c r="H2534">
        <v>2240</v>
      </c>
      <c r="I2534">
        <v>0</v>
      </c>
      <c r="J2534" s="1" t="s">
        <v>3890</v>
      </c>
      <c r="K2534" s="1" t="s">
        <v>3894</v>
      </c>
    </row>
    <row r="2535" spans="1:11" x14ac:dyDescent="0.25">
      <c r="A2535" s="1" t="s">
        <v>33</v>
      </c>
      <c r="B2535" s="1" t="s">
        <v>2575</v>
      </c>
      <c r="C2535">
        <v>98114</v>
      </c>
      <c r="D2535" s="1" t="s">
        <v>3604</v>
      </c>
      <c r="E2535">
        <v>56.1</v>
      </c>
      <c r="F2535">
        <v>3398.4</v>
      </c>
      <c r="G2535" s="1" t="s">
        <v>33</v>
      </c>
      <c r="H2535">
        <v>3398.4</v>
      </c>
      <c r="I2535">
        <v>0</v>
      </c>
      <c r="J2535" s="1" t="s">
        <v>3890</v>
      </c>
      <c r="K2535" s="1" t="s">
        <v>3894</v>
      </c>
    </row>
    <row r="2536" spans="1:11" x14ac:dyDescent="0.25">
      <c r="A2536" s="1" t="s">
        <v>33</v>
      </c>
      <c r="B2536" s="1" t="s">
        <v>2576</v>
      </c>
      <c r="C2536">
        <v>98115</v>
      </c>
      <c r="D2536" s="1" t="s">
        <v>3690</v>
      </c>
      <c r="E2536">
        <v>1440.12</v>
      </c>
      <c r="F2536">
        <v>58225.08</v>
      </c>
      <c r="G2536" s="1" t="s">
        <v>37</v>
      </c>
      <c r="H2536">
        <v>58225.08</v>
      </c>
      <c r="I2536">
        <v>0</v>
      </c>
      <c r="J2536" s="1" t="s">
        <v>3890</v>
      </c>
      <c r="K2536" s="1" t="s">
        <v>3903</v>
      </c>
    </row>
    <row r="2537" spans="1:11" x14ac:dyDescent="0.25">
      <c r="A2537" s="1" t="s">
        <v>33</v>
      </c>
      <c r="B2537" s="1" t="s">
        <v>2577</v>
      </c>
      <c r="C2537">
        <v>98116</v>
      </c>
      <c r="D2537" s="1" t="s">
        <v>3734</v>
      </c>
      <c r="E2537">
        <v>52</v>
      </c>
      <c r="F2537">
        <v>3380</v>
      </c>
      <c r="G2537" s="1" t="s">
        <v>33</v>
      </c>
      <c r="H2537">
        <v>3380</v>
      </c>
      <c r="I2537">
        <v>0</v>
      </c>
      <c r="J2537" s="1" t="s">
        <v>3890</v>
      </c>
      <c r="K2537" s="1" t="s">
        <v>3894</v>
      </c>
    </row>
    <row r="2538" spans="1:11" x14ac:dyDescent="0.25">
      <c r="A2538" s="1" t="s">
        <v>33</v>
      </c>
      <c r="B2538" s="1" t="s">
        <v>2578</v>
      </c>
      <c r="C2538">
        <v>98117</v>
      </c>
      <c r="D2538" s="1" t="s">
        <v>3606</v>
      </c>
      <c r="E2538">
        <v>102.5</v>
      </c>
      <c r="F2538">
        <v>5419.4</v>
      </c>
      <c r="G2538" s="1" t="s">
        <v>33</v>
      </c>
      <c r="H2538">
        <v>5419.4</v>
      </c>
      <c r="I2538">
        <v>0</v>
      </c>
      <c r="J2538" s="1" t="s">
        <v>3890</v>
      </c>
      <c r="K2538" s="1" t="s">
        <v>3894</v>
      </c>
    </row>
    <row r="2539" spans="1:11" x14ac:dyDescent="0.25">
      <c r="A2539" s="1" t="s">
        <v>33</v>
      </c>
      <c r="B2539" s="1" t="s">
        <v>2579</v>
      </c>
      <c r="C2539">
        <v>98118</v>
      </c>
      <c r="D2539" s="1" t="s">
        <v>3753</v>
      </c>
      <c r="E2539">
        <v>46.1</v>
      </c>
      <c r="F2539">
        <v>2212.8000000000002</v>
      </c>
      <c r="G2539" s="1" t="s">
        <v>33</v>
      </c>
      <c r="H2539">
        <v>2212.8000000000002</v>
      </c>
      <c r="I2539">
        <v>0</v>
      </c>
      <c r="J2539" s="1" t="s">
        <v>3890</v>
      </c>
      <c r="K2539" s="1" t="s">
        <v>3901</v>
      </c>
    </row>
    <row r="2540" spans="1:11" x14ac:dyDescent="0.25">
      <c r="A2540" s="1" t="s">
        <v>33</v>
      </c>
      <c r="B2540" s="1" t="s">
        <v>2580</v>
      </c>
      <c r="C2540">
        <v>98119</v>
      </c>
      <c r="D2540" s="1" t="s">
        <v>3630</v>
      </c>
      <c r="E2540">
        <v>106.7</v>
      </c>
      <c r="F2540">
        <v>6402</v>
      </c>
      <c r="G2540" s="1" t="s">
        <v>33</v>
      </c>
      <c r="H2540">
        <v>6402</v>
      </c>
      <c r="I2540">
        <v>0</v>
      </c>
      <c r="J2540" s="1" t="s">
        <v>3890</v>
      </c>
      <c r="K2540" s="1" t="s">
        <v>3894</v>
      </c>
    </row>
    <row r="2541" spans="1:11" x14ac:dyDescent="0.25">
      <c r="A2541" s="1" t="s">
        <v>33</v>
      </c>
      <c r="B2541" s="1" t="s">
        <v>2581</v>
      </c>
      <c r="C2541">
        <v>98120</v>
      </c>
      <c r="D2541" s="1" t="s">
        <v>3612</v>
      </c>
      <c r="E2541">
        <v>66.2</v>
      </c>
      <c r="F2541">
        <v>3159.6</v>
      </c>
      <c r="G2541" s="1" t="s">
        <v>33</v>
      </c>
      <c r="H2541">
        <v>3159.6</v>
      </c>
      <c r="I2541">
        <v>0</v>
      </c>
      <c r="J2541" s="1" t="s">
        <v>3890</v>
      </c>
      <c r="K2541" s="1" t="s">
        <v>3894</v>
      </c>
    </row>
    <row r="2542" spans="1:11" x14ac:dyDescent="0.25">
      <c r="A2542" s="1" t="s">
        <v>33</v>
      </c>
      <c r="B2542" s="1" t="s">
        <v>2582</v>
      </c>
      <c r="C2542">
        <v>98121</v>
      </c>
      <c r="D2542" s="1" t="s">
        <v>3616</v>
      </c>
      <c r="E2542">
        <v>163.69999999999999</v>
      </c>
      <c r="F2542">
        <v>8887.2999999999993</v>
      </c>
      <c r="G2542" s="1" t="s">
        <v>33</v>
      </c>
      <c r="H2542">
        <v>8887.2999999999993</v>
      </c>
      <c r="I2542">
        <v>0</v>
      </c>
      <c r="J2542" s="1" t="s">
        <v>3890</v>
      </c>
      <c r="K2542" s="1" t="s">
        <v>3894</v>
      </c>
    </row>
    <row r="2543" spans="1:11" x14ac:dyDescent="0.25">
      <c r="A2543" s="1" t="s">
        <v>33</v>
      </c>
      <c r="B2543" s="1" t="s">
        <v>2583</v>
      </c>
      <c r="C2543">
        <v>98122</v>
      </c>
      <c r="D2543" s="1" t="s">
        <v>3685</v>
      </c>
      <c r="E2543">
        <v>99</v>
      </c>
      <c r="F2543">
        <v>4752</v>
      </c>
      <c r="G2543" s="1" t="s">
        <v>33</v>
      </c>
      <c r="H2543">
        <v>4752</v>
      </c>
      <c r="I2543">
        <v>0</v>
      </c>
      <c r="J2543" s="1" t="s">
        <v>3890</v>
      </c>
      <c r="K2543" s="1" t="s">
        <v>3894</v>
      </c>
    </row>
    <row r="2544" spans="1:11" x14ac:dyDescent="0.25">
      <c r="A2544" s="1" t="s">
        <v>33</v>
      </c>
      <c r="B2544" s="1" t="s">
        <v>2584</v>
      </c>
      <c r="C2544">
        <v>98123</v>
      </c>
      <c r="D2544" s="1" t="s">
        <v>3673</v>
      </c>
      <c r="E2544">
        <v>251.6</v>
      </c>
      <c r="F2544">
        <v>15096</v>
      </c>
      <c r="G2544" s="1" t="s">
        <v>34</v>
      </c>
      <c r="H2544">
        <v>15096</v>
      </c>
      <c r="I2544">
        <v>0</v>
      </c>
      <c r="J2544" s="1" t="s">
        <v>3890</v>
      </c>
      <c r="K2544" s="1" t="s">
        <v>3895</v>
      </c>
    </row>
    <row r="2545" spans="1:11" x14ac:dyDescent="0.25">
      <c r="A2545" s="1" t="s">
        <v>33</v>
      </c>
      <c r="B2545" s="1" t="s">
        <v>2585</v>
      </c>
      <c r="C2545">
        <v>98124</v>
      </c>
      <c r="D2545" s="1" t="s">
        <v>3682</v>
      </c>
      <c r="E2545">
        <v>211.3</v>
      </c>
      <c r="F2545">
        <v>6466.6</v>
      </c>
      <c r="G2545" s="1" t="s">
        <v>33</v>
      </c>
      <c r="H2545">
        <v>6466.6</v>
      </c>
      <c r="I2545">
        <v>0</v>
      </c>
      <c r="J2545" s="1" t="s">
        <v>3890</v>
      </c>
      <c r="K2545" s="1" t="s">
        <v>3896</v>
      </c>
    </row>
    <row r="2546" spans="1:11" x14ac:dyDescent="0.25">
      <c r="A2546" s="1" t="s">
        <v>33</v>
      </c>
      <c r="B2546" s="1" t="s">
        <v>2586</v>
      </c>
      <c r="C2546">
        <v>98125</v>
      </c>
      <c r="D2546" s="1" t="s">
        <v>3682</v>
      </c>
      <c r="E2546">
        <v>60.8</v>
      </c>
      <c r="F2546">
        <v>3830.4</v>
      </c>
      <c r="G2546" s="1" t="s">
        <v>33</v>
      </c>
      <c r="H2546">
        <v>3830.4</v>
      </c>
      <c r="I2546">
        <v>0</v>
      </c>
      <c r="J2546" s="1" t="s">
        <v>3890</v>
      </c>
      <c r="K2546" s="1" t="s">
        <v>3894</v>
      </c>
    </row>
    <row r="2547" spans="1:11" x14ac:dyDescent="0.25">
      <c r="A2547" s="1" t="s">
        <v>33</v>
      </c>
      <c r="B2547" s="1" t="s">
        <v>2587</v>
      </c>
      <c r="C2547">
        <v>98126</v>
      </c>
      <c r="D2547" s="1" t="s">
        <v>3656</v>
      </c>
      <c r="E2547">
        <v>584.6</v>
      </c>
      <c r="F2547">
        <v>32818.800000000003</v>
      </c>
      <c r="G2547" s="1" t="s">
        <v>36</v>
      </c>
      <c r="H2547">
        <v>32818.800000000003</v>
      </c>
      <c r="I2547">
        <v>0</v>
      </c>
      <c r="J2547" s="1" t="s">
        <v>3890</v>
      </c>
      <c r="K2547" s="1" t="s">
        <v>3895</v>
      </c>
    </row>
    <row r="2548" spans="1:11" x14ac:dyDescent="0.25">
      <c r="A2548" s="1" t="s">
        <v>33</v>
      </c>
      <c r="B2548" s="1" t="s">
        <v>2588</v>
      </c>
      <c r="C2548">
        <v>98127</v>
      </c>
      <c r="D2548" s="1" t="s">
        <v>3658</v>
      </c>
      <c r="E2548">
        <v>624.4</v>
      </c>
      <c r="F2548">
        <v>38083.800000000003</v>
      </c>
      <c r="G2548" s="1" t="s">
        <v>38</v>
      </c>
      <c r="H2548">
        <v>38083.800000000003</v>
      </c>
      <c r="I2548">
        <v>0</v>
      </c>
      <c r="J2548" s="1" t="s">
        <v>3890</v>
      </c>
      <c r="K2548" s="1" t="s">
        <v>3895</v>
      </c>
    </row>
    <row r="2549" spans="1:11" x14ac:dyDescent="0.25">
      <c r="A2549" s="1" t="s">
        <v>33</v>
      </c>
      <c r="B2549" s="1" t="s">
        <v>2589</v>
      </c>
      <c r="C2549">
        <v>98128</v>
      </c>
      <c r="D2549" s="1" t="s">
        <v>3714</v>
      </c>
      <c r="E2549">
        <v>15.9</v>
      </c>
      <c r="F2549">
        <v>954</v>
      </c>
      <c r="G2549" s="1" t="s">
        <v>33</v>
      </c>
      <c r="H2549">
        <v>954</v>
      </c>
      <c r="I2549">
        <v>0</v>
      </c>
      <c r="J2549" s="1" t="s">
        <v>3890</v>
      </c>
      <c r="K2549" s="1" t="s">
        <v>3896</v>
      </c>
    </row>
    <row r="2550" spans="1:11" x14ac:dyDescent="0.25">
      <c r="A2550" s="1" t="s">
        <v>33</v>
      </c>
      <c r="B2550" s="1" t="s">
        <v>2590</v>
      </c>
      <c r="C2550">
        <v>98129</v>
      </c>
      <c r="D2550" s="1" t="s">
        <v>3668</v>
      </c>
      <c r="E2550">
        <v>0</v>
      </c>
      <c r="F2550">
        <v>0</v>
      </c>
      <c r="G2550" s="1" t="s">
        <v>3879</v>
      </c>
      <c r="H2550">
        <v>0</v>
      </c>
      <c r="I2550">
        <v>0</v>
      </c>
      <c r="J2550" s="1" t="s">
        <v>3891</v>
      </c>
      <c r="K2550" s="1" t="s">
        <v>3895</v>
      </c>
    </row>
    <row r="2551" spans="1:11" x14ac:dyDescent="0.25">
      <c r="A2551" s="1" t="s">
        <v>33</v>
      </c>
      <c r="B2551" s="1" t="s">
        <v>2591</v>
      </c>
      <c r="C2551">
        <v>98130</v>
      </c>
      <c r="D2551" s="1" t="s">
        <v>3603</v>
      </c>
      <c r="E2551">
        <v>23.2</v>
      </c>
      <c r="F2551">
        <v>1392</v>
      </c>
      <c r="G2551" s="1" t="s">
        <v>33</v>
      </c>
      <c r="H2551">
        <v>1392</v>
      </c>
      <c r="I2551">
        <v>0</v>
      </c>
      <c r="J2551" s="1" t="s">
        <v>3890</v>
      </c>
      <c r="K2551" s="1" t="s">
        <v>3894</v>
      </c>
    </row>
    <row r="2552" spans="1:11" x14ac:dyDescent="0.25">
      <c r="A2552" s="1" t="s">
        <v>33</v>
      </c>
      <c r="B2552" s="1" t="s">
        <v>2592</v>
      </c>
      <c r="C2552">
        <v>98131</v>
      </c>
      <c r="D2552" s="1" t="s">
        <v>3620</v>
      </c>
      <c r="E2552">
        <v>108.3</v>
      </c>
      <c r="F2552">
        <v>6774.2</v>
      </c>
      <c r="G2552" s="1" t="s">
        <v>33</v>
      </c>
      <c r="H2552">
        <v>6774.2</v>
      </c>
      <c r="I2552">
        <v>0</v>
      </c>
      <c r="J2552" s="1" t="s">
        <v>3890</v>
      </c>
      <c r="K2552" s="1" t="s">
        <v>3894</v>
      </c>
    </row>
    <row r="2553" spans="1:11" x14ac:dyDescent="0.25">
      <c r="A2553" s="1" t="s">
        <v>33</v>
      </c>
      <c r="B2553" s="1" t="s">
        <v>2593</v>
      </c>
      <c r="C2553">
        <v>98132</v>
      </c>
      <c r="D2553" s="1" t="s">
        <v>3688</v>
      </c>
      <c r="E2553">
        <v>20.7</v>
      </c>
      <c r="F2553">
        <v>828</v>
      </c>
      <c r="G2553" s="1" t="s">
        <v>33</v>
      </c>
      <c r="H2553">
        <v>828</v>
      </c>
      <c r="I2553">
        <v>0</v>
      </c>
      <c r="J2553" s="1" t="s">
        <v>3890</v>
      </c>
      <c r="K2553" s="1" t="s">
        <v>3894</v>
      </c>
    </row>
    <row r="2554" spans="1:11" x14ac:dyDescent="0.25">
      <c r="A2554" s="1" t="s">
        <v>33</v>
      </c>
      <c r="B2554" s="1" t="s">
        <v>2594</v>
      </c>
      <c r="C2554">
        <v>98133</v>
      </c>
      <c r="D2554" s="1" t="s">
        <v>3687</v>
      </c>
      <c r="E2554">
        <v>28.8</v>
      </c>
      <c r="F2554">
        <v>1749.5</v>
      </c>
      <c r="G2554" s="1" t="s">
        <v>33</v>
      </c>
      <c r="H2554">
        <v>1749.5</v>
      </c>
      <c r="I2554">
        <v>0</v>
      </c>
      <c r="J2554" s="1" t="s">
        <v>3890</v>
      </c>
      <c r="K2554" s="1" t="s">
        <v>3894</v>
      </c>
    </row>
    <row r="2555" spans="1:11" x14ac:dyDescent="0.25">
      <c r="A2555" s="1" t="s">
        <v>33</v>
      </c>
      <c r="B2555" s="1" t="s">
        <v>2595</v>
      </c>
      <c r="C2555">
        <v>98134</v>
      </c>
      <c r="D2555" s="1" t="s">
        <v>3660</v>
      </c>
      <c r="E2555">
        <v>232.28</v>
      </c>
      <c r="F2555">
        <v>14061.4</v>
      </c>
      <c r="G2555" s="1" t="s">
        <v>36</v>
      </c>
      <c r="H2555">
        <v>14061.4</v>
      </c>
      <c r="I2555">
        <v>0</v>
      </c>
      <c r="J2555" s="1" t="s">
        <v>3890</v>
      </c>
      <c r="K2555" s="1" t="s">
        <v>3895</v>
      </c>
    </row>
    <row r="2556" spans="1:11" x14ac:dyDescent="0.25">
      <c r="A2556" s="1" t="s">
        <v>33</v>
      </c>
      <c r="B2556" s="1" t="s">
        <v>2596</v>
      </c>
      <c r="C2556">
        <v>98135</v>
      </c>
      <c r="D2556" s="1" t="s">
        <v>3663</v>
      </c>
      <c r="E2556">
        <v>415.58</v>
      </c>
      <c r="F2556">
        <v>25274.6</v>
      </c>
      <c r="G2556" s="1" t="s">
        <v>36</v>
      </c>
      <c r="H2556">
        <v>25274.6</v>
      </c>
      <c r="I2556">
        <v>0</v>
      </c>
      <c r="J2556" s="1" t="s">
        <v>3890</v>
      </c>
      <c r="K2556" s="1" t="s">
        <v>3894</v>
      </c>
    </row>
    <row r="2557" spans="1:11" x14ac:dyDescent="0.25">
      <c r="A2557" s="1" t="s">
        <v>33</v>
      </c>
      <c r="B2557" s="1" t="s">
        <v>2597</v>
      </c>
      <c r="C2557">
        <v>98136</v>
      </c>
      <c r="D2557" s="1" t="s">
        <v>3700</v>
      </c>
      <c r="E2557">
        <v>1842.05</v>
      </c>
      <c r="F2557">
        <v>89634</v>
      </c>
      <c r="G2557" s="1" t="s">
        <v>3883</v>
      </c>
      <c r="H2557">
        <v>89634</v>
      </c>
      <c r="I2557">
        <v>0</v>
      </c>
      <c r="J2557" s="1" t="s">
        <v>3890</v>
      </c>
      <c r="K2557" s="1" t="s">
        <v>3903</v>
      </c>
    </row>
    <row r="2558" spans="1:11" x14ac:dyDescent="0.25">
      <c r="A2558" s="1" t="s">
        <v>33</v>
      </c>
      <c r="B2558" s="1" t="s">
        <v>2598</v>
      </c>
      <c r="C2558">
        <v>98137</v>
      </c>
      <c r="D2558" s="1" t="s">
        <v>3747</v>
      </c>
      <c r="E2558">
        <v>15.1</v>
      </c>
      <c r="F2558">
        <v>1041.9000000000001</v>
      </c>
      <c r="G2558" s="1" t="s">
        <v>33</v>
      </c>
      <c r="H2558">
        <v>1041.9000000000001</v>
      </c>
      <c r="I2558">
        <v>0</v>
      </c>
      <c r="J2558" s="1" t="s">
        <v>3890</v>
      </c>
      <c r="K2558" s="1" t="s">
        <v>3894</v>
      </c>
    </row>
    <row r="2559" spans="1:11" x14ac:dyDescent="0.25">
      <c r="A2559" s="1" t="s">
        <v>33</v>
      </c>
      <c r="B2559" s="1" t="s">
        <v>2599</v>
      </c>
      <c r="C2559">
        <v>98138</v>
      </c>
      <c r="D2559" s="1" t="s">
        <v>3689</v>
      </c>
      <c r="E2559">
        <v>306.39999999999998</v>
      </c>
      <c r="F2559">
        <v>8997.2000000000007</v>
      </c>
      <c r="G2559" s="1" t="s">
        <v>33</v>
      </c>
      <c r="H2559">
        <v>8997.2000000000007</v>
      </c>
      <c r="I2559">
        <v>0</v>
      </c>
      <c r="J2559" s="1" t="s">
        <v>3890</v>
      </c>
      <c r="K2559" s="1" t="s">
        <v>3894</v>
      </c>
    </row>
    <row r="2560" spans="1:11" x14ac:dyDescent="0.25">
      <c r="A2560" s="1" t="s">
        <v>33</v>
      </c>
      <c r="B2560" s="1" t="s">
        <v>2600</v>
      </c>
      <c r="C2560">
        <v>98139</v>
      </c>
      <c r="D2560" s="1" t="s">
        <v>3703</v>
      </c>
      <c r="E2560">
        <v>98.2</v>
      </c>
      <c r="F2560">
        <v>6284.8</v>
      </c>
      <c r="G2560" s="1" t="s">
        <v>33</v>
      </c>
      <c r="H2560">
        <v>6284.8</v>
      </c>
      <c r="I2560">
        <v>0</v>
      </c>
      <c r="J2560" s="1" t="s">
        <v>3890</v>
      </c>
      <c r="K2560" s="1" t="s">
        <v>3894</v>
      </c>
    </row>
    <row r="2561" spans="1:11" x14ac:dyDescent="0.25">
      <c r="A2561" s="1" t="s">
        <v>33</v>
      </c>
      <c r="B2561" s="1" t="s">
        <v>2601</v>
      </c>
      <c r="C2561">
        <v>98140</v>
      </c>
      <c r="D2561" s="1" t="s">
        <v>3726</v>
      </c>
      <c r="E2561">
        <v>48.4</v>
      </c>
      <c r="F2561">
        <v>3146</v>
      </c>
      <c r="G2561" s="1" t="s">
        <v>33</v>
      </c>
      <c r="H2561">
        <v>3146</v>
      </c>
      <c r="I2561">
        <v>0</v>
      </c>
      <c r="J2561" s="1" t="s">
        <v>3890</v>
      </c>
      <c r="K2561" s="1" t="s">
        <v>3894</v>
      </c>
    </row>
    <row r="2562" spans="1:11" x14ac:dyDescent="0.25">
      <c r="A2562" s="1" t="s">
        <v>33</v>
      </c>
      <c r="B2562" s="1" t="s">
        <v>2602</v>
      </c>
      <c r="C2562">
        <v>98141</v>
      </c>
      <c r="D2562" s="1" t="s">
        <v>3689</v>
      </c>
      <c r="E2562">
        <v>168.1</v>
      </c>
      <c r="F2562">
        <v>4434.7</v>
      </c>
      <c r="G2562" s="1" t="s">
        <v>33</v>
      </c>
      <c r="H2562">
        <v>4434.7</v>
      </c>
      <c r="I2562">
        <v>0</v>
      </c>
      <c r="J2562" s="1" t="s">
        <v>3890</v>
      </c>
      <c r="K2562" s="1" t="s">
        <v>3894</v>
      </c>
    </row>
    <row r="2563" spans="1:11" x14ac:dyDescent="0.25">
      <c r="A2563" s="1" t="s">
        <v>33</v>
      </c>
      <c r="B2563" s="1" t="s">
        <v>2603</v>
      </c>
      <c r="C2563">
        <v>98142</v>
      </c>
      <c r="D2563" s="1" t="s">
        <v>3693</v>
      </c>
      <c r="E2563">
        <v>0</v>
      </c>
      <c r="F2563">
        <v>0</v>
      </c>
      <c r="G2563" s="1" t="s">
        <v>3879</v>
      </c>
      <c r="H2563">
        <v>0</v>
      </c>
      <c r="I2563">
        <v>0</v>
      </c>
      <c r="J2563" s="1" t="s">
        <v>3891</v>
      </c>
      <c r="K2563" s="1" t="s">
        <v>3894</v>
      </c>
    </row>
    <row r="2564" spans="1:11" x14ac:dyDescent="0.25">
      <c r="A2564" s="1" t="s">
        <v>33</v>
      </c>
      <c r="B2564" s="1" t="s">
        <v>2604</v>
      </c>
      <c r="C2564">
        <v>98143</v>
      </c>
      <c r="D2564" s="1" t="s">
        <v>3693</v>
      </c>
      <c r="E2564">
        <v>200.1</v>
      </c>
      <c r="F2564">
        <v>7103.8</v>
      </c>
      <c r="G2564" s="1" t="s">
        <v>33</v>
      </c>
      <c r="H2564">
        <v>7103.8</v>
      </c>
      <c r="I2564">
        <v>0</v>
      </c>
      <c r="J2564" s="1" t="s">
        <v>3890</v>
      </c>
      <c r="K2564" s="1" t="s">
        <v>3894</v>
      </c>
    </row>
    <row r="2565" spans="1:11" x14ac:dyDescent="0.25">
      <c r="A2565" s="1" t="s">
        <v>33</v>
      </c>
      <c r="B2565" s="1" t="s">
        <v>2605</v>
      </c>
      <c r="C2565">
        <v>98144</v>
      </c>
      <c r="D2565" s="1" t="s">
        <v>3792</v>
      </c>
      <c r="E2565">
        <v>15.1</v>
      </c>
      <c r="F2565">
        <v>1328.8</v>
      </c>
      <c r="G2565" s="1" t="s">
        <v>33</v>
      </c>
      <c r="H2565">
        <v>1328.8</v>
      </c>
      <c r="I2565">
        <v>0</v>
      </c>
      <c r="J2565" s="1" t="s">
        <v>3890</v>
      </c>
      <c r="K2565" s="1" t="s">
        <v>3894</v>
      </c>
    </row>
    <row r="2566" spans="1:11" x14ac:dyDescent="0.25">
      <c r="A2566" s="1" t="s">
        <v>33</v>
      </c>
      <c r="B2566" s="1" t="s">
        <v>2606</v>
      </c>
      <c r="C2566">
        <v>98145</v>
      </c>
      <c r="D2566" s="1" t="s">
        <v>3614</v>
      </c>
      <c r="E2566">
        <v>105.4</v>
      </c>
      <c r="F2566">
        <v>2514.8000000000002</v>
      </c>
      <c r="G2566" s="1" t="s">
        <v>33</v>
      </c>
      <c r="H2566">
        <v>2514.8000000000002</v>
      </c>
      <c r="I2566">
        <v>0</v>
      </c>
      <c r="J2566" s="1" t="s">
        <v>3890</v>
      </c>
      <c r="K2566" s="1" t="s">
        <v>3894</v>
      </c>
    </row>
    <row r="2567" spans="1:11" x14ac:dyDescent="0.25">
      <c r="A2567" s="1" t="s">
        <v>33</v>
      </c>
      <c r="B2567" s="1" t="s">
        <v>2607</v>
      </c>
      <c r="C2567">
        <v>98146</v>
      </c>
      <c r="D2567" s="1" t="s">
        <v>3826</v>
      </c>
      <c r="E2567">
        <v>109.4</v>
      </c>
      <c r="F2567">
        <v>7095</v>
      </c>
      <c r="G2567" s="1" t="s">
        <v>41</v>
      </c>
      <c r="H2567">
        <v>7095</v>
      </c>
      <c r="I2567">
        <v>0</v>
      </c>
      <c r="J2567" s="1" t="s">
        <v>3890</v>
      </c>
      <c r="K2567" s="1" t="s">
        <v>3894</v>
      </c>
    </row>
    <row r="2568" spans="1:11" x14ac:dyDescent="0.25">
      <c r="A2568" s="1" t="s">
        <v>33</v>
      </c>
      <c r="B2568" s="1" t="s">
        <v>2608</v>
      </c>
      <c r="C2568">
        <v>98147</v>
      </c>
      <c r="D2568" s="1" t="s">
        <v>3826</v>
      </c>
      <c r="E2568">
        <v>49.9</v>
      </c>
      <c r="F2568">
        <v>3393.2</v>
      </c>
      <c r="G2568" s="1" t="s">
        <v>41</v>
      </c>
      <c r="H2568">
        <v>3393.2</v>
      </c>
      <c r="I2568">
        <v>0</v>
      </c>
      <c r="J2568" s="1" t="s">
        <v>3890</v>
      </c>
      <c r="K2568" s="1" t="s">
        <v>3894</v>
      </c>
    </row>
    <row r="2569" spans="1:11" x14ac:dyDescent="0.25">
      <c r="A2569" s="1" t="s">
        <v>33</v>
      </c>
      <c r="B2569" s="1" t="s">
        <v>2609</v>
      </c>
      <c r="C2569">
        <v>98148</v>
      </c>
      <c r="D2569" s="1" t="s">
        <v>3671</v>
      </c>
      <c r="E2569">
        <v>85.3</v>
      </c>
      <c r="F2569">
        <v>4953.8999999999996</v>
      </c>
      <c r="G2569" s="1" t="s">
        <v>33</v>
      </c>
      <c r="H2569">
        <v>4953.8999999999996</v>
      </c>
      <c r="I2569">
        <v>0</v>
      </c>
      <c r="J2569" s="1" t="s">
        <v>3890</v>
      </c>
      <c r="K2569" s="1" t="s">
        <v>3903</v>
      </c>
    </row>
    <row r="2570" spans="1:11" x14ac:dyDescent="0.25">
      <c r="A2570" s="1" t="s">
        <v>33</v>
      </c>
      <c r="B2570" s="1" t="s">
        <v>2610</v>
      </c>
      <c r="C2570">
        <v>98149</v>
      </c>
      <c r="D2570" s="1" t="s">
        <v>3670</v>
      </c>
      <c r="E2570">
        <v>94.2</v>
      </c>
      <c r="F2570">
        <v>5553.8</v>
      </c>
      <c r="G2570" s="1" t="s">
        <v>33</v>
      </c>
      <c r="H2570">
        <v>5553.8</v>
      </c>
      <c r="I2570">
        <v>0</v>
      </c>
      <c r="J2570" s="1" t="s">
        <v>3890</v>
      </c>
      <c r="K2570" s="1" t="s">
        <v>3903</v>
      </c>
    </row>
    <row r="2571" spans="1:11" x14ac:dyDescent="0.25">
      <c r="A2571" s="1" t="s">
        <v>33</v>
      </c>
      <c r="B2571" s="1" t="s">
        <v>2611</v>
      </c>
      <c r="C2571">
        <v>98150</v>
      </c>
      <c r="D2571" s="1" t="s">
        <v>3676</v>
      </c>
      <c r="E2571">
        <v>9.1</v>
      </c>
      <c r="F2571">
        <v>555.1</v>
      </c>
      <c r="G2571" s="1" t="s">
        <v>33</v>
      </c>
      <c r="H2571">
        <v>555.1</v>
      </c>
      <c r="I2571">
        <v>0</v>
      </c>
      <c r="J2571" s="1" t="s">
        <v>3890</v>
      </c>
      <c r="K2571" s="1" t="s">
        <v>3903</v>
      </c>
    </row>
    <row r="2572" spans="1:11" x14ac:dyDescent="0.25">
      <c r="A2572" s="1" t="s">
        <v>33</v>
      </c>
      <c r="B2572" s="1" t="s">
        <v>2612</v>
      </c>
      <c r="C2572">
        <v>98151</v>
      </c>
      <c r="D2572" s="1" t="s">
        <v>3736</v>
      </c>
      <c r="E2572">
        <v>15.6</v>
      </c>
      <c r="F2572">
        <v>951.6</v>
      </c>
      <c r="G2572" s="1" t="s">
        <v>33</v>
      </c>
      <c r="H2572">
        <v>951.6</v>
      </c>
      <c r="I2572">
        <v>0</v>
      </c>
      <c r="J2572" s="1" t="s">
        <v>3890</v>
      </c>
      <c r="K2572" s="1" t="s">
        <v>3903</v>
      </c>
    </row>
    <row r="2573" spans="1:11" x14ac:dyDescent="0.25">
      <c r="A2573" s="1" t="s">
        <v>33</v>
      </c>
      <c r="B2573" s="1" t="s">
        <v>2613</v>
      </c>
      <c r="C2573">
        <v>98152</v>
      </c>
      <c r="D2573" s="1" t="s">
        <v>3669</v>
      </c>
      <c r="E2573">
        <v>22.4</v>
      </c>
      <c r="F2573">
        <v>1366.4</v>
      </c>
      <c r="G2573" s="1" t="s">
        <v>33</v>
      </c>
      <c r="H2573">
        <v>1366.4</v>
      </c>
      <c r="I2573">
        <v>0</v>
      </c>
      <c r="J2573" s="1" t="s">
        <v>3890</v>
      </c>
      <c r="K2573" s="1" t="s">
        <v>3903</v>
      </c>
    </row>
    <row r="2574" spans="1:11" x14ac:dyDescent="0.25">
      <c r="A2574" s="1" t="s">
        <v>33</v>
      </c>
      <c r="B2574" s="1" t="s">
        <v>2614</v>
      </c>
      <c r="C2574">
        <v>98153</v>
      </c>
      <c r="D2574" s="1" t="s">
        <v>3614</v>
      </c>
      <c r="E2574">
        <v>113.4</v>
      </c>
      <c r="F2574">
        <v>2608.1999999999998</v>
      </c>
      <c r="G2574" s="1" t="s">
        <v>33</v>
      </c>
      <c r="H2574">
        <v>2608.1999999999998</v>
      </c>
      <c r="I2574">
        <v>0</v>
      </c>
      <c r="J2574" s="1" t="s">
        <v>3890</v>
      </c>
      <c r="K2574" s="1" t="s">
        <v>3894</v>
      </c>
    </row>
    <row r="2575" spans="1:11" x14ac:dyDescent="0.25">
      <c r="A2575" s="1" t="s">
        <v>33</v>
      </c>
      <c r="B2575" s="1" t="s">
        <v>2615</v>
      </c>
      <c r="C2575">
        <v>98154</v>
      </c>
      <c r="D2575" s="1" t="s">
        <v>3605</v>
      </c>
      <c r="E2575">
        <v>26</v>
      </c>
      <c r="F2575">
        <v>1560</v>
      </c>
      <c r="G2575" s="1" t="s">
        <v>33</v>
      </c>
      <c r="H2575">
        <v>1560</v>
      </c>
      <c r="I2575">
        <v>0</v>
      </c>
      <c r="J2575" s="1" t="s">
        <v>3890</v>
      </c>
      <c r="K2575" s="1" t="s">
        <v>3894</v>
      </c>
    </row>
    <row r="2576" spans="1:11" x14ac:dyDescent="0.25">
      <c r="A2576" s="1" t="s">
        <v>33</v>
      </c>
      <c r="B2576" s="1" t="s">
        <v>2616</v>
      </c>
      <c r="C2576">
        <v>98155</v>
      </c>
      <c r="D2576" s="1" t="s">
        <v>3680</v>
      </c>
      <c r="E2576">
        <v>208.1</v>
      </c>
      <c r="F2576">
        <v>9357</v>
      </c>
      <c r="G2576" s="1" t="s">
        <v>35</v>
      </c>
      <c r="H2576">
        <v>9357</v>
      </c>
      <c r="I2576">
        <v>0</v>
      </c>
      <c r="J2576" s="1" t="s">
        <v>3890</v>
      </c>
      <c r="K2576" s="1" t="s">
        <v>3900</v>
      </c>
    </row>
    <row r="2577" spans="1:11" x14ac:dyDescent="0.25">
      <c r="A2577" s="1" t="s">
        <v>33</v>
      </c>
      <c r="B2577" s="1" t="s">
        <v>2617</v>
      </c>
      <c r="C2577">
        <v>98156</v>
      </c>
      <c r="D2577" s="1" t="s">
        <v>3677</v>
      </c>
      <c r="E2577">
        <v>204</v>
      </c>
      <c r="F2577">
        <v>12240</v>
      </c>
      <c r="G2577" s="1" t="s">
        <v>35</v>
      </c>
      <c r="H2577">
        <v>12240</v>
      </c>
      <c r="I2577">
        <v>0</v>
      </c>
      <c r="J2577" s="1" t="s">
        <v>3890</v>
      </c>
      <c r="K2577" s="1" t="s">
        <v>3900</v>
      </c>
    </row>
    <row r="2578" spans="1:11" x14ac:dyDescent="0.25">
      <c r="A2578" s="1" t="s">
        <v>33</v>
      </c>
      <c r="B2578" s="1" t="s">
        <v>2618</v>
      </c>
      <c r="C2578">
        <v>98157</v>
      </c>
      <c r="D2578" s="1" t="s">
        <v>3694</v>
      </c>
      <c r="E2578">
        <v>41.6</v>
      </c>
      <c r="F2578">
        <v>3660.8</v>
      </c>
      <c r="G2578" s="1" t="s">
        <v>33</v>
      </c>
      <c r="H2578">
        <v>3660.8</v>
      </c>
      <c r="I2578">
        <v>0</v>
      </c>
      <c r="J2578" s="1" t="s">
        <v>3890</v>
      </c>
      <c r="K2578" s="1" t="s">
        <v>3894</v>
      </c>
    </row>
    <row r="2579" spans="1:11" x14ac:dyDescent="0.25">
      <c r="A2579" s="1" t="s">
        <v>33</v>
      </c>
      <c r="B2579" s="1" t="s">
        <v>2619</v>
      </c>
      <c r="C2579">
        <v>98158</v>
      </c>
      <c r="D2579" s="1" t="s">
        <v>3646</v>
      </c>
      <c r="E2579">
        <v>36.6</v>
      </c>
      <c r="F2579">
        <v>1950</v>
      </c>
      <c r="G2579" s="1" t="s">
        <v>33</v>
      </c>
      <c r="H2579">
        <v>1950</v>
      </c>
      <c r="I2579">
        <v>0</v>
      </c>
      <c r="J2579" s="1" t="s">
        <v>3890</v>
      </c>
      <c r="K2579" s="1" t="s">
        <v>3902</v>
      </c>
    </row>
    <row r="2580" spans="1:11" x14ac:dyDescent="0.25">
      <c r="A2580" s="1" t="s">
        <v>33</v>
      </c>
      <c r="B2580" s="1" t="s">
        <v>2620</v>
      </c>
      <c r="C2580">
        <v>98159</v>
      </c>
      <c r="D2580" s="1" t="s">
        <v>3701</v>
      </c>
      <c r="E2580">
        <v>1002.4</v>
      </c>
      <c r="F2580">
        <v>32076.799999999999</v>
      </c>
      <c r="G2580" s="1" t="s">
        <v>33</v>
      </c>
      <c r="H2580">
        <v>32076.799999999999</v>
      </c>
      <c r="I2580">
        <v>0</v>
      </c>
      <c r="J2580" s="1" t="s">
        <v>3890</v>
      </c>
      <c r="K2580" s="1" t="s">
        <v>3894</v>
      </c>
    </row>
    <row r="2581" spans="1:11" x14ac:dyDescent="0.25">
      <c r="A2581" s="1" t="s">
        <v>33</v>
      </c>
      <c r="B2581" s="1" t="s">
        <v>2621</v>
      </c>
      <c r="C2581">
        <v>98160</v>
      </c>
      <c r="D2581" s="1" t="s">
        <v>3754</v>
      </c>
      <c r="E2581">
        <v>226.6</v>
      </c>
      <c r="F2581">
        <v>15628.2</v>
      </c>
      <c r="G2581" s="1" t="s">
        <v>3883</v>
      </c>
      <c r="H2581">
        <v>15628.2</v>
      </c>
      <c r="I2581">
        <v>0</v>
      </c>
      <c r="J2581" s="1" t="s">
        <v>3890</v>
      </c>
      <c r="K2581" s="1" t="s">
        <v>3902</v>
      </c>
    </row>
    <row r="2582" spans="1:11" x14ac:dyDescent="0.25">
      <c r="A2582" s="1" t="s">
        <v>33</v>
      </c>
      <c r="B2582" s="1" t="s">
        <v>2622</v>
      </c>
      <c r="C2582">
        <v>98161</v>
      </c>
      <c r="D2582" s="1" t="s">
        <v>3755</v>
      </c>
      <c r="E2582">
        <v>70.099999999999994</v>
      </c>
      <c r="F2582">
        <v>5052.6000000000004</v>
      </c>
      <c r="G2582" s="1" t="s">
        <v>3883</v>
      </c>
      <c r="H2582">
        <v>5052.6000000000004</v>
      </c>
      <c r="I2582">
        <v>0</v>
      </c>
      <c r="J2582" s="1" t="s">
        <v>3890</v>
      </c>
      <c r="K2582" s="1" t="s">
        <v>3902</v>
      </c>
    </row>
    <row r="2583" spans="1:11" x14ac:dyDescent="0.25">
      <c r="A2583" s="1" t="s">
        <v>33</v>
      </c>
      <c r="B2583" s="1" t="s">
        <v>2623</v>
      </c>
      <c r="C2583">
        <v>98162</v>
      </c>
      <c r="D2583" s="1" t="s">
        <v>3848</v>
      </c>
      <c r="E2583">
        <v>422.2</v>
      </c>
      <c r="F2583">
        <v>25332</v>
      </c>
      <c r="G2583" s="1" t="s">
        <v>35</v>
      </c>
      <c r="H2583">
        <v>25332</v>
      </c>
      <c r="I2583">
        <v>0</v>
      </c>
      <c r="J2583" s="1" t="s">
        <v>3890</v>
      </c>
      <c r="K2583" s="1" t="s">
        <v>3900</v>
      </c>
    </row>
    <row r="2584" spans="1:11" x14ac:dyDescent="0.25">
      <c r="A2584" s="1" t="s">
        <v>33</v>
      </c>
      <c r="B2584" s="1" t="s">
        <v>2624</v>
      </c>
      <c r="C2584">
        <v>98163</v>
      </c>
      <c r="D2584" s="1" t="s">
        <v>3603</v>
      </c>
      <c r="E2584">
        <v>50.6</v>
      </c>
      <c r="F2584">
        <v>5313</v>
      </c>
      <c r="G2584" s="1" t="s">
        <v>33</v>
      </c>
      <c r="H2584">
        <v>5313</v>
      </c>
      <c r="I2584">
        <v>0</v>
      </c>
      <c r="J2584" s="1" t="s">
        <v>3890</v>
      </c>
      <c r="K2584" s="1" t="s">
        <v>3902</v>
      </c>
    </row>
    <row r="2585" spans="1:11" x14ac:dyDescent="0.25">
      <c r="A2585" s="1" t="s">
        <v>33</v>
      </c>
      <c r="B2585" s="1" t="s">
        <v>2625</v>
      </c>
      <c r="C2585">
        <v>98164</v>
      </c>
      <c r="D2585" s="1" t="s">
        <v>3622</v>
      </c>
      <c r="E2585">
        <v>46</v>
      </c>
      <c r="F2585">
        <v>2944</v>
      </c>
      <c r="G2585" s="1" t="s">
        <v>33</v>
      </c>
      <c r="H2585">
        <v>2944</v>
      </c>
      <c r="I2585">
        <v>0</v>
      </c>
      <c r="J2585" s="1" t="s">
        <v>3890</v>
      </c>
      <c r="K2585" s="1" t="s">
        <v>3894</v>
      </c>
    </row>
    <row r="2586" spans="1:11" x14ac:dyDescent="0.25">
      <c r="A2586" s="1" t="s">
        <v>33</v>
      </c>
      <c r="B2586" s="1" t="s">
        <v>2626</v>
      </c>
      <c r="C2586">
        <v>98165</v>
      </c>
      <c r="D2586" s="1" t="s">
        <v>3622</v>
      </c>
      <c r="E2586">
        <v>23.2</v>
      </c>
      <c r="F2586">
        <v>1090.4000000000001</v>
      </c>
      <c r="G2586" s="1" t="s">
        <v>33</v>
      </c>
      <c r="H2586">
        <v>1090.4000000000001</v>
      </c>
      <c r="I2586">
        <v>0</v>
      </c>
      <c r="J2586" s="1" t="s">
        <v>3890</v>
      </c>
      <c r="K2586" s="1" t="s">
        <v>3894</v>
      </c>
    </row>
    <row r="2587" spans="1:11" x14ac:dyDescent="0.25">
      <c r="A2587" s="1" t="s">
        <v>33</v>
      </c>
      <c r="B2587" s="1" t="s">
        <v>2627</v>
      </c>
      <c r="C2587">
        <v>98166</v>
      </c>
      <c r="D2587" s="1" t="s">
        <v>3790</v>
      </c>
      <c r="E2587">
        <v>539.9</v>
      </c>
      <c r="F2587">
        <v>32394</v>
      </c>
      <c r="G2587" s="1" t="s">
        <v>35</v>
      </c>
      <c r="H2587">
        <v>32394</v>
      </c>
      <c r="I2587">
        <v>0</v>
      </c>
      <c r="J2587" s="1" t="s">
        <v>3890</v>
      </c>
      <c r="K2587" s="1" t="s">
        <v>3894</v>
      </c>
    </row>
    <row r="2588" spans="1:11" x14ac:dyDescent="0.25">
      <c r="A2588" s="1" t="s">
        <v>33</v>
      </c>
      <c r="B2588" s="1" t="s">
        <v>2628</v>
      </c>
      <c r="C2588">
        <v>98167</v>
      </c>
      <c r="D2588" s="1" t="s">
        <v>3764</v>
      </c>
      <c r="E2588">
        <v>30</v>
      </c>
      <c r="F2588">
        <v>2460</v>
      </c>
      <c r="G2588" s="1" t="s">
        <v>33</v>
      </c>
      <c r="H2588">
        <v>2460</v>
      </c>
      <c r="I2588">
        <v>0</v>
      </c>
      <c r="J2588" s="1" t="s">
        <v>3890</v>
      </c>
      <c r="K2588" s="1" t="s">
        <v>3897</v>
      </c>
    </row>
    <row r="2589" spans="1:11" x14ac:dyDescent="0.25">
      <c r="A2589" s="1" t="s">
        <v>33</v>
      </c>
      <c r="B2589" s="1" t="s">
        <v>2629</v>
      </c>
      <c r="C2589">
        <v>98168</v>
      </c>
      <c r="D2589" s="1" t="s">
        <v>3719</v>
      </c>
      <c r="E2589">
        <v>379.2</v>
      </c>
      <c r="F2589">
        <v>30003</v>
      </c>
      <c r="G2589" s="1" t="s">
        <v>33</v>
      </c>
      <c r="H2589">
        <v>30003</v>
      </c>
      <c r="I2589">
        <v>0</v>
      </c>
      <c r="J2589" s="1" t="s">
        <v>3890</v>
      </c>
      <c r="K2589" s="1" t="s">
        <v>3897</v>
      </c>
    </row>
    <row r="2590" spans="1:11" x14ac:dyDescent="0.25">
      <c r="A2590" s="1" t="s">
        <v>33</v>
      </c>
      <c r="B2590" s="1" t="s">
        <v>2630</v>
      </c>
      <c r="C2590">
        <v>98169</v>
      </c>
      <c r="D2590" s="1" t="s">
        <v>3765</v>
      </c>
      <c r="E2590">
        <v>80.5</v>
      </c>
      <c r="F2590">
        <v>4830</v>
      </c>
      <c r="G2590" s="1" t="s">
        <v>33</v>
      </c>
      <c r="H2590">
        <v>4830</v>
      </c>
      <c r="I2590">
        <v>0</v>
      </c>
      <c r="J2590" s="1" t="s">
        <v>3890</v>
      </c>
      <c r="K2590" s="1" t="s">
        <v>3894</v>
      </c>
    </row>
    <row r="2591" spans="1:11" x14ac:dyDescent="0.25">
      <c r="A2591" s="1" t="s">
        <v>33</v>
      </c>
      <c r="B2591" s="1" t="s">
        <v>2631</v>
      </c>
      <c r="C2591">
        <v>98170</v>
      </c>
      <c r="D2591" s="1" t="s">
        <v>3810</v>
      </c>
      <c r="E2591">
        <v>22.1</v>
      </c>
      <c r="F2591">
        <v>1238.9000000000001</v>
      </c>
      <c r="G2591" s="1" t="s">
        <v>33</v>
      </c>
      <c r="H2591">
        <v>1238.9000000000001</v>
      </c>
      <c r="I2591">
        <v>0</v>
      </c>
      <c r="J2591" s="1" t="s">
        <v>3890</v>
      </c>
      <c r="K2591" s="1" t="s">
        <v>3894</v>
      </c>
    </row>
    <row r="2592" spans="1:11" x14ac:dyDescent="0.25">
      <c r="A2592" s="1" t="s">
        <v>33</v>
      </c>
      <c r="B2592" s="1" t="s">
        <v>2632</v>
      </c>
      <c r="C2592">
        <v>98171</v>
      </c>
      <c r="D2592" s="1" t="s">
        <v>3765</v>
      </c>
      <c r="E2592">
        <v>9.1</v>
      </c>
      <c r="F2592">
        <v>546</v>
      </c>
      <c r="G2592" s="1" t="s">
        <v>33</v>
      </c>
      <c r="H2592">
        <v>546</v>
      </c>
      <c r="I2592">
        <v>0</v>
      </c>
      <c r="J2592" s="1" t="s">
        <v>3890</v>
      </c>
      <c r="K2592" s="1" t="s">
        <v>3894</v>
      </c>
    </row>
    <row r="2593" spans="1:11" x14ac:dyDescent="0.25">
      <c r="A2593" s="1" t="s">
        <v>33</v>
      </c>
      <c r="B2593" s="1" t="s">
        <v>2633</v>
      </c>
      <c r="C2593">
        <v>98172</v>
      </c>
      <c r="D2593" s="1" t="s">
        <v>3618</v>
      </c>
      <c r="E2593">
        <v>20.9</v>
      </c>
      <c r="F2593">
        <v>1254</v>
      </c>
      <c r="G2593" s="1" t="s">
        <v>33</v>
      </c>
      <c r="H2593">
        <v>1254</v>
      </c>
      <c r="I2593">
        <v>0</v>
      </c>
      <c r="J2593" s="1" t="s">
        <v>3890</v>
      </c>
      <c r="K2593" s="1" t="s">
        <v>3894</v>
      </c>
    </row>
    <row r="2594" spans="1:11" x14ac:dyDescent="0.25">
      <c r="A2594" s="1" t="s">
        <v>33</v>
      </c>
      <c r="B2594" s="1" t="s">
        <v>2634</v>
      </c>
      <c r="C2594">
        <v>98173</v>
      </c>
      <c r="D2594" s="1" t="s">
        <v>3614</v>
      </c>
      <c r="E2594">
        <v>11.3</v>
      </c>
      <c r="F2594">
        <v>452</v>
      </c>
      <c r="G2594" s="1" t="s">
        <v>33</v>
      </c>
      <c r="H2594">
        <v>452</v>
      </c>
      <c r="I2594">
        <v>0</v>
      </c>
      <c r="J2594" s="1" t="s">
        <v>3890</v>
      </c>
      <c r="K2594" s="1" t="s">
        <v>3894</v>
      </c>
    </row>
    <row r="2595" spans="1:11" x14ac:dyDescent="0.25">
      <c r="A2595" s="1" t="s">
        <v>33</v>
      </c>
      <c r="B2595" s="1" t="s">
        <v>2635</v>
      </c>
      <c r="C2595">
        <v>98174</v>
      </c>
      <c r="D2595" s="1" t="s">
        <v>3859</v>
      </c>
      <c r="E2595">
        <v>62.9</v>
      </c>
      <c r="F2595">
        <v>3648.2</v>
      </c>
      <c r="G2595" s="1" t="s">
        <v>33</v>
      </c>
      <c r="H2595">
        <v>3648.2</v>
      </c>
      <c r="I2595">
        <v>0</v>
      </c>
      <c r="J2595" s="1" t="s">
        <v>3890</v>
      </c>
      <c r="K2595" s="1" t="s">
        <v>3894</v>
      </c>
    </row>
    <row r="2596" spans="1:11" x14ac:dyDescent="0.25">
      <c r="A2596" s="1" t="s">
        <v>33</v>
      </c>
      <c r="B2596" s="1" t="s">
        <v>2636</v>
      </c>
      <c r="C2596">
        <v>98175</v>
      </c>
      <c r="D2596" s="1" t="s">
        <v>3662</v>
      </c>
      <c r="E2596">
        <v>44.9</v>
      </c>
      <c r="F2596">
        <v>1481.7</v>
      </c>
      <c r="G2596" s="1" t="s">
        <v>34</v>
      </c>
      <c r="H2596">
        <v>1481.7</v>
      </c>
      <c r="I2596">
        <v>0</v>
      </c>
      <c r="J2596" s="1" t="s">
        <v>3890</v>
      </c>
      <c r="K2596" s="1" t="s">
        <v>3896</v>
      </c>
    </row>
    <row r="2597" spans="1:11" x14ac:dyDescent="0.25">
      <c r="A2597" s="1" t="s">
        <v>33</v>
      </c>
      <c r="B2597" s="1" t="s">
        <v>2637</v>
      </c>
      <c r="C2597">
        <v>98176</v>
      </c>
      <c r="D2597" s="1" t="s">
        <v>3827</v>
      </c>
      <c r="E2597">
        <v>5.0999999999999996</v>
      </c>
      <c r="F2597">
        <v>448.8</v>
      </c>
      <c r="G2597" s="1" t="s">
        <v>33</v>
      </c>
      <c r="H2597">
        <v>448.8</v>
      </c>
      <c r="I2597">
        <v>0</v>
      </c>
      <c r="J2597" s="1" t="s">
        <v>3890</v>
      </c>
      <c r="K2597" s="1" t="s">
        <v>3894</v>
      </c>
    </row>
    <row r="2598" spans="1:11" x14ac:dyDescent="0.25">
      <c r="A2598" s="1" t="s">
        <v>33</v>
      </c>
      <c r="B2598" s="1" t="s">
        <v>2638</v>
      </c>
      <c r="C2598">
        <v>98177</v>
      </c>
      <c r="D2598" s="1" t="s">
        <v>3661</v>
      </c>
      <c r="E2598">
        <v>419</v>
      </c>
      <c r="F2598">
        <v>22761.599999999999</v>
      </c>
      <c r="G2598" s="1" t="s">
        <v>34</v>
      </c>
      <c r="H2598">
        <v>22761.599999999999</v>
      </c>
      <c r="I2598">
        <v>0</v>
      </c>
      <c r="J2598" s="1" t="s">
        <v>3890</v>
      </c>
      <c r="K2598" s="1" t="s">
        <v>3901</v>
      </c>
    </row>
    <row r="2599" spans="1:11" x14ac:dyDescent="0.25">
      <c r="A2599" s="1" t="s">
        <v>33</v>
      </c>
      <c r="B2599" s="1" t="s">
        <v>2639</v>
      </c>
      <c r="C2599">
        <v>98178</v>
      </c>
      <c r="D2599" s="1" t="s">
        <v>3752</v>
      </c>
      <c r="E2599">
        <v>6.4</v>
      </c>
      <c r="F2599">
        <v>486.4</v>
      </c>
      <c r="G2599" s="1" t="s">
        <v>33</v>
      </c>
      <c r="H2599">
        <v>486.4</v>
      </c>
      <c r="I2599">
        <v>0</v>
      </c>
      <c r="J2599" s="1" t="s">
        <v>3890</v>
      </c>
      <c r="K2599" s="1" t="s">
        <v>3894</v>
      </c>
    </row>
    <row r="2600" spans="1:11" x14ac:dyDescent="0.25">
      <c r="A2600" s="1" t="s">
        <v>33</v>
      </c>
      <c r="B2600" s="1" t="s">
        <v>2640</v>
      </c>
      <c r="C2600">
        <v>98179</v>
      </c>
      <c r="D2600" s="1" t="s">
        <v>3681</v>
      </c>
      <c r="E2600">
        <v>245.6</v>
      </c>
      <c r="F2600">
        <v>12818.4</v>
      </c>
      <c r="G2600" s="1" t="s">
        <v>34</v>
      </c>
      <c r="H2600">
        <v>12818.4</v>
      </c>
      <c r="I2600">
        <v>0</v>
      </c>
      <c r="J2600" s="1" t="s">
        <v>3890</v>
      </c>
      <c r="K2600" s="1" t="s">
        <v>3896</v>
      </c>
    </row>
    <row r="2601" spans="1:11" x14ac:dyDescent="0.25">
      <c r="A2601" s="1" t="s">
        <v>33</v>
      </c>
      <c r="B2601" s="1" t="s">
        <v>2641</v>
      </c>
      <c r="C2601">
        <v>98180</v>
      </c>
      <c r="D2601" s="1" t="s">
        <v>3745</v>
      </c>
      <c r="E2601">
        <v>38</v>
      </c>
      <c r="F2601">
        <v>3468</v>
      </c>
      <c r="G2601" s="1" t="s">
        <v>34</v>
      </c>
      <c r="H2601">
        <v>3468</v>
      </c>
      <c r="I2601">
        <v>0</v>
      </c>
      <c r="J2601" s="1" t="s">
        <v>3890</v>
      </c>
      <c r="K2601" s="1" t="s">
        <v>3896</v>
      </c>
    </row>
    <row r="2602" spans="1:11" x14ac:dyDescent="0.25">
      <c r="A2602" s="1" t="s">
        <v>33</v>
      </c>
      <c r="B2602" s="1" t="s">
        <v>2642</v>
      </c>
      <c r="C2602">
        <v>98181</v>
      </c>
      <c r="D2602" s="1" t="s">
        <v>3661</v>
      </c>
      <c r="E2602">
        <v>81.400000000000006</v>
      </c>
      <c r="F2602">
        <v>7895.8</v>
      </c>
      <c r="G2602" s="1" t="s">
        <v>34</v>
      </c>
      <c r="H2602">
        <v>7895.8</v>
      </c>
      <c r="I2602">
        <v>0</v>
      </c>
      <c r="J2602" s="1" t="s">
        <v>3890</v>
      </c>
      <c r="K2602" s="1" t="s">
        <v>3901</v>
      </c>
    </row>
    <row r="2603" spans="1:11" x14ac:dyDescent="0.25">
      <c r="A2603" s="1" t="s">
        <v>33</v>
      </c>
      <c r="B2603" s="1" t="s">
        <v>2643</v>
      </c>
      <c r="C2603">
        <v>98182</v>
      </c>
      <c r="D2603" s="1" t="s">
        <v>3709</v>
      </c>
      <c r="E2603">
        <v>32.4</v>
      </c>
      <c r="F2603">
        <v>1944</v>
      </c>
      <c r="G2603" s="1" t="s">
        <v>34</v>
      </c>
      <c r="H2603">
        <v>1944</v>
      </c>
      <c r="I2603">
        <v>0</v>
      </c>
      <c r="J2603" s="1" t="s">
        <v>3890</v>
      </c>
      <c r="K2603" s="1" t="s">
        <v>3901</v>
      </c>
    </row>
    <row r="2604" spans="1:11" x14ac:dyDescent="0.25">
      <c r="A2604" s="1" t="s">
        <v>33</v>
      </c>
      <c r="B2604" s="1" t="s">
        <v>2644</v>
      </c>
      <c r="C2604">
        <v>98183</v>
      </c>
      <c r="D2604" s="1" t="s">
        <v>3709</v>
      </c>
      <c r="E2604">
        <v>122.2</v>
      </c>
      <c r="F2604">
        <v>7332</v>
      </c>
      <c r="G2604" s="1" t="s">
        <v>34</v>
      </c>
      <c r="H2604">
        <v>7332</v>
      </c>
      <c r="I2604">
        <v>0</v>
      </c>
      <c r="J2604" s="1" t="s">
        <v>3890</v>
      </c>
      <c r="K2604" s="1" t="s">
        <v>3901</v>
      </c>
    </row>
    <row r="2605" spans="1:11" x14ac:dyDescent="0.25">
      <c r="A2605" s="1" t="s">
        <v>33</v>
      </c>
      <c r="B2605" s="1" t="s">
        <v>2645</v>
      </c>
      <c r="C2605">
        <v>98184</v>
      </c>
      <c r="D2605" s="1" t="s">
        <v>3821</v>
      </c>
      <c r="E2605">
        <v>35.4</v>
      </c>
      <c r="F2605">
        <v>3540</v>
      </c>
      <c r="G2605" s="1" t="s">
        <v>33</v>
      </c>
      <c r="H2605">
        <v>3540</v>
      </c>
      <c r="I2605">
        <v>0</v>
      </c>
      <c r="J2605" s="1" t="s">
        <v>3890</v>
      </c>
      <c r="K2605" s="1" t="s">
        <v>3894</v>
      </c>
    </row>
    <row r="2606" spans="1:11" x14ac:dyDescent="0.25">
      <c r="A2606" s="1" t="s">
        <v>33</v>
      </c>
      <c r="B2606" s="1" t="s">
        <v>2646</v>
      </c>
      <c r="C2606">
        <v>98185</v>
      </c>
      <c r="D2606" s="1" t="s">
        <v>3716</v>
      </c>
      <c r="E2606">
        <v>3264.8</v>
      </c>
      <c r="F2606">
        <v>68560.800000000003</v>
      </c>
      <c r="G2606" s="1" t="s">
        <v>35</v>
      </c>
      <c r="H2606">
        <v>68560.800000000003</v>
      </c>
      <c r="I2606">
        <v>0</v>
      </c>
      <c r="J2606" s="1" t="s">
        <v>3890</v>
      </c>
      <c r="K2606" s="1" t="s">
        <v>3903</v>
      </c>
    </row>
    <row r="2607" spans="1:11" x14ac:dyDescent="0.25">
      <c r="A2607" s="1" t="s">
        <v>33</v>
      </c>
      <c r="B2607" s="1" t="s">
        <v>2647</v>
      </c>
      <c r="C2607">
        <v>98186</v>
      </c>
      <c r="D2607" s="1" t="s">
        <v>3717</v>
      </c>
      <c r="E2607">
        <v>58.2</v>
      </c>
      <c r="F2607">
        <v>2739.4</v>
      </c>
      <c r="G2607" s="1" t="s">
        <v>33</v>
      </c>
      <c r="H2607">
        <v>2739.4</v>
      </c>
      <c r="I2607">
        <v>0</v>
      </c>
      <c r="J2607" s="1" t="s">
        <v>3890</v>
      </c>
      <c r="K2607" s="1" t="s">
        <v>3894</v>
      </c>
    </row>
    <row r="2608" spans="1:11" x14ac:dyDescent="0.25">
      <c r="A2608" s="1" t="s">
        <v>33</v>
      </c>
      <c r="B2608" s="1" t="s">
        <v>2648</v>
      </c>
      <c r="C2608">
        <v>98187</v>
      </c>
      <c r="D2608" s="1" t="s">
        <v>3627</v>
      </c>
      <c r="E2608">
        <v>43.3</v>
      </c>
      <c r="F2608">
        <v>2884.3</v>
      </c>
      <c r="G2608" s="1" t="s">
        <v>33</v>
      </c>
      <c r="H2608">
        <v>2884.3</v>
      </c>
      <c r="I2608">
        <v>0</v>
      </c>
      <c r="J2608" s="1" t="s">
        <v>3890</v>
      </c>
      <c r="K2608" s="1" t="s">
        <v>3894</v>
      </c>
    </row>
    <row r="2609" spans="1:11" x14ac:dyDescent="0.25">
      <c r="A2609" s="1" t="s">
        <v>33</v>
      </c>
      <c r="B2609" s="1" t="s">
        <v>2649</v>
      </c>
      <c r="C2609">
        <v>98188</v>
      </c>
      <c r="D2609" s="1" t="s">
        <v>3803</v>
      </c>
      <c r="E2609">
        <v>0</v>
      </c>
      <c r="F2609">
        <v>0</v>
      </c>
      <c r="G2609" s="1" t="s">
        <v>3879</v>
      </c>
      <c r="H2609">
        <v>0</v>
      </c>
      <c r="I2609">
        <v>0</v>
      </c>
      <c r="J2609" s="1" t="s">
        <v>3891</v>
      </c>
      <c r="K2609" s="1" t="s">
        <v>3894</v>
      </c>
    </row>
    <row r="2610" spans="1:11" x14ac:dyDescent="0.25">
      <c r="A2610" s="1" t="s">
        <v>33</v>
      </c>
      <c r="B2610" s="1" t="s">
        <v>2650</v>
      </c>
      <c r="C2610">
        <v>98189</v>
      </c>
      <c r="D2610" s="1" t="s">
        <v>3642</v>
      </c>
      <c r="E2610">
        <v>72.2</v>
      </c>
      <c r="F2610">
        <v>4550.6000000000004</v>
      </c>
      <c r="G2610" s="1" t="s">
        <v>33</v>
      </c>
      <c r="H2610">
        <v>4550.6000000000004</v>
      </c>
      <c r="I2610">
        <v>0</v>
      </c>
      <c r="J2610" s="1" t="s">
        <v>3890</v>
      </c>
      <c r="K2610" s="1" t="s">
        <v>3894</v>
      </c>
    </row>
    <row r="2611" spans="1:11" x14ac:dyDescent="0.25">
      <c r="A2611" s="1" t="s">
        <v>33</v>
      </c>
      <c r="B2611" s="1" t="s">
        <v>2651</v>
      </c>
      <c r="C2611">
        <v>98190</v>
      </c>
      <c r="D2611" s="1" t="s">
        <v>3803</v>
      </c>
      <c r="E2611">
        <v>699.7</v>
      </c>
      <c r="F2611">
        <v>15393.4</v>
      </c>
      <c r="G2611" s="1" t="s">
        <v>33</v>
      </c>
      <c r="H2611">
        <v>15393.4</v>
      </c>
      <c r="I2611">
        <v>0</v>
      </c>
      <c r="J2611" s="1" t="s">
        <v>3890</v>
      </c>
      <c r="K2611" s="1" t="s">
        <v>3894</v>
      </c>
    </row>
    <row r="2612" spans="1:11" x14ac:dyDescent="0.25">
      <c r="A2612" s="1" t="s">
        <v>33</v>
      </c>
      <c r="B2612" s="1" t="s">
        <v>2652</v>
      </c>
      <c r="C2612">
        <v>98191</v>
      </c>
      <c r="D2612" s="1" t="s">
        <v>3720</v>
      </c>
      <c r="E2612">
        <v>502</v>
      </c>
      <c r="F2612">
        <v>16064</v>
      </c>
      <c r="G2612" s="1" t="s">
        <v>33</v>
      </c>
      <c r="H2612">
        <v>16064</v>
      </c>
      <c r="I2612">
        <v>0</v>
      </c>
      <c r="J2612" s="1" t="s">
        <v>3890</v>
      </c>
      <c r="K2612" s="1" t="s">
        <v>3894</v>
      </c>
    </row>
    <row r="2613" spans="1:11" x14ac:dyDescent="0.25">
      <c r="A2613" s="1" t="s">
        <v>33</v>
      </c>
      <c r="B2613" s="1" t="s">
        <v>2653</v>
      </c>
      <c r="C2613">
        <v>98192</v>
      </c>
      <c r="D2613" s="1" t="s">
        <v>3664</v>
      </c>
      <c r="E2613">
        <v>36.6</v>
      </c>
      <c r="F2613">
        <v>841.8</v>
      </c>
      <c r="G2613" s="1" t="s">
        <v>33</v>
      </c>
      <c r="H2613">
        <v>841.8</v>
      </c>
      <c r="I2613">
        <v>0</v>
      </c>
      <c r="J2613" s="1" t="s">
        <v>3890</v>
      </c>
      <c r="K2613" s="1" t="s">
        <v>3894</v>
      </c>
    </row>
    <row r="2614" spans="1:11" x14ac:dyDescent="0.25">
      <c r="A2614" s="1" t="s">
        <v>33</v>
      </c>
      <c r="B2614" s="1" t="s">
        <v>2654</v>
      </c>
      <c r="C2614">
        <v>98193</v>
      </c>
      <c r="D2614" s="1" t="s">
        <v>3861</v>
      </c>
      <c r="E2614">
        <v>99</v>
      </c>
      <c r="F2614">
        <v>3960</v>
      </c>
      <c r="G2614" s="1" t="s">
        <v>33</v>
      </c>
      <c r="H2614">
        <v>3960</v>
      </c>
      <c r="I2614">
        <v>0</v>
      </c>
      <c r="J2614" s="1" t="s">
        <v>3890</v>
      </c>
      <c r="K2614" s="1" t="s">
        <v>3894</v>
      </c>
    </row>
    <row r="2615" spans="1:11" x14ac:dyDescent="0.25">
      <c r="A2615" s="1" t="s">
        <v>33</v>
      </c>
      <c r="B2615" s="1" t="s">
        <v>2655</v>
      </c>
      <c r="C2615">
        <v>98194</v>
      </c>
      <c r="D2615" s="1" t="s">
        <v>3624</v>
      </c>
      <c r="E2615">
        <v>53.7</v>
      </c>
      <c r="F2615">
        <v>3275.7</v>
      </c>
      <c r="G2615" s="1" t="s">
        <v>33</v>
      </c>
      <c r="H2615">
        <v>3275.7</v>
      </c>
      <c r="I2615">
        <v>0</v>
      </c>
      <c r="J2615" s="1" t="s">
        <v>3890</v>
      </c>
      <c r="K2615" s="1" t="s">
        <v>3894</v>
      </c>
    </row>
    <row r="2616" spans="1:11" x14ac:dyDescent="0.25">
      <c r="A2616" s="1" t="s">
        <v>33</v>
      </c>
      <c r="B2616" s="1" t="s">
        <v>2656</v>
      </c>
      <c r="C2616">
        <v>98195</v>
      </c>
      <c r="D2616" s="1" t="s">
        <v>3725</v>
      </c>
      <c r="E2616">
        <v>418.7</v>
      </c>
      <c r="F2616">
        <v>13425</v>
      </c>
      <c r="G2616" s="1" t="s">
        <v>40</v>
      </c>
      <c r="H2616">
        <v>13425</v>
      </c>
      <c r="I2616">
        <v>0</v>
      </c>
      <c r="J2616" s="1" t="s">
        <v>3890</v>
      </c>
      <c r="K2616" s="1" t="s">
        <v>3894</v>
      </c>
    </row>
    <row r="2617" spans="1:11" x14ac:dyDescent="0.25">
      <c r="A2617" s="1" t="s">
        <v>34</v>
      </c>
      <c r="B2617" s="1" t="s">
        <v>2657</v>
      </c>
      <c r="C2617">
        <v>98196</v>
      </c>
      <c r="D2617" s="1" t="s">
        <v>3609</v>
      </c>
      <c r="E2617">
        <v>19.3</v>
      </c>
      <c r="F2617">
        <v>1331.7</v>
      </c>
      <c r="G2617" s="1" t="s">
        <v>34</v>
      </c>
      <c r="H2617">
        <v>1331.7</v>
      </c>
      <c r="I2617">
        <v>0</v>
      </c>
      <c r="J2617" s="1" t="s">
        <v>3890</v>
      </c>
      <c r="K2617" s="1" t="s">
        <v>3894</v>
      </c>
    </row>
    <row r="2618" spans="1:11" x14ac:dyDescent="0.25">
      <c r="A2618" s="1" t="s">
        <v>34</v>
      </c>
      <c r="B2618" s="1" t="s">
        <v>2658</v>
      </c>
      <c r="C2618">
        <v>98197</v>
      </c>
      <c r="D2618" s="1" t="s">
        <v>3655</v>
      </c>
      <c r="E2618">
        <v>34.200000000000003</v>
      </c>
      <c r="F2618">
        <v>1607.4</v>
      </c>
      <c r="G2618" s="1" t="s">
        <v>34</v>
      </c>
      <c r="H2618">
        <v>1607.4</v>
      </c>
      <c r="I2618">
        <v>0</v>
      </c>
      <c r="J2618" s="1" t="s">
        <v>3890</v>
      </c>
      <c r="K2618" s="1" t="s">
        <v>3899</v>
      </c>
    </row>
    <row r="2619" spans="1:11" x14ac:dyDescent="0.25">
      <c r="A2619" s="1" t="s">
        <v>34</v>
      </c>
      <c r="B2619" s="1" t="s">
        <v>2659</v>
      </c>
      <c r="C2619">
        <v>98198</v>
      </c>
      <c r="D2619" s="1" t="s">
        <v>3737</v>
      </c>
      <c r="E2619">
        <v>84.7</v>
      </c>
      <c r="F2619">
        <v>4404.3999999999996</v>
      </c>
      <c r="G2619" s="1" t="s">
        <v>35</v>
      </c>
      <c r="H2619">
        <v>4404.3999999999996</v>
      </c>
      <c r="I2619">
        <v>0</v>
      </c>
      <c r="J2619" s="1" t="s">
        <v>3890</v>
      </c>
      <c r="K2619" s="1" t="s">
        <v>3899</v>
      </c>
    </row>
    <row r="2620" spans="1:11" x14ac:dyDescent="0.25">
      <c r="A2620" s="1" t="s">
        <v>34</v>
      </c>
      <c r="B2620" s="1" t="s">
        <v>2660</v>
      </c>
      <c r="C2620">
        <v>98199</v>
      </c>
      <c r="D2620" s="1" t="s">
        <v>3639</v>
      </c>
      <c r="E2620">
        <v>149.9</v>
      </c>
      <c r="F2620">
        <v>7045.3</v>
      </c>
      <c r="G2620" s="1" t="s">
        <v>36</v>
      </c>
      <c r="H2620">
        <v>7045.3</v>
      </c>
      <c r="I2620">
        <v>0</v>
      </c>
      <c r="J2620" s="1" t="s">
        <v>3890</v>
      </c>
      <c r="K2620" s="1" t="s">
        <v>3899</v>
      </c>
    </row>
    <row r="2621" spans="1:11" x14ac:dyDescent="0.25">
      <c r="A2621" s="1" t="s">
        <v>34</v>
      </c>
      <c r="B2621" s="1" t="s">
        <v>2661</v>
      </c>
      <c r="C2621">
        <v>98200</v>
      </c>
      <c r="D2621" s="1" t="s">
        <v>3735</v>
      </c>
      <c r="E2621">
        <v>132.1</v>
      </c>
      <c r="F2621">
        <v>7159.6</v>
      </c>
      <c r="G2621" s="1" t="s">
        <v>37</v>
      </c>
      <c r="H2621">
        <v>7159.6</v>
      </c>
      <c r="I2621">
        <v>0</v>
      </c>
      <c r="J2621" s="1" t="s">
        <v>3890</v>
      </c>
      <c r="K2621" s="1" t="s">
        <v>3899</v>
      </c>
    </row>
    <row r="2622" spans="1:11" x14ac:dyDescent="0.25">
      <c r="A2622" s="1" t="s">
        <v>34</v>
      </c>
      <c r="B2622" s="1" t="s">
        <v>2662</v>
      </c>
      <c r="C2622">
        <v>98201</v>
      </c>
      <c r="D2622" s="1" t="s">
        <v>3654</v>
      </c>
      <c r="E2622">
        <v>80.5</v>
      </c>
      <c r="F2622">
        <v>4347</v>
      </c>
      <c r="G2622" s="1" t="s">
        <v>36</v>
      </c>
      <c r="H2622">
        <v>4347</v>
      </c>
      <c r="I2622">
        <v>0</v>
      </c>
      <c r="J2622" s="1" t="s">
        <v>3890</v>
      </c>
      <c r="K2622" s="1" t="s">
        <v>3899</v>
      </c>
    </row>
    <row r="2623" spans="1:11" x14ac:dyDescent="0.25">
      <c r="A2623" s="1" t="s">
        <v>34</v>
      </c>
      <c r="B2623" s="1" t="s">
        <v>2663</v>
      </c>
      <c r="C2623">
        <v>98202</v>
      </c>
      <c r="D2623" s="1" t="s">
        <v>3804</v>
      </c>
      <c r="E2623">
        <v>103.1</v>
      </c>
      <c r="F2623">
        <v>5361.2</v>
      </c>
      <c r="G2623" s="1" t="s">
        <v>35</v>
      </c>
      <c r="H2623">
        <v>5361.2</v>
      </c>
      <c r="I2623">
        <v>0</v>
      </c>
      <c r="J2623" s="1" t="s">
        <v>3890</v>
      </c>
      <c r="K2623" s="1" t="s">
        <v>3899</v>
      </c>
    </row>
    <row r="2624" spans="1:11" x14ac:dyDescent="0.25">
      <c r="A2624" s="1" t="s">
        <v>34</v>
      </c>
      <c r="B2624" s="1" t="s">
        <v>2664</v>
      </c>
      <c r="C2624">
        <v>98203</v>
      </c>
      <c r="D2624" s="1" t="s">
        <v>3651</v>
      </c>
      <c r="E2624">
        <v>188</v>
      </c>
      <c r="F2624">
        <v>9463.2000000000007</v>
      </c>
      <c r="G2624" s="1" t="s">
        <v>34</v>
      </c>
      <c r="H2624">
        <v>9463.2000000000007</v>
      </c>
      <c r="I2624">
        <v>0</v>
      </c>
      <c r="J2624" s="1" t="s">
        <v>3890</v>
      </c>
      <c r="K2624" s="1" t="s">
        <v>3899</v>
      </c>
    </row>
    <row r="2625" spans="1:11" x14ac:dyDescent="0.25">
      <c r="A2625" s="1" t="s">
        <v>34</v>
      </c>
      <c r="B2625" s="1" t="s">
        <v>2665</v>
      </c>
      <c r="C2625">
        <v>98204</v>
      </c>
      <c r="D2625" s="1" t="s">
        <v>3649</v>
      </c>
      <c r="E2625">
        <v>79.099999999999994</v>
      </c>
      <c r="F2625">
        <v>4113.2</v>
      </c>
      <c r="G2625" s="1" t="s">
        <v>35</v>
      </c>
      <c r="H2625">
        <v>4113.2</v>
      </c>
      <c r="I2625">
        <v>0</v>
      </c>
      <c r="J2625" s="1" t="s">
        <v>3890</v>
      </c>
      <c r="K2625" s="1" t="s">
        <v>3899</v>
      </c>
    </row>
    <row r="2626" spans="1:11" x14ac:dyDescent="0.25">
      <c r="A2626" s="1" t="s">
        <v>34</v>
      </c>
      <c r="B2626" s="1" t="s">
        <v>2666</v>
      </c>
      <c r="C2626">
        <v>98205</v>
      </c>
      <c r="D2626" s="1" t="s">
        <v>3648</v>
      </c>
      <c r="E2626">
        <v>81.5</v>
      </c>
      <c r="F2626">
        <v>4238</v>
      </c>
      <c r="G2626" s="1" t="s">
        <v>35</v>
      </c>
      <c r="H2626">
        <v>4238</v>
      </c>
      <c r="I2626">
        <v>0</v>
      </c>
      <c r="J2626" s="1" t="s">
        <v>3890</v>
      </c>
      <c r="K2626" s="1" t="s">
        <v>3895</v>
      </c>
    </row>
    <row r="2627" spans="1:11" x14ac:dyDescent="0.25">
      <c r="A2627" s="1" t="s">
        <v>34</v>
      </c>
      <c r="B2627" s="1" t="s">
        <v>2667</v>
      </c>
      <c r="C2627">
        <v>98206</v>
      </c>
      <c r="D2627" s="1" t="s">
        <v>3608</v>
      </c>
      <c r="E2627">
        <v>89.1</v>
      </c>
      <c r="F2627">
        <v>4633.2</v>
      </c>
      <c r="G2627" s="1" t="s">
        <v>35</v>
      </c>
      <c r="H2627">
        <v>4633.2</v>
      </c>
      <c r="I2627">
        <v>0</v>
      </c>
      <c r="J2627" s="1" t="s">
        <v>3890</v>
      </c>
      <c r="K2627" s="1" t="s">
        <v>3899</v>
      </c>
    </row>
    <row r="2628" spans="1:11" x14ac:dyDescent="0.25">
      <c r="A2628" s="1" t="s">
        <v>34</v>
      </c>
      <c r="B2628" s="1" t="s">
        <v>2668</v>
      </c>
      <c r="C2628">
        <v>98207</v>
      </c>
      <c r="D2628" s="1" t="s">
        <v>3653</v>
      </c>
      <c r="E2628">
        <v>164.5</v>
      </c>
      <c r="F2628">
        <v>8554</v>
      </c>
      <c r="G2628" s="1" t="s">
        <v>36</v>
      </c>
      <c r="H2628">
        <v>8554</v>
      </c>
      <c r="I2628">
        <v>0</v>
      </c>
      <c r="J2628" s="1" t="s">
        <v>3890</v>
      </c>
      <c r="K2628" s="1" t="s">
        <v>3899</v>
      </c>
    </row>
    <row r="2629" spans="1:11" x14ac:dyDescent="0.25">
      <c r="A2629" s="1" t="s">
        <v>34</v>
      </c>
      <c r="B2629" s="1" t="s">
        <v>2669</v>
      </c>
      <c r="C2629">
        <v>98208</v>
      </c>
      <c r="D2629" s="1" t="s">
        <v>3641</v>
      </c>
      <c r="E2629">
        <v>22.7</v>
      </c>
      <c r="F2629">
        <v>1089.5999999999999</v>
      </c>
      <c r="G2629" s="1" t="s">
        <v>35</v>
      </c>
      <c r="H2629">
        <v>1089.5999999999999</v>
      </c>
      <c r="I2629">
        <v>0</v>
      </c>
      <c r="J2629" s="1" t="s">
        <v>3890</v>
      </c>
      <c r="K2629" s="1" t="s">
        <v>3899</v>
      </c>
    </row>
    <row r="2630" spans="1:11" x14ac:dyDescent="0.25">
      <c r="A2630" s="1" t="s">
        <v>34</v>
      </c>
      <c r="B2630" s="1" t="s">
        <v>2670</v>
      </c>
      <c r="C2630">
        <v>98209</v>
      </c>
      <c r="D2630" s="1" t="s">
        <v>3863</v>
      </c>
      <c r="E2630">
        <v>85.6</v>
      </c>
      <c r="F2630">
        <v>4536.8</v>
      </c>
      <c r="G2630" s="1" t="s">
        <v>34</v>
      </c>
      <c r="H2630">
        <v>4536.8</v>
      </c>
      <c r="I2630">
        <v>0</v>
      </c>
      <c r="J2630" s="1" t="s">
        <v>3890</v>
      </c>
      <c r="K2630" s="1" t="s">
        <v>3899</v>
      </c>
    </row>
    <row r="2631" spans="1:11" x14ac:dyDescent="0.25">
      <c r="A2631" s="1" t="s">
        <v>34</v>
      </c>
      <c r="B2631" s="1" t="s">
        <v>2671</v>
      </c>
      <c r="C2631">
        <v>98210</v>
      </c>
      <c r="D2631" s="1" t="s">
        <v>3595</v>
      </c>
      <c r="E2631">
        <v>105.8</v>
      </c>
      <c r="F2631">
        <v>5772</v>
      </c>
      <c r="G2631" s="1" t="s">
        <v>34</v>
      </c>
      <c r="H2631">
        <v>5772</v>
      </c>
      <c r="I2631">
        <v>0</v>
      </c>
      <c r="J2631" s="1" t="s">
        <v>3890</v>
      </c>
      <c r="K2631" s="1" t="s">
        <v>3894</v>
      </c>
    </row>
    <row r="2632" spans="1:11" x14ac:dyDescent="0.25">
      <c r="A2632" s="1" t="s">
        <v>34</v>
      </c>
      <c r="B2632" s="1" t="s">
        <v>2672</v>
      </c>
      <c r="C2632">
        <v>98211</v>
      </c>
      <c r="D2632" s="1" t="s">
        <v>3633</v>
      </c>
      <c r="E2632">
        <v>127.3</v>
      </c>
      <c r="F2632">
        <v>7525</v>
      </c>
      <c r="G2632" s="1" t="s">
        <v>34</v>
      </c>
      <c r="H2632">
        <v>7525</v>
      </c>
      <c r="I2632">
        <v>0</v>
      </c>
      <c r="J2632" s="1" t="s">
        <v>3890</v>
      </c>
      <c r="K2632" s="1" t="s">
        <v>3897</v>
      </c>
    </row>
    <row r="2633" spans="1:11" x14ac:dyDescent="0.25">
      <c r="A2633" s="1" t="s">
        <v>34</v>
      </c>
      <c r="B2633" s="1" t="s">
        <v>2673</v>
      </c>
      <c r="C2633">
        <v>98212</v>
      </c>
      <c r="D2633" s="1" t="s">
        <v>3595</v>
      </c>
      <c r="E2633">
        <v>23.5</v>
      </c>
      <c r="F2633">
        <v>937.4</v>
      </c>
      <c r="G2633" s="1" t="s">
        <v>34</v>
      </c>
      <c r="H2633">
        <v>937.4</v>
      </c>
      <c r="I2633">
        <v>0</v>
      </c>
      <c r="J2633" s="1" t="s">
        <v>3890</v>
      </c>
      <c r="K2633" s="1" t="s">
        <v>3894</v>
      </c>
    </row>
    <row r="2634" spans="1:11" x14ac:dyDescent="0.25">
      <c r="A2634" s="1" t="s">
        <v>34</v>
      </c>
      <c r="B2634" s="1" t="s">
        <v>2674</v>
      </c>
      <c r="C2634">
        <v>98213</v>
      </c>
      <c r="D2634" s="1" t="s">
        <v>3640</v>
      </c>
      <c r="E2634">
        <v>267.39999999999998</v>
      </c>
      <c r="F2634">
        <v>13779.8</v>
      </c>
      <c r="G2634" s="1" t="s">
        <v>34</v>
      </c>
      <c r="H2634">
        <v>13779.8</v>
      </c>
      <c r="I2634">
        <v>0</v>
      </c>
      <c r="J2634" s="1" t="s">
        <v>3890</v>
      </c>
      <c r="K2634" s="1" t="s">
        <v>3899</v>
      </c>
    </row>
    <row r="2635" spans="1:11" x14ac:dyDescent="0.25">
      <c r="A2635" s="1" t="s">
        <v>34</v>
      </c>
      <c r="B2635" s="1" t="s">
        <v>2675</v>
      </c>
      <c r="C2635">
        <v>98214</v>
      </c>
      <c r="D2635" s="1" t="s">
        <v>3614</v>
      </c>
      <c r="E2635">
        <v>71.599999999999994</v>
      </c>
      <c r="F2635">
        <v>3938</v>
      </c>
      <c r="G2635" s="1" t="s">
        <v>34</v>
      </c>
      <c r="H2635">
        <v>3938</v>
      </c>
      <c r="I2635">
        <v>0</v>
      </c>
      <c r="J2635" s="1" t="s">
        <v>3890</v>
      </c>
      <c r="K2635" s="1" t="s">
        <v>3894</v>
      </c>
    </row>
    <row r="2636" spans="1:11" x14ac:dyDescent="0.25">
      <c r="A2636" s="1" t="s">
        <v>34</v>
      </c>
      <c r="B2636" s="1" t="s">
        <v>2676</v>
      </c>
      <c r="C2636">
        <v>98215</v>
      </c>
      <c r="D2636" s="1" t="s">
        <v>3599</v>
      </c>
      <c r="E2636">
        <v>817.8</v>
      </c>
      <c r="F2636">
        <v>43414.8</v>
      </c>
      <c r="G2636" s="1" t="s">
        <v>36</v>
      </c>
      <c r="H2636">
        <v>43414.8</v>
      </c>
      <c r="I2636">
        <v>0</v>
      </c>
      <c r="J2636" s="1" t="s">
        <v>3890</v>
      </c>
      <c r="K2636" s="1" t="s">
        <v>3896</v>
      </c>
    </row>
    <row r="2637" spans="1:11" x14ac:dyDescent="0.25">
      <c r="A2637" s="1" t="s">
        <v>34</v>
      </c>
      <c r="B2637" s="1" t="s">
        <v>2677</v>
      </c>
      <c r="C2637">
        <v>98216</v>
      </c>
      <c r="D2637" s="1" t="s">
        <v>3614</v>
      </c>
      <c r="E2637">
        <v>51.4</v>
      </c>
      <c r="F2637">
        <v>3392.4</v>
      </c>
      <c r="G2637" s="1" t="s">
        <v>34</v>
      </c>
      <c r="H2637">
        <v>3392.4</v>
      </c>
      <c r="I2637">
        <v>0</v>
      </c>
      <c r="J2637" s="1" t="s">
        <v>3890</v>
      </c>
      <c r="K2637" s="1" t="s">
        <v>3894</v>
      </c>
    </row>
    <row r="2638" spans="1:11" x14ac:dyDescent="0.25">
      <c r="A2638" s="1" t="s">
        <v>34</v>
      </c>
      <c r="B2638" s="1" t="s">
        <v>2678</v>
      </c>
      <c r="C2638">
        <v>98217</v>
      </c>
      <c r="D2638" s="1" t="s">
        <v>3614</v>
      </c>
      <c r="E2638">
        <v>10.6</v>
      </c>
      <c r="F2638">
        <v>521</v>
      </c>
      <c r="G2638" s="1" t="s">
        <v>34</v>
      </c>
      <c r="H2638">
        <v>521</v>
      </c>
      <c r="I2638">
        <v>0</v>
      </c>
      <c r="J2638" s="1" t="s">
        <v>3890</v>
      </c>
      <c r="K2638" s="1" t="s">
        <v>3894</v>
      </c>
    </row>
    <row r="2639" spans="1:11" x14ac:dyDescent="0.25">
      <c r="A2639" s="1" t="s">
        <v>34</v>
      </c>
      <c r="B2639" s="1" t="s">
        <v>2679</v>
      </c>
      <c r="C2639">
        <v>98218</v>
      </c>
      <c r="D2639" s="1" t="s">
        <v>3607</v>
      </c>
      <c r="E2639">
        <v>733.1</v>
      </c>
      <c r="F2639">
        <v>41008.199999999997</v>
      </c>
      <c r="G2639" s="1" t="s">
        <v>34</v>
      </c>
      <c r="H2639">
        <v>41008.199999999997</v>
      </c>
      <c r="I2639">
        <v>0</v>
      </c>
      <c r="J2639" s="1" t="s">
        <v>3890</v>
      </c>
      <c r="K2639" s="1" t="s">
        <v>3894</v>
      </c>
    </row>
    <row r="2640" spans="1:11" x14ac:dyDescent="0.25">
      <c r="A2640" s="1" t="s">
        <v>34</v>
      </c>
      <c r="B2640" s="1" t="s">
        <v>2680</v>
      </c>
      <c r="C2640">
        <v>98219</v>
      </c>
      <c r="D2640" s="1" t="s">
        <v>3604</v>
      </c>
      <c r="E2640">
        <v>38.299999999999997</v>
      </c>
      <c r="F2640">
        <v>2271.8000000000002</v>
      </c>
      <c r="G2640" s="1" t="s">
        <v>34</v>
      </c>
      <c r="H2640">
        <v>2271.8000000000002</v>
      </c>
      <c r="I2640">
        <v>0</v>
      </c>
      <c r="J2640" s="1" t="s">
        <v>3890</v>
      </c>
      <c r="K2640" s="1" t="s">
        <v>3894</v>
      </c>
    </row>
    <row r="2641" spans="1:11" x14ac:dyDescent="0.25">
      <c r="A2641" s="1" t="s">
        <v>34</v>
      </c>
      <c r="B2641" s="1" t="s">
        <v>2681</v>
      </c>
      <c r="C2641">
        <v>98220</v>
      </c>
      <c r="D2641" s="1" t="s">
        <v>3606</v>
      </c>
      <c r="E2641">
        <v>0</v>
      </c>
      <c r="F2641">
        <v>0</v>
      </c>
      <c r="G2641" s="1" t="s">
        <v>3879</v>
      </c>
      <c r="H2641">
        <v>0</v>
      </c>
      <c r="I2641">
        <v>0</v>
      </c>
      <c r="J2641" s="1" t="s">
        <v>3891</v>
      </c>
      <c r="K2641" s="1" t="s">
        <v>3894</v>
      </c>
    </row>
    <row r="2642" spans="1:11" x14ac:dyDescent="0.25">
      <c r="A2642" s="1" t="s">
        <v>34</v>
      </c>
      <c r="B2642" s="1" t="s">
        <v>2682</v>
      </c>
      <c r="C2642">
        <v>98221</v>
      </c>
      <c r="D2642" s="1" t="s">
        <v>3606</v>
      </c>
      <c r="E2642">
        <v>80.7</v>
      </c>
      <c r="F2642">
        <v>4737</v>
      </c>
      <c r="G2642" s="1" t="s">
        <v>34</v>
      </c>
      <c r="H2642">
        <v>4737</v>
      </c>
      <c r="I2642">
        <v>0</v>
      </c>
      <c r="J2642" s="1" t="s">
        <v>3890</v>
      </c>
      <c r="K2642" s="1" t="s">
        <v>3894</v>
      </c>
    </row>
    <row r="2643" spans="1:11" x14ac:dyDescent="0.25">
      <c r="A2643" s="1" t="s">
        <v>34</v>
      </c>
      <c r="B2643" s="1" t="s">
        <v>2683</v>
      </c>
      <c r="C2643">
        <v>98222</v>
      </c>
      <c r="D2643" s="1" t="s">
        <v>3679</v>
      </c>
      <c r="E2643">
        <v>46.6</v>
      </c>
      <c r="F2643">
        <v>2796</v>
      </c>
      <c r="G2643" s="1" t="s">
        <v>34</v>
      </c>
      <c r="H2643">
        <v>2796</v>
      </c>
      <c r="I2643">
        <v>0</v>
      </c>
      <c r="J2643" s="1" t="s">
        <v>3890</v>
      </c>
      <c r="K2643" s="1" t="s">
        <v>3897</v>
      </c>
    </row>
    <row r="2644" spans="1:11" x14ac:dyDescent="0.25">
      <c r="A2644" s="1" t="s">
        <v>34</v>
      </c>
      <c r="B2644" s="1" t="s">
        <v>2684</v>
      </c>
      <c r="C2644">
        <v>98223</v>
      </c>
      <c r="D2644" s="1" t="s">
        <v>3733</v>
      </c>
      <c r="E2644">
        <v>40</v>
      </c>
      <c r="F2644">
        <v>2880</v>
      </c>
      <c r="G2644" s="1" t="s">
        <v>34</v>
      </c>
      <c r="H2644">
        <v>2880</v>
      </c>
      <c r="I2644">
        <v>0</v>
      </c>
      <c r="J2644" s="1" t="s">
        <v>3890</v>
      </c>
      <c r="K2644" s="1" t="s">
        <v>3897</v>
      </c>
    </row>
    <row r="2645" spans="1:11" x14ac:dyDescent="0.25">
      <c r="A2645" s="1" t="s">
        <v>34</v>
      </c>
      <c r="B2645" s="1" t="s">
        <v>2685</v>
      </c>
      <c r="C2645">
        <v>98224</v>
      </c>
      <c r="D2645" s="1" t="s">
        <v>3669</v>
      </c>
      <c r="E2645">
        <v>16.899999999999999</v>
      </c>
      <c r="F2645">
        <v>1166.0999999999999</v>
      </c>
      <c r="G2645" s="1" t="s">
        <v>34</v>
      </c>
      <c r="H2645">
        <v>1166.0999999999999</v>
      </c>
      <c r="I2645">
        <v>0</v>
      </c>
      <c r="J2645" s="1" t="s">
        <v>3890</v>
      </c>
      <c r="K2645" s="1" t="s">
        <v>3897</v>
      </c>
    </row>
    <row r="2646" spans="1:11" x14ac:dyDescent="0.25">
      <c r="A2646" s="1" t="s">
        <v>34</v>
      </c>
      <c r="B2646" s="1" t="s">
        <v>2686</v>
      </c>
      <c r="C2646">
        <v>98225</v>
      </c>
      <c r="D2646" s="1" t="s">
        <v>3736</v>
      </c>
      <c r="E2646">
        <v>52.3</v>
      </c>
      <c r="F2646">
        <v>3347.2</v>
      </c>
      <c r="G2646" s="1" t="s">
        <v>34</v>
      </c>
      <c r="H2646">
        <v>3347.2</v>
      </c>
      <c r="I2646">
        <v>0</v>
      </c>
      <c r="J2646" s="1" t="s">
        <v>3890</v>
      </c>
      <c r="K2646" s="1" t="s">
        <v>3897</v>
      </c>
    </row>
    <row r="2647" spans="1:11" x14ac:dyDescent="0.25">
      <c r="A2647" s="1" t="s">
        <v>34</v>
      </c>
      <c r="B2647" s="1" t="s">
        <v>2687</v>
      </c>
      <c r="C2647">
        <v>98226</v>
      </c>
      <c r="D2647" s="1" t="s">
        <v>3670</v>
      </c>
      <c r="E2647">
        <v>25.3</v>
      </c>
      <c r="F2647">
        <v>1745.7</v>
      </c>
      <c r="G2647" s="1" t="s">
        <v>34</v>
      </c>
      <c r="H2647">
        <v>1745.7</v>
      </c>
      <c r="I2647">
        <v>0</v>
      </c>
      <c r="J2647" s="1" t="s">
        <v>3890</v>
      </c>
      <c r="K2647" s="1" t="s">
        <v>3897</v>
      </c>
    </row>
    <row r="2648" spans="1:11" x14ac:dyDescent="0.25">
      <c r="A2648" s="1" t="s">
        <v>34</v>
      </c>
      <c r="B2648" s="1" t="s">
        <v>2688</v>
      </c>
      <c r="C2648">
        <v>98227</v>
      </c>
      <c r="D2648" s="1" t="s">
        <v>3732</v>
      </c>
      <c r="E2648">
        <v>300</v>
      </c>
      <c r="F2648">
        <v>19200</v>
      </c>
      <c r="G2648" s="1" t="s">
        <v>34</v>
      </c>
      <c r="H2648">
        <v>19200</v>
      </c>
      <c r="I2648">
        <v>0</v>
      </c>
      <c r="J2648" s="1" t="s">
        <v>3890</v>
      </c>
      <c r="K2648" s="1" t="s">
        <v>3894</v>
      </c>
    </row>
    <row r="2649" spans="1:11" x14ac:dyDescent="0.25">
      <c r="A2649" s="1" t="s">
        <v>34</v>
      </c>
      <c r="B2649" s="1" t="s">
        <v>2689</v>
      </c>
      <c r="C2649">
        <v>98228</v>
      </c>
      <c r="D2649" s="1" t="s">
        <v>3671</v>
      </c>
      <c r="E2649">
        <v>70.099999999999994</v>
      </c>
      <c r="F2649">
        <v>4564.8999999999996</v>
      </c>
      <c r="G2649" s="1" t="s">
        <v>34</v>
      </c>
      <c r="H2649">
        <v>4564.8999999999996</v>
      </c>
      <c r="I2649">
        <v>0</v>
      </c>
      <c r="J2649" s="1" t="s">
        <v>3890</v>
      </c>
      <c r="K2649" s="1" t="s">
        <v>3897</v>
      </c>
    </row>
    <row r="2650" spans="1:11" x14ac:dyDescent="0.25">
      <c r="A2650" s="1" t="s">
        <v>34</v>
      </c>
      <c r="B2650" s="1" t="s">
        <v>2690</v>
      </c>
      <c r="C2650">
        <v>98229</v>
      </c>
      <c r="D2650" s="1" t="s">
        <v>3676</v>
      </c>
      <c r="E2650">
        <v>17.2</v>
      </c>
      <c r="F2650">
        <v>1186.8</v>
      </c>
      <c r="G2650" s="1" t="s">
        <v>34</v>
      </c>
      <c r="H2650">
        <v>1186.8</v>
      </c>
      <c r="I2650">
        <v>0</v>
      </c>
      <c r="J2650" s="1" t="s">
        <v>3890</v>
      </c>
      <c r="K2650" s="1" t="s">
        <v>3897</v>
      </c>
    </row>
    <row r="2651" spans="1:11" x14ac:dyDescent="0.25">
      <c r="A2651" s="1" t="s">
        <v>34</v>
      </c>
      <c r="B2651" s="1" t="s">
        <v>2691</v>
      </c>
      <c r="C2651">
        <v>98230</v>
      </c>
      <c r="D2651" s="1" t="s">
        <v>3638</v>
      </c>
      <c r="E2651">
        <v>34.5</v>
      </c>
      <c r="F2651">
        <v>1980.9</v>
      </c>
      <c r="G2651" s="1" t="s">
        <v>34</v>
      </c>
      <c r="H2651">
        <v>1980.9</v>
      </c>
      <c r="I2651">
        <v>0</v>
      </c>
      <c r="J2651" s="1" t="s">
        <v>3890</v>
      </c>
      <c r="K2651" s="1" t="s">
        <v>3897</v>
      </c>
    </row>
    <row r="2652" spans="1:11" x14ac:dyDescent="0.25">
      <c r="A2652" s="1" t="s">
        <v>34</v>
      </c>
      <c r="B2652" s="1" t="s">
        <v>2692</v>
      </c>
      <c r="C2652">
        <v>98231</v>
      </c>
      <c r="D2652" s="1" t="s">
        <v>3636</v>
      </c>
      <c r="E2652">
        <v>45.9</v>
      </c>
      <c r="F2652">
        <v>2754</v>
      </c>
      <c r="G2652" s="1" t="s">
        <v>34</v>
      </c>
      <c r="H2652">
        <v>2754</v>
      </c>
      <c r="I2652">
        <v>0</v>
      </c>
      <c r="J2652" s="1" t="s">
        <v>3890</v>
      </c>
      <c r="K2652" s="1" t="s">
        <v>3897</v>
      </c>
    </row>
    <row r="2653" spans="1:11" x14ac:dyDescent="0.25">
      <c r="A2653" s="1" t="s">
        <v>34</v>
      </c>
      <c r="B2653" s="1" t="s">
        <v>2693</v>
      </c>
      <c r="C2653">
        <v>98232</v>
      </c>
      <c r="D2653" s="1" t="s">
        <v>3753</v>
      </c>
      <c r="E2653">
        <v>139.19999999999999</v>
      </c>
      <c r="F2653">
        <v>7637</v>
      </c>
      <c r="G2653" s="1" t="s">
        <v>35</v>
      </c>
      <c r="H2653">
        <v>7637</v>
      </c>
      <c r="I2653">
        <v>0</v>
      </c>
      <c r="J2653" s="1" t="s">
        <v>3890</v>
      </c>
      <c r="K2653" s="1" t="s">
        <v>3901</v>
      </c>
    </row>
    <row r="2654" spans="1:11" x14ac:dyDescent="0.25">
      <c r="A2654" s="1" t="s">
        <v>34</v>
      </c>
      <c r="B2654" s="1" t="s">
        <v>2694</v>
      </c>
      <c r="C2654">
        <v>98233</v>
      </c>
      <c r="D2654" s="1" t="s">
        <v>3630</v>
      </c>
      <c r="E2654">
        <v>111.4</v>
      </c>
      <c r="F2654">
        <v>6684</v>
      </c>
      <c r="G2654" s="1" t="s">
        <v>35</v>
      </c>
      <c r="H2654">
        <v>6684</v>
      </c>
      <c r="I2654">
        <v>0</v>
      </c>
      <c r="J2654" s="1" t="s">
        <v>3890</v>
      </c>
      <c r="K2654" s="1" t="s">
        <v>3901</v>
      </c>
    </row>
    <row r="2655" spans="1:11" x14ac:dyDescent="0.25">
      <c r="A2655" s="1" t="s">
        <v>34</v>
      </c>
      <c r="B2655" s="1" t="s">
        <v>2695</v>
      </c>
      <c r="C2655">
        <v>98234</v>
      </c>
      <c r="D2655" s="1" t="s">
        <v>3702</v>
      </c>
      <c r="E2655">
        <v>204.8</v>
      </c>
      <c r="F2655">
        <v>7372.8</v>
      </c>
      <c r="G2655" s="1" t="s">
        <v>34</v>
      </c>
      <c r="H2655">
        <v>7372.8</v>
      </c>
      <c r="I2655">
        <v>0</v>
      </c>
      <c r="J2655" s="1" t="s">
        <v>3890</v>
      </c>
      <c r="K2655" s="1" t="s">
        <v>3894</v>
      </c>
    </row>
    <row r="2656" spans="1:11" x14ac:dyDescent="0.25">
      <c r="A2656" s="1" t="s">
        <v>34</v>
      </c>
      <c r="B2656" s="1" t="s">
        <v>2696</v>
      </c>
      <c r="C2656">
        <v>98235</v>
      </c>
      <c r="D2656" s="1" t="s">
        <v>3598</v>
      </c>
      <c r="E2656">
        <v>563.29999999999995</v>
      </c>
      <c r="F2656">
        <v>29429.4</v>
      </c>
      <c r="G2656" s="1" t="s">
        <v>36</v>
      </c>
      <c r="H2656">
        <v>29429.4</v>
      </c>
      <c r="I2656">
        <v>0</v>
      </c>
      <c r="J2656" s="1" t="s">
        <v>3890</v>
      </c>
      <c r="K2656" s="1" t="s">
        <v>3894</v>
      </c>
    </row>
    <row r="2657" spans="1:11" x14ac:dyDescent="0.25">
      <c r="A2657" s="1" t="s">
        <v>34</v>
      </c>
      <c r="B2657" s="1" t="s">
        <v>2697</v>
      </c>
      <c r="C2657">
        <v>98236</v>
      </c>
      <c r="D2657" s="1" t="s">
        <v>3758</v>
      </c>
      <c r="E2657">
        <v>220.7</v>
      </c>
      <c r="F2657">
        <v>13639.7</v>
      </c>
      <c r="G2657" s="1" t="s">
        <v>34</v>
      </c>
      <c r="H2657">
        <v>13639.7</v>
      </c>
      <c r="I2657">
        <v>0</v>
      </c>
      <c r="J2657" s="1" t="s">
        <v>3890</v>
      </c>
      <c r="K2657" s="1" t="s">
        <v>3894</v>
      </c>
    </row>
    <row r="2658" spans="1:11" x14ac:dyDescent="0.25">
      <c r="A2658" s="1" t="s">
        <v>34</v>
      </c>
      <c r="B2658" s="1" t="s">
        <v>2698</v>
      </c>
      <c r="C2658">
        <v>98237</v>
      </c>
      <c r="D2658" s="1" t="s">
        <v>3665</v>
      </c>
      <c r="E2658">
        <v>61.3</v>
      </c>
      <c r="F2658">
        <v>3923.2</v>
      </c>
      <c r="G2658" s="1" t="s">
        <v>35</v>
      </c>
      <c r="H2658">
        <v>3923.2</v>
      </c>
      <c r="I2658">
        <v>0</v>
      </c>
      <c r="J2658" s="1" t="s">
        <v>3890</v>
      </c>
      <c r="K2658" s="1" t="s">
        <v>3901</v>
      </c>
    </row>
    <row r="2659" spans="1:11" x14ac:dyDescent="0.25">
      <c r="A2659" s="1" t="s">
        <v>34</v>
      </c>
      <c r="B2659" s="1" t="s">
        <v>2699</v>
      </c>
      <c r="C2659">
        <v>98238</v>
      </c>
      <c r="D2659" s="1" t="s">
        <v>3655</v>
      </c>
      <c r="E2659">
        <v>87.8</v>
      </c>
      <c r="F2659">
        <v>4092.4</v>
      </c>
      <c r="G2659" s="1" t="s">
        <v>34</v>
      </c>
      <c r="H2659">
        <v>4092.4</v>
      </c>
      <c r="I2659">
        <v>0</v>
      </c>
      <c r="J2659" s="1" t="s">
        <v>3890</v>
      </c>
      <c r="K2659" s="1" t="s">
        <v>3894</v>
      </c>
    </row>
    <row r="2660" spans="1:11" x14ac:dyDescent="0.25">
      <c r="A2660" s="1" t="s">
        <v>34</v>
      </c>
      <c r="B2660" s="1" t="s">
        <v>2700</v>
      </c>
      <c r="C2660">
        <v>98239</v>
      </c>
      <c r="D2660" s="1" t="s">
        <v>3685</v>
      </c>
      <c r="E2660">
        <v>106.8</v>
      </c>
      <c r="F2660">
        <v>6514.8</v>
      </c>
      <c r="G2660" s="1" t="s">
        <v>35</v>
      </c>
      <c r="H2660">
        <v>6514.8</v>
      </c>
      <c r="I2660">
        <v>0</v>
      </c>
      <c r="J2660" s="1" t="s">
        <v>3890</v>
      </c>
      <c r="K2660" s="1" t="s">
        <v>3901</v>
      </c>
    </row>
    <row r="2661" spans="1:11" x14ac:dyDescent="0.25">
      <c r="A2661" s="1" t="s">
        <v>34</v>
      </c>
      <c r="B2661" s="1" t="s">
        <v>2701</v>
      </c>
      <c r="C2661">
        <v>98240</v>
      </c>
      <c r="D2661" s="1" t="s">
        <v>3703</v>
      </c>
      <c r="E2661">
        <v>123.6</v>
      </c>
      <c r="F2661">
        <v>7262.26</v>
      </c>
      <c r="G2661" s="1" t="s">
        <v>34</v>
      </c>
      <c r="H2661">
        <v>7262.26</v>
      </c>
      <c r="I2661">
        <v>0</v>
      </c>
      <c r="J2661" s="1" t="s">
        <v>3890</v>
      </c>
      <c r="K2661" s="1" t="s">
        <v>3894</v>
      </c>
    </row>
    <row r="2662" spans="1:11" x14ac:dyDescent="0.25">
      <c r="A2662" s="1" t="s">
        <v>34</v>
      </c>
      <c r="B2662" s="1" t="s">
        <v>2702</v>
      </c>
      <c r="C2662">
        <v>98241</v>
      </c>
      <c r="D2662" s="1" t="s">
        <v>3657</v>
      </c>
      <c r="E2662">
        <v>64.2</v>
      </c>
      <c r="F2662">
        <v>4044.6</v>
      </c>
      <c r="G2662" s="1" t="s">
        <v>34</v>
      </c>
      <c r="H2662">
        <v>4044.6</v>
      </c>
      <c r="I2662">
        <v>0</v>
      </c>
      <c r="J2662" s="1" t="s">
        <v>3890</v>
      </c>
      <c r="K2662" s="1" t="s">
        <v>3894</v>
      </c>
    </row>
    <row r="2663" spans="1:11" x14ac:dyDescent="0.25">
      <c r="A2663" s="1" t="s">
        <v>34</v>
      </c>
      <c r="B2663" s="1" t="s">
        <v>2703</v>
      </c>
      <c r="C2663">
        <v>98242</v>
      </c>
      <c r="D2663" s="1" t="s">
        <v>3690</v>
      </c>
      <c r="E2663">
        <v>650.35</v>
      </c>
      <c r="F2663">
        <v>24879.42</v>
      </c>
      <c r="G2663" s="1" t="s">
        <v>37</v>
      </c>
      <c r="H2663">
        <v>24879.42</v>
      </c>
      <c r="I2663">
        <v>0</v>
      </c>
      <c r="J2663" s="1" t="s">
        <v>3890</v>
      </c>
      <c r="K2663" s="1" t="s">
        <v>3894</v>
      </c>
    </row>
    <row r="2664" spans="1:11" x14ac:dyDescent="0.25">
      <c r="A2664" s="1" t="s">
        <v>34</v>
      </c>
      <c r="B2664" s="1" t="s">
        <v>2704</v>
      </c>
      <c r="C2664">
        <v>98243</v>
      </c>
      <c r="D2664" s="1" t="s">
        <v>3760</v>
      </c>
      <c r="E2664">
        <v>14.8</v>
      </c>
      <c r="F2664">
        <v>888</v>
      </c>
      <c r="G2664" s="1" t="s">
        <v>35</v>
      </c>
      <c r="H2664">
        <v>888</v>
      </c>
      <c r="I2664">
        <v>0</v>
      </c>
      <c r="J2664" s="1" t="s">
        <v>3890</v>
      </c>
      <c r="K2664" s="1" t="s">
        <v>3901</v>
      </c>
    </row>
    <row r="2665" spans="1:11" x14ac:dyDescent="0.25">
      <c r="A2665" s="1" t="s">
        <v>34</v>
      </c>
      <c r="B2665" s="1" t="s">
        <v>2705</v>
      </c>
      <c r="C2665">
        <v>98244</v>
      </c>
      <c r="D2665" s="1" t="s">
        <v>3624</v>
      </c>
      <c r="E2665">
        <v>45.3</v>
      </c>
      <c r="F2665">
        <v>3015.3</v>
      </c>
      <c r="G2665" s="1" t="s">
        <v>34</v>
      </c>
      <c r="H2665">
        <v>3015.3</v>
      </c>
      <c r="I2665">
        <v>0</v>
      </c>
      <c r="J2665" s="1" t="s">
        <v>3890</v>
      </c>
      <c r="K2665" s="1" t="s">
        <v>3894</v>
      </c>
    </row>
    <row r="2666" spans="1:11" x14ac:dyDescent="0.25">
      <c r="A2666" s="1" t="s">
        <v>34</v>
      </c>
      <c r="B2666" s="1" t="s">
        <v>2706</v>
      </c>
      <c r="C2666">
        <v>98245</v>
      </c>
      <c r="D2666" s="1" t="s">
        <v>3620</v>
      </c>
      <c r="E2666">
        <v>65.599999999999994</v>
      </c>
      <c r="F2666">
        <v>4212.5</v>
      </c>
      <c r="G2666" s="1" t="s">
        <v>34</v>
      </c>
      <c r="H2666">
        <v>4212.5</v>
      </c>
      <c r="I2666">
        <v>0</v>
      </c>
      <c r="J2666" s="1" t="s">
        <v>3890</v>
      </c>
      <c r="K2666" s="1" t="s">
        <v>3894</v>
      </c>
    </row>
    <row r="2667" spans="1:11" x14ac:dyDescent="0.25">
      <c r="A2667" s="1" t="s">
        <v>34</v>
      </c>
      <c r="B2667" s="1" t="s">
        <v>2707</v>
      </c>
      <c r="C2667">
        <v>98246</v>
      </c>
      <c r="D2667" s="1" t="s">
        <v>3808</v>
      </c>
      <c r="E2667">
        <v>498.2</v>
      </c>
      <c r="F2667">
        <v>32383</v>
      </c>
      <c r="G2667" s="1" t="s">
        <v>3884</v>
      </c>
      <c r="H2667">
        <v>32383</v>
      </c>
      <c r="I2667">
        <v>0</v>
      </c>
      <c r="J2667" s="1" t="s">
        <v>3890</v>
      </c>
      <c r="K2667" s="1" t="s">
        <v>3896</v>
      </c>
    </row>
    <row r="2668" spans="1:11" x14ac:dyDescent="0.25">
      <c r="A2668" s="1" t="s">
        <v>34</v>
      </c>
      <c r="B2668" s="1" t="s">
        <v>2708</v>
      </c>
      <c r="C2668">
        <v>98247</v>
      </c>
      <c r="D2668" s="1" t="s">
        <v>3616</v>
      </c>
      <c r="E2668">
        <v>214.8</v>
      </c>
      <c r="F2668">
        <v>11789.4</v>
      </c>
      <c r="G2668" s="1" t="s">
        <v>34</v>
      </c>
      <c r="H2668">
        <v>11789.4</v>
      </c>
      <c r="I2668">
        <v>0</v>
      </c>
      <c r="J2668" s="1" t="s">
        <v>3890</v>
      </c>
      <c r="K2668" s="1" t="s">
        <v>3894</v>
      </c>
    </row>
    <row r="2669" spans="1:11" x14ac:dyDescent="0.25">
      <c r="A2669" s="1" t="s">
        <v>34</v>
      </c>
      <c r="B2669" s="1" t="s">
        <v>2709</v>
      </c>
      <c r="C2669">
        <v>98248</v>
      </c>
      <c r="D2669" s="1" t="s">
        <v>3600</v>
      </c>
      <c r="E2669">
        <v>5.6</v>
      </c>
      <c r="F2669">
        <v>313.60000000000002</v>
      </c>
      <c r="G2669" s="1" t="s">
        <v>34</v>
      </c>
      <c r="H2669">
        <v>313.60000000000002</v>
      </c>
      <c r="I2669">
        <v>0</v>
      </c>
      <c r="J2669" s="1" t="s">
        <v>3890</v>
      </c>
      <c r="K2669" s="1" t="s">
        <v>3894</v>
      </c>
    </row>
    <row r="2670" spans="1:11" x14ac:dyDescent="0.25">
      <c r="A2670" s="1" t="s">
        <v>34</v>
      </c>
      <c r="B2670" s="1" t="s">
        <v>2710</v>
      </c>
      <c r="C2670">
        <v>98249</v>
      </c>
      <c r="D2670" s="1" t="s">
        <v>3605</v>
      </c>
      <c r="E2670">
        <v>19.100000000000001</v>
      </c>
      <c r="F2670">
        <v>1146</v>
      </c>
      <c r="G2670" s="1" t="s">
        <v>34</v>
      </c>
      <c r="H2670">
        <v>1146</v>
      </c>
      <c r="I2670">
        <v>0</v>
      </c>
      <c r="J2670" s="1" t="s">
        <v>3890</v>
      </c>
      <c r="K2670" s="1" t="s">
        <v>3894</v>
      </c>
    </row>
    <row r="2671" spans="1:11" x14ac:dyDescent="0.25">
      <c r="A2671" s="1" t="s">
        <v>34</v>
      </c>
      <c r="B2671" s="1" t="s">
        <v>2711</v>
      </c>
      <c r="C2671">
        <v>98250</v>
      </c>
      <c r="D2671" s="1" t="s">
        <v>3614</v>
      </c>
      <c r="E2671">
        <v>20</v>
      </c>
      <c r="F2671">
        <v>1200</v>
      </c>
      <c r="G2671" s="1" t="s">
        <v>34</v>
      </c>
      <c r="H2671">
        <v>1200</v>
      </c>
      <c r="I2671">
        <v>0</v>
      </c>
      <c r="J2671" s="1" t="s">
        <v>3890</v>
      </c>
      <c r="K2671" s="1" t="s">
        <v>3894</v>
      </c>
    </row>
    <row r="2672" spans="1:11" x14ac:dyDescent="0.25">
      <c r="A2672" s="1" t="s">
        <v>34</v>
      </c>
      <c r="B2672" s="1" t="s">
        <v>2712</v>
      </c>
      <c r="C2672">
        <v>98251</v>
      </c>
      <c r="D2672" s="1" t="s">
        <v>3614</v>
      </c>
      <c r="E2672">
        <v>219</v>
      </c>
      <c r="F2672">
        <v>12352</v>
      </c>
      <c r="G2672" s="1" t="s">
        <v>34</v>
      </c>
      <c r="H2672">
        <v>12352</v>
      </c>
      <c r="I2672">
        <v>0</v>
      </c>
      <c r="J2672" s="1" t="s">
        <v>3890</v>
      </c>
      <c r="K2672" s="1" t="s">
        <v>3894</v>
      </c>
    </row>
    <row r="2673" spans="1:11" x14ac:dyDescent="0.25">
      <c r="A2673" s="1" t="s">
        <v>34</v>
      </c>
      <c r="B2673" s="1" t="s">
        <v>2713</v>
      </c>
      <c r="C2673">
        <v>98252</v>
      </c>
      <c r="D2673" s="1" t="s">
        <v>3726</v>
      </c>
      <c r="E2673">
        <v>28</v>
      </c>
      <c r="F2673">
        <v>1856</v>
      </c>
      <c r="G2673" s="1" t="s">
        <v>34</v>
      </c>
      <c r="H2673">
        <v>1856</v>
      </c>
      <c r="I2673">
        <v>0</v>
      </c>
      <c r="J2673" s="1" t="s">
        <v>3890</v>
      </c>
      <c r="K2673" s="1" t="s">
        <v>3894</v>
      </c>
    </row>
    <row r="2674" spans="1:11" x14ac:dyDescent="0.25">
      <c r="A2674" s="1" t="s">
        <v>34</v>
      </c>
      <c r="B2674" s="1" t="s">
        <v>2714</v>
      </c>
      <c r="C2674">
        <v>98253</v>
      </c>
      <c r="D2674" s="1" t="s">
        <v>3687</v>
      </c>
      <c r="E2674">
        <v>28.1</v>
      </c>
      <c r="F2674">
        <v>1826.5</v>
      </c>
      <c r="G2674" s="1" t="s">
        <v>34</v>
      </c>
      <c r="H2674">
        <v>1826.5</v>
      </c>
      <c r="I2674">
        <v>0</v>
      </c>
      <c r="J2674" s="1" t="s">
        <v>3890</v>
      </c>
      <c r="K2674" s="1" t="s">
        <v>3894</v>
      </c>
    </row>
    <row r="2675" spans="1:11" x14ac:dyDescent="0.25">
      <c r="A2675" s="1" t="s">
        <v>34</v>
      </c>
      <c r="B2675" s="1" t="s">
        <v>2715</v>
      </c>
      <c r="C2675">
        <v>98254</v>
      </c>
      <c r="D2675" s="1" t="s">
        <v>3617</v>
      </c>
      <c r="E2675">
        <v>58.5</v>
      </c>
      <c r="F2675">
        <v>3735</v>
      </c>
      <c r="G2675" s="1" t="s">
        <v>34</v>
      </c>
      <c r="H2675">
        <v>3735</v>
      </c>
      <c r="I2675">
        <v>0</v>
      </c>
      <c r="J2675" s="1" t="s">
        <v>3890</v>
      </c>
      <c r="K2675" s="1" t="s">
        <v>3894</v>
      </c>
    </row>
    <row r="2676" spans="1:11" x14ac:dyDescent="0.25">
      <c r="A2676" s="1" t="s">
        <v>34</v>
      </c>
      <c r="B2676" s="1" t="s">
        <v>2716</v>
      </c>
      <c r="C2676">
        <v>98255</v>
      </c>
      <c r="D2676" s="1" t="s">
        <v>3742</v>
      </c>
      <c r="E2676">
        <v>109.2</v>
      </c>
      <c r="F2676">
        <v>5188.8</v>
      </c>
      <c r="G2676" s="1" t="s">
        <v>35</v>
      </c>
      <c r="H2676">
        <v>5188.8</v>
      </c>
      <c r="I2676">
        <v>0</v>
      </c>
      <c r="J2676" s="1" t="s">
        <v>3890</v>
      </c>
      <c r="K2676" s="1" t="s">
        <v>3902</v>
      </c>
    </row>
    <row r="2677" spans="1:11" x14ac:dyDescent="0.25">
      <c r="A2677" s="1" t="s">
        <v>34</v>
      </c>
      <c r="B2677" s="1" t="s">
        <v>2717</v>
      </c>
      <c r="C2677">
        <v>98256</v>
      </c>
      <c r="D2677" s="1" t="s">
        <v>3617</v>
      </c>
      <c r="E2677">
        <v>60.2</v>
      </c>
      <c r="F2677">
        <v>2829.4</v>
      </c>
      <c r="G2677" s="1" t="s">
        <v>34</v>
      </c>
      <c r="H2677">
        <v>2829.4</v>
      </c>
      <c r="I2677">
        <v>0</v>
      </c>
      <c r="J2677" s="1" t="s">
        <v>3890</v>
      </c>
      <c r="K2677" s="1" t="s">
        <v>3894</v>
      </c>
    </row>
    <row r="2678" spans="1:11" x14ac:dyDescent="0.25">
      <c r="A2678" s="1" t="s">
        <v>34</v>
      </c>
      <c r="B2678" s="1" t="s">
        <v>2718</v>
      </c>
      <c r="C2678">
        <v>98257</v>
      </c>
      <c r="D2678" s="1" t="s">
        <v>3739</v>
      </c>
      <c r="E2678">
        <v>105.6</v>
      </c>
      <c r="F2678">
        <v>6377.3</v>
      </c>
      <c r="G2678" s="1" t="s">
        <v>35</v>
      </c>
      <c r="H2678">
        <v>6377.3</v>
      </c>
      <c r="I2678">
        <v>0</v>
      </c>
      <c r="J2678" s="1" t="s">
        <v>3890</v>
      </c>
      <c r="K2678" s="1" t="s">
        <v>3902</v>
      </c>
    </row>
    <row r="2679" spans="1:11" x14ac:dyDescent="0.25">
      <c r="A2679" s="1" t="s">
        <v>34</v>
      </c>
      <c r="B2679" s="1" t="s">
        <v>2719</v>
      </c>
      <c r="C2679">
        <v>98258</v>
      </c>
      <c r="D2679" s="1" t="s">
        <v>3740</v>
      </c>
      <c r="E2679">
        <v>14.8</v>
      </c>
      <c r="F2679">
        <v>716.4</v>
      </c>
      <c r="G2679" s="1" t="s">
        <v>35</v>
      </c>
      <c r="H2679">
        <v>716.4</v>
      </c>
      <c r="I2679">
        <v>0</v>
      </c>
      <c r="J2679" s="1" t="s">
        <v>3890</v>
      </c>
      <c r="K2679" s="1" t="s">
        <v>3902</v>
      </c>
    </row>
    <row r="2680" spans="1:11" x14ac:dyDescent="0.25">
      <c r="A2680" s="1" t="s">
        <v>34</v>
      </c>
      <c r="B2680" s="1" t="s">
        <v>2720</v>
      </c>
      <c r="C2680">
        <v>98259</v>
      </c>
      <c r="D2680" s="1" t="s">
        <v>3817</v>
      </c>
      <c r="E2680">
        <v>11.7</v>
      </c>
      <c r="F2680">
        <v>468</v>
      </c>
      <c r="G2680" s="1" t="s">
        <v>35</v>
      </c>
      <c r="H2680">
        <v>468</v>
      </c>
      <c r="I2680">
        <v>0</v>
      </c>
      <c r="J2680" s="1" t="s">
        <v>3890</v>
      </c>
      <c r="K2680" s="1" t="s">
        <v>3902</v>
      </c>
    </row>
    <row r="2681" spans="1:11" x14ac:dyDescent="0.25">
      <c r="A2681" s="1" t="s">
        <v>34</v>
      </c>
      <c r="B2681" s="1" t="s">
        <v>2721</v>
      </c>
      <c r="C2681">
        <v>98260</v>
      </c>
      <c r="D2681" s="1" t="s">
        <v>3741</v>
      </c>
      <c r="E2681">
        <v>221</v>
      </c>
      <c r="F2681">
        <v>10891.6</v>
      </c>
      <c r="G2681" s="1" t="s">
        <v>35</v>
      </c>
      <c r="H2681">
        <v>10891.6</v>
      </c>
      <c r="I2681">
        <v>0</v>
      </c>
      <c r="J2681" s="1" t="s">
        <v>3890</v>
      </c>
      <c r="K2681" s="1" t="s">
        <v>3902</v>
      </c>
    </row>
    <row r="2682" spans="1:11" x14ac:dyDescent="0.25">
      <c r="A2682" s="1" t="s">
        <v>34</v>
      </c>
      <c r="B2682" s="1" t="s">
        <v>2722</v>
      </c>
      <c r="C2682">
        <v>98261</v>
      </c>
      <c r="D2682" s="1" t="s">
        <v>3744</v>
      </c>
      <c r="E2682">
        <v>132.69999999999999</v>
      </c>
      <c r="F2682">
        <v>6236.9</v>
      </c>
      <c r="G2682" s="1" t="s">
        <v>35</v>
      </c>
      <c r="H2682">
        <v>6236.9</v>
      </c>
      <c r="I2682">
        <v>0</v>
      </c>
      <c r="J2682" s="1" t="s">
        <v>3890</v>
      </c>
      <c r="K2682" s="1" t="s">
        <v>3902</v>
      </c>
    </row>
    <row r="2683" spans="1:11" x14ac:dyDescent="0.25">
      <c r="A2683" s="1" t="s">
        <v>34</v>
      </c>
      <c r="B2683" s="1" t="s">
        <v>2723</v>
      </c>
      <c r="C2683">
        <v>98262</v>
      </c>
      <c r="D2683" s="1" t="s">
        <v>3722</v>
      </c>
      <c r="E2683">
        <v>33.700000000000003</v>
      </c>
      <c r="F2683">
        <v>2224.1999999999998</v>
      </c>
      <c r="G2683" s="1" t="s">
        <v>34</v>
      </c>
      <c r="H2683">
        <v>2224.1999999999998</v>
      </c>
      <c r="I2683">
        <v>0</v>
      </c>
      <c r="J2683" s="1" t="s">
        <v>3890</v>
      </c>
      <c r="K2683" s="1" t="s">
        <v>3894</v>
      </c>
    </row>
    <row r="2684" spans="1:11" x14ac:dyDescent="0.25">
      <c r="A2684" s="1" t="s">
        <v>34</v>
      </c>
      <c r="B2684" s="1" t="s">
        <v>2724</v>
      </c>
      <c r="C2684">
        <v>98263</v>
      </c>
      <c r="D2684" s="1" t="s">
        <v>3838</v>
      </c>
      <c r="E2684">
        <v>85.7</v>
      </c>
      <c r="F2684">
        <v>5805.6</v>
      </c>
      <c r="G2684" s="1" t="s">
        <v>35</v>
      </c>
      <c r="H2684">
        <v>5805.6</v>
      </c>
      <c r="I2684">
        <v>0</v>
      </c>
      <c r="J2684" s="1" t="s">
        <v>3890</v>
      </c>
      <c r="K2684" s="1" t="s">
        <v>3902</v>
      </c>
    </row>
    <row r="2685" spans="1:11" x14ac:dyDescent="0.25">
      <c r="A2685" s="1" t="s">
        <v>34</v>
      </c>
      <c r="B2685" s="1" t="s">
        <v>2725</v>
      </c>
      <c r="C2685">
        <v>98264</v>
      </c>
      <c r="D2685" s="1" t="s">
        <v>3836</v>
      </c>
      <c r="E2685">
        <v>54.48</v>
      </c>
      <c r="F2685">
        <v>3268.8</v>
      </c>
      <c r="G2685" s="1" t="s">
        <v>35</v>
      </c>
      <c r="H2685">
        <v>3268.8</v>
      </c>
      <c r="I2685">
        <v>0</v>
      </c>
      <c r="J2685" s="1" t="s">
        <v>3890</v>
      </c>
      <c r="K2685" s="1" t="s">
        <v>3902</v>
      </c>
    </row>
    <row r="2686" spans="1:11" x14ac:dyDescent="0.25">
      <c r="A2686" s="1" t="s">
        <v>34</v>
      </c>
      <c r="B2686" s="1" t="s">
        <v>2726</v>
      </c>
      <c r="C2686">
        <v>98265</v>
      </c>
      <c r="D2686" s="1" t="s">
        <v>3767</v>
      </c>
      <c r="E2686">
        <v>31.8</v>
      </c>
      <c r="F2686">
        <v>2024.5</v>
      </c>
      <c r="G2686" s="1" t="s">
        <v>34</v>
      </c>
      <c r="H2686">
        <v>2024.5</v>
      </c>
      <c r="I2686">
        <v>0</v>
      </c>
      <c r="J2686" s="1" t="s">
        <v>3890</v>
      </c>
      <c r="K2686" s="1" t="s">
        <v>3894</v>
      </c>
    </row>
    <row r="2687" spans="1:11" x14ac:dyDescent="0.25">
      <c r="A2687" s="1" t="s">
        <v>34</v>
      </c>
      <c r="B2687" s="1" t="s">
        <v>2727</v>
      </c>
      <c r="C2687">
        <v>98266</v>
      </c>
      <c r="D2687" s="1" t="s">
        <v>3696</v>
      </c>
      <c r="E2687">
        <v>76.400000000000006</v>
      </c>
      <c r="F2687">
        <v>4584</v>
      </c>
      <c r="G2687" s="1" t="s">
        <v>34</v>
      </c>
      <c r="H2687">
        <v>4584</v>
      </c>
      <c r="I2687">
        <v>0</v>
      </c>
      <c r="J2687" s="1" t="s">
        <v>3890</v>
      </c>
      <c r="K2687" s="1" t="s">
        <v>3894</v>
      </c>
    </row>
    <row r="2688" spans="1:11" x14ac:dyDescent="0.25">
      <c r="A2688" s="1" t="s">
        <v>34</v>
      </c>
      <c r="B2688" s="1" t="s">
        <v>2728</v>
      </c>
      <c r="C2688">
        <v>98267</v>
      </c>
      <c r="D2688" s="1" t="s">
        <v>3634</v>
      </c>
      <c r="E2688">
        <v>27.3</v>
      </c>
      <c r="F2688">
        <v>1638</v>
      </c>
      <c r="G2688" s="1" t="s">
        <v>34</v>
      </c>
      <c r="H2688">
        <v>1638</v>
      </c>
      <c r="I2688">
        <v>0</v>
      </c>
      <c r="J2688" s="1" t="s">
        <v>3890</v>
      </c>
      <c r="K2688" s="1" t="s">
        <v>3895</v>
      </c>
    </row>
    <row r="2689" spans="1:11" x14ac:dyDescent="0.25">
      <c r="A2689" s="1" t="s">
        <v>34</v>
      </c>
      <c r="B2689" s="1" t="s">
        <v>2729</v>
      </c>
      <c r="C2689">
        <v>98268</v>
      </c>
      <c r="D2689" s="1" t="s">
        <v>3738</v>
      </c>
      <c r="E2689">
        <v>334.1</v>
      </c>
      <c r="F2689">
        <v>18709.599999999999</v>
      </c>
      <c r="G2689" s="1" t="s">
        <v>35</v>
      </c>
      <c r="H2689">
        <v>18709.599999999999</v>
      </c>
      <c r="I2689">
        <v>0</v>
      </c>
      <c r="J2689" s="1" t="s">
        <v>3890</v>
      </c>
      <c r="K2689" s="1" t="s">
        <v>3902</v>
      </c>
    </row>
    <row r="2690" spans="1:11" x14ac:dyDescent="0.25">
      <c r="A2690" s="1" t="s">
        <v>34</v>
      </c>
      <c r="B2690" s="1" t="s">
        <v>2730</v>
      </c>
      <c r="C2690">
        <v>98269</v>
      </c>
      <c r="D2690" s="1" t="s">
        <v>3622</v>
      </c>
      <c r="E2690">
        <v>72.599999999999994</v>
      </c>
      <c r="F2690">
        <v>4274.3999999999996</v>
      </c>
      <c r="G2690" s="1" t="s">
        <v>34</v>
      </c>
      <c r="H2690">
        <v>4274.3999999999996</v>
      </c>
      <c r="I2690">
        <v>0</v>
      </c>
      <c r="J2690" s="1" t="s">
        <v>3890</v>
      </c>
      <c r="K2690" s="1" t="s">
        <v>3894</v>
      </c>
    </row>
    <row r="2691" spans="1:11" x14ac:dyDescent="0.25">
      <c r="A2691" s="1" t="s">
        <v>34</v>
      </c>
      <c r="B2691" s="1" t="s">
        <v>2731</v>
      </c>
      <c r="C2691">
        <v>98270</v>
      </c>
      <c r="D2691" s="1" t="s">
        <v>3694</v>
      </c>
      <c r="E2691">
        <v>105.9</v>
      </c>
      <c r="F2691">
        <v>6610.4</v>
      </c>
      <c r="G2691" s="1" t="s">
        <v>34</v>
      </c>
      <c r="H2691">
        <v>6610.4</v>
      </c>
      <c r="I2691">
        <v>0</v>
      </c>
      <c r="J2691" s="1" t="s">
        <v>3890</v>
      </c>
      <c r="K2691" s="1" t="s">
        <v>3894</v>
      </c>
    </row>
    <row r="2692" spans="1:11" x14ac:dyDescent="0.25">
      <c r="A2692" s="1" t="s">
        <v>34</v>
      </c>
      <c r="B2692" s="1" t="s">
        <v>2732</v>
      </c>
      <c r="C2692">
        <v>98271</v>
      </c>
      <c r="D2692" s="1" t="s">
        <v>3662</v>
      </c>
      <c r="E2692">
        <v>27.24</v>
      </c>
      <c r="F2692">
        <v>1634.4</v>
      </c>
      <c r="G2692" s="1" t="s">
        <v>34</v>
      </c>
      <c r="H2692">
        <v>1634.4</v>
      </c>
      <c r="I2692">
        <v>0</v>
      </c>
      <c r="J2692" s="1" t="s">
        <v>3890</v>
      </c>
      <c r="K2692" s="1" t="s">
        <v>3894</v>
      </c>
    </row>
    <row r="2693" spans="1:11" x14ac:dyDescent="0.25">
      <c r="A2693" s="1" t="s">
        <v>34</v>
      </c>
      <c r="B2693" s="1" t="s">
        <v>2733</v>
      </c>
      <c r="C2693">
        <v>98272</v>
      </c>
      <c r="D2693" s="1" t="s">
        <v>3627</v>
      </c>
      <c r="E2693">
        <v>41.8</v>
      </c>
      <c r="F2693">
        <v>2549.8000000000002</v>
      </c>
      <c r="G2693" s="1" t="s">
        <v>34</v>
      </c>
      <c r="H2693">
        <v>2549.8000000000002</v>
      </c>
      <c r="I2693">
        <v>0</v>
      </c>
      <c r="J2693" s="1" t="s">
        <v>3890</v>
      </c>
      <c r="K2693" s="1" t="s">
        <v>3894</v>
      </c>
    </row>
    <row r="2694" spans="1:11" x14ac:dyDescent="0.25">
      <c r="A2694" s="1" t="s">
        <v>34</v>
      </c>
      <c r="B2694" s="1" t="s">
        <v>2734</v>
      </c>
      <c r="C2694">
        <v>98273</v>
      </c>
      <c r="D2694" s="1" t="s">
        <v>3643</v>
      </c>
      <c r="E2694">
        <v>39.4</v>
      </c>
      <c r="F2694">
        <v>1851.8</v>
      </c>
      <c r="G2694" s="1" t="s">
        <v>34</v>
      </c>
      <c r="H2694">
        <v>1851.8</v>
      </c>
      <c r="I2694">
        <v>0</v>
      </c>
      <c r="J2694" s="1" t="s">
        <v>3890</v>
      </c>
      <c r="K2694" s="1" t="s">
        <v>3894</v>
      </c>
    </row>
    <row r="2695" spans="1:11" x14ac:dyDescent="0.25">
      <c r="A2695" s="1" t="s">
        <v>34</v>
      </c>
      <c r="B2695" s="1" t="s">
        <v>2735</v>
      </c>
      <c r="C2695">
        <v>98274</v>
      </c>
      <c r="D2695" s="1" t="s">
        <v>3662</v>
      </c>
      <c r="E2695">
        <v>50</v>
      </c>
      <c r="F2695">
        <v>1650</v>
      </c>
      <c r="G2695" s="1" t="s">
        <v>34</v>
      </c>
      <c r="H2695">
        <v>1650</v>
      </c>
      <c r="I2695">
        <v>0</v>
      </c>
      <c r="J2695" s="1" t="s">
        <v>3890</v>
      </c>
      <c r="K2695" s="1" t="s">
        <v>3894</v>
      </c>
    </row>
    <row r="2696" spans="1:11" x14ac:dyDescent="0.25">
      <c r="A2696" s="1" t="s">
        <v>34</v>
      </c>
      <c r="B2696" s="1" t="s">
        <v>2736</v>
      </c>
      <c r="C2696">
        <v>98275</v>
      </c>
      <c r="D2696" s="1" t="s">
        <v>3864</v>
      </c>
      <c r="E2696">
        <v>30</v>
      </c>
      <c r="F2696">
        <v>1020</v>
      </c>
      <c r="G2696" s="1" t="s">
        <v>34</v>
      </c>
      <c r="H2696">
        <v>1020</v>
      </c>
      <c r="I2696">
        <v>0</v>
      </c>
      <c r="J2696" s="1" t="s">
        <v>3890</v>
      </c>
      <c r="K2696" s="1" t="s">
        <v>3894</v>
      </c>
    </row>
    <row r="2697" spans="1:11" x14ac:dyDescent="0.25">
      <c r="A2697" s="1" t="s">
        <v>34</v>
      </c>
      <c r="B2697" s="1" t="s">
        <v>2737</v>
      </c>
      <c r="C2697">
        <v>98276</v>
      </c>
      <c r="D2697" s="1" t="s">
        <v>3859</v>
      </c>
      <c r="E2697">
        <v>76.099999999999994</v>
      </c>
      <c r="F2697">
        <v>3192.1</v>
      </c>
      <c r="G2697" s="1" t="s">
        <v>34</v>
      </c>
      <c r="H2697">
        <v>3192.1</v>
      </c>
      <c r="I2697">
        <v>0</v>
      </c>
      <c r="J2697" s="1" t="s">
        <v>3890</v>
      </c>
      <c r="K2697" s="1" t="s">
        <v>3894</v>
      </c>
    </row>
    <row r="2698" spans="1:11" x14ac:dyDescent="0.25">
      <c r="A2698" s="1" t="s">
        <v>34</v>
      </c>
      <c r="B2698" s="1" t="s">
        <v>2738</v>
      </c>
      <c r="C2698">
        <v>98277</v>
      </c>
      <c r="D2698" s="1" t="s">
        <v>3864</v>
      </c>
      <c r="E2698">
        <v>20.2</v>
      </c>
      <c r="F2698">
        <v>686.8</v>
      </c>
      <c r="G2698" s="1" t="s">
        <v>34</v>
      </c>
      <c r="H2698">
        <v>686.8</v>
      </c>
      <c r="I2698">
        <v>0</v>
      </c>
      <c r="J2698" s="1" t="s">
        <v>3890</v>
      </c>
      <c r="K2698" s="1" t="s">
        <v>3894</v>
      </c>
    </row>
    <row r="2699" spans="1:11" x14ac:dyDescent="0.25">
      <c r="A2699" s="1" t="s">
        <v>34</v>
      </c>
      <c r="B2699" s="1" t="s">
        <v>2739</v>
      </c>
      <c r="C2699">
        <v>98278</v>
      </c>
      <c r="D2699" s="1" t="s">
        <v>3810</v>
      </c>
      <c r="E2699">
        <v>258.10000000000002</v>
      </c>
      <c r="F2699">
        <v>10691.4</v>
      </c>
      <c r="G2699" s="1" t="s">
        <v>34</v>
      </c>
      <c r="H2699">
        <v>10691.4</v>
      </c>
      <c r="I2699">
        <v>0</v>
      </c>
      <c r="J2699" s="1" t="s">
        <v>3890</v>
      </c>
      <c r="K2699" s="1" t="s">
        <v>3894</v>
      </c>
    </row>
    <row r="2700" spans="1:11" x14ac:dyDescent="0.25">
      <c r="A2700" s="1" t="s">
        <v>34</v>
      </c>
      <c r="B2700" s="1" t="s">
        <v>2740</v>
      </c>
      <c r="C2700">
        <v>98279</v>
      </c>
      <c r="D2700" s="1" t="s">
        <v>3724</v>
      </c>
      <c r="E2700">
        <v>265.60000000000002</v>
      </c>
      <c r="F2700">
        <v>18326.400000000001</v>
      </c>
      <c r="G2700" s="1" t="s">
        <v>35</v>
      </c>
      <c r="H2700">
        <v>18326.400000000001</v>
      </c>
      <c r="I2700">
        <v>0</v>
      </c>
      <c r="J2700" s="1" t="s">
        <v>3890</v>
      </c>
      <c r="K2700" s="1" t="s">
        <v>3896</v>
      </c>
    </row>
    <row r="2701" spans="1:11" x14ac:dyDescent="0.25">
      <c r="A2701" s="1" t="s">
        <v>34</v>
      </c>
      <c r="B2701" s="1" t="s">
        <v>2741</v>
      </c>
      <c r="C2701">
        <v>98280</v>
      </c>
      <c r="D2701" s="1" t="s">
        <v>3714</v>
      </c>
      <c r="E2701">
        <v>19.899999999999999</v>
      </c>
      <c r="F2701">
        <v>1313.4</v>
      </c>
      <c r="G2701" s="1" t="s">
        <v>35</v>
      </c>
      <c r="H2701">
        <v>1313.4</v>
      </c>
      <c r="I2701">
        <v>0</v>
      </c>
      <c r="J2701" s="1" t="s">
        <v>3890</v>
      </c>
      <c r="K2701" s="1" t="s">
        <v>3896</v>
      </c>
    </row>
    <row r="2702" spans="1:11" x14ac:dyDescent="0.25">
      <c r="A2702" s="1" t="s">
        <v>34</v>
      </c>
      <c r="B2702" s="1" t="s">
        <v>2742</v>
      </c>
      <c r="C2702">
        <v>98281</v>
      </c>
      <c r="D2702" s="1" t="s">
        <v>3801</v>
      </c>
      <c r="E2702">
        <v>54.4</v>
      </c>
      <c r="F2702">
        <v>3264</v>
      </c>
      <c r="G2702" s="1" t="s">
        <v>34</v>
      </c>
      <c r="H2702">
        <v>3264</v>
      </c>
      <c r="I2702">
        <v>0</v>
      </c>
      <c r="J2702" s="1" t="s">
        <v>3890</v>
      </c>
      <c r="K2702" s="1" t="s">
        <v>3894</v>
      </c>
    </row>
    <row r="2703" spans="1:11" x14ac:dyDescent="0.25">
      <c r="A2703" s="1" t="s">
        <v>34</v>
      </c>
      <c r="B2703" s="1" t="s">
        <v>2743</v>
      </c>
      <c r="C2703">
        <v>98282</v>
      </c>
      <c r="D2703" s="1" t="s">
        <v>3603</v>
      </c>
      <c r="E2703">
        <v>107.1</v>
      </c>
      <c r="F2703">
        <v>6533.1</v>
      </c>
      <c r="G2703" s="1" t="s">
        <v>35</v>
      </c>
      <c r="H2703">
        <v>6533.1</v>
      </c>
      <c r="I2703">
        <v>0</v>
      </c>
      <c r="J2703" s="1" t="s">
        <v>3890</v>
      </c>
      <c r="K2703" s="1" t="s">
        <v>3896</v>
      </c>
    </row>
    <row r="2704" spans="1:11" x14ac:dyDescent="0.25">
      <c r="A2704" s="1" t="s">
        <v>34</v>
      </c>
      <c r="B2704" s="1" t="s">
        <v>2744</v>
      </c>
      <c r="C2704">
        <v>98283</v>
      </c>
      <c r="D2704" s="1" t="s">
        <v>3764</v>
      </c>
      <c r="E2704">
        <v>335.8</v>
      </c>
      <c r="F2704">
        <v>20148</v>
      </c>
      <c r="G2704" s="1" t="s">
        <v>3885</v>
      </c>
      <c r="H2704">
        <v>20148</v>
      </c>
      <c r="I2704">
        <v>0</v>
      </c>
      <c r="J2704" s="1" t="s">
        <v>3890</v>
      </c>
      <c r="K2704" s="1" t="s">
        <v>3896</v>
      </c>
    </row>
    <row r="2705" spans="1:11" x14ac:dyDescent="0.25">
      <c r="A2705" s="1" t="s">
        <v>34</v>
      </c>
      <c r="B2705" s="1" t="s">
        <v>2745</v>
      </c>
      <c r="C2705">
        <v>98284</v>
      </c>
      <c r="D2705" s="1" t="s">
        <v>3860</v>
      </c>
      <c r="E2705">
        <v>14.5</v>
      </c>
      <c r="F2705">
        <v>1160</v>
      </c>
      <c r="G2705" s="1" t="s">
        <v>35</v>
      </c>
      <c r="H2705">
        <v>1160</v>
      </c>
      <c r="I2705">
        <v>0</v>
      </c>
      <c r="J2705" s="1" t="s">
        <v>3890</v>
      </c>
      <c r="K2705" s="1" t="s">
        <v>3896</v>
      </c>
    </row>
    <row r="2706" spans="1:11" x14ac:dyDescent="0.25">
      <c r="A2706" s="1" t="s">
        <v>34</v>
      </c>
      <c r="B2706" s="1" t="s">
        <v>2746</v>
      </c>
      <c r="C2706">
        <v>98285</v>
      </c>
      <c r="D2706" s="1" t="s">
        <v>3700</v>
      </c>
      <c r="E2706">
        <v>592.87</v>
      </c>
      <c r="F2706">
        <v>38690.5</v>
      </c>
      <c r="G2706" s="1" t="s">
        <v>3883</v>
      </c>
      <c r="H2706">
        <v>38690.5</v>
      </c>
      <c r="I2706">
        <v>0</v>
      </c>
      <c r="J2706" s="1" t="s">
        <v>3890</v>
      </c>
      <c r="K2706" s="1" t="s">
        <v>3895</v>
      </c>
    </row>
    <row r="2707" spans="1:11" x14ac:dyDescent="0.25">
      <c r="A2707" s="1" t="s">
        <v>34</v>
      </c>
      <c r="B2707" s="1" t="s">
        <v>2747</v>
      </c>
      <c r="C2707">
        <v>98286</v>
      </c>
      <c r="D2707" s="1" t="s">
        <v>3618</v>
      </c>
      <c r="E2707">
        <v>25.2</v>
      </c>
      <c r="F2707">
        <v>1452</v>
      </c>
      <c r="G2707" s="1" t="s">
        <v>34</v>
      </c>
      <c r="H2707">
        <v>1452</v>
      </c>
      <c r="I2707">
        <v>0</v>
      </c>
      <c r="J2707" s="1" t="s">
        <v>3890</v>
      </c>
      <c r="K2707" s="1" t="s">
        <v>3894</v>
      </c>
    </row>
    <row r="2708" spans="1:11" x14ac:dyDescent="0.25">
      <c r="A2708" s="1" t="s">
        <v>34</v>
      </c>
      <c r="B2708" s="1" t="s">
        <v>2748</v>
      </c>
      <c r="C2708">
        <v>98287</v>
      </c>
      <c r="D2708" s="1" t="s">
        <v>3681</v>
      </c>
      <c r="E2708">
        <v>173.8</v>
      </c>
      <c r="F2708">
        <v>9566.4</v>
      </c>
      <c r="G2708" s="1" t="s">
        <v>34</v>
      </c>
      <c r="H2708">
        <v>9566.4</v>
      </c>
      <c r="I2708">
        <v>0</v>
      </c>
      <c r="J2708" s="1" t="s">
        <v>3890</v>
      </c>
      <c r="K2708" s="1" t="s">
        <v>3894</v>
      </c>
    </row>
    <row r="2709" spans="1:11" x14ac:dyDescent="0.25">
      <c r="A2709" s="1" t="s">
        <v>34</v>
      </c>
      <c r="B2709" s="1" t="s">
        <v>2749</v>
      </c>
      <c r="C2709">
        <v>98288</v>
      </c>
      <c r="D2709" s="1" t="s">
        <v>3749</v>
      </c>
      <c r="E2709">
        <v>500</v>
      </c>
      <c r="F2709">
        <v>30000</v>
      </c>
      <c r="G2709" s="1" t="s">
        <v>34</v>
      </c>
      <c r="H2709">
        <v>30000</v>
      </c>
      <c r="I2709">
        <v>0</v>
      </c>
      <c r="J2709" s="1" t="s">
        <v>3890</v>
      </c>
      <c r="K2709" s="1" t="s">
        <v>3894</v>
      </c>
    </row>
    <row r="2710" spans="1:11" x14ac:dyDescent="0.25">
      <c r="A2710" s="1" t="s">
        <v>34</v>
      </c>
      <c r="B2710" s="1" t="s">
        <v>2750</v>
      </c>
      <c r="C2710">
        <v>98289</v>
      </c>
      <c r="D2710" s="1" t="s">
        <v>3602</v>
      </c>
      <c r="E2710">
        <v>7.9</v>
      </c>
      <c r="F2710">
        <v>537.20000000000005</v>
      </c>
      <c r="G2710" s="1" t="s">
        <v>34</v>
      </c>
      <c r="H2710">
        <v>537.20000000000005</v>
      </c>
      <c r="I2710">
        <v>0</v>
      </c>
      <c r="J2710" s="1" t="s">
        <v>3890</v>
      </c>
      <c r="K2710" s="1" t="s">
        <v>3894</v>
      </c>
    </row>
    <row r="2711" spans="1:11" x14ac:dyDescent="0.25">
      <c r="A2711" s="1" t="s">
        <v>34</v>
      </c>
      <c r="B2711" s="1" t="s">
        <v>2751</v>
      </c>
      <c r="C2711">
        <v>98290</v>
      </c>
      <c r="D2711" s="1" t="s">
        <v>3764</v>
      </c>
      <c r="E2711">
        <v>3597.9</v>
      </c>
      <c r="F2711">
        <v>35.96</v>
      </c>
      <c r="G2711" s="1" t="s">
        <v>36</v>
      </c>
      <c r="H2711">
        <v>35.96</v>
      </c>
      <c r="I2711">
        <v>0</v>
      </c>
      <c r="J2711" s="1" t="s">
        <v>3890</v>
      </c>
      <c r="K2711" s="1" t="s">
        <v>3899</v>
      </c>
    </row>
    <row r="2712" spans="1:11" x14ac:dyDescent="0.25">
      <c r="A2712" s="1" t="s">
        <v>34</v>
      </c>
      <c r="B2712" s="1" t="s">
        <v>2752</v>
      </c>
      <c r="C2712">
        <v>98291</v>
      </c>
      <c r="D2712" s="1" t="s">
        <v>3708</v>
      </c>
      <c r="E2712">
        <v>4214.2</v>
      </c>
      <c r="F2712">
        <v>16013.96</v>
      </c>
      <c r="G2712" s="1" t="s">
        <v>3882</v>
      </c>
      <c r="H2712">
        <v>16013.96</v>
      </c>
      <c r="I2712">
        <v>0</v>
      </c>
      <c r="J2712" s="1" t="s">
        <v>3890</v>
      </c>
      <c r="K2712" s="1" t="s">
        <v>3894</v>
      </c>
    </row>
    <row r="2713" spans="1:11" x14ac:dyDescent="0.25">
      <c r="A2713" s="1" t="s">
        <v>34</v>
      </c>
      <c r="B2713" s="1" t="s">
        <v>2753</v>
      </c>
      <c r="C2713">
        <v>98292</v>
      </c>
      <c r="D2713" s="1" t="s">
        <v>3690</v>
      </c>
      <c r="E2713">
        <v>12</v>
      </c>
      <c r="F2713">
        <v>480</v>
      </c>
      <c r="G2713" s="1" t="s">
        <v>37</v>
      </c>
      <c r="H2713">
        <v>480</v>
      </c>
      <c r="I2713">
        <v>0</v>
      </c>
      <c r="J2713" s="1" t="s">
        <v>3890</v>
      </c>
      <c r="K2713" s="1" t="s">
        <v>3894</v>
      </c>
    </row>
    <row r="2714" spans="1:11" x14ac:dyDescent="0.25">
      <c r="A2714" s="1" t="s">
        <v>34</v>
      </c>
      <c r="B2714" s="1" t="s">
        <v>2754</v>
      </c>
      <c r="C2714">
        <v>98293</v>
      </c>
      <c r="D2714" s="1" t="s">
        <v>3709</v>
      </c>
      <c r="E2714">
        <v>122.4</v>
      </c>
      <c r="F2714">
        <v>7344</v>
      </c>
      <c r="G2714" s="1" t="s">
        <v>35</v>
      </c>
      <c r="H2714">
        <v>7344</v>
      </c>
      <c r="I2714">
        <v>0</v>
      </c>
      <c r="J2714" s="1" t="s">
        <v>3890</v>
      </c>
      <c r="K2714" s="1" t="s">
        <v>3897</v>
      </c>
    </row>
    <row r="2715" spans="1:11" x14ac:dyDescent="0.25">
      <c r="A2715" s="1" t="s">
        <v>34</v>
      </c>
      <c r="B2715" s="1" t="s">
        <v>2755</v>
      </c>
      <c r="C2715">
        <v>98294</v>
      </c>
      <c r="D2715" s="1" t="s">
        <v>3711</v>
      </c>
      <c r="E2715">
        <v>36.299999999999997</v>
      </c>
      <c r="F2715">
        <v>2178</v>
      </c>
      <c r="G2715" s="1" t="s">
        <v>35</v>
      </c>
      <c r="H2715">
        <v>2178</v>
      </c>
      <c r="I2715">
        <v>0</v>
      </c>
      <c r="J2715" s="1" t="s">
        <v>3890</v>
      </c>
      <c r="K2715" s="1" t="s">
        <v>3897</v>
      </c>
    </row>
    <row r="2716" spans="1:11" x14ac:dyDescent="0.25">
      <c r="A2716" s="1" t="s">
        <v>34</v>
      </c>
      <c r="B2716" s="1" t="s">
        <v>2756</v>
      </c>
      <c r="C2716">
        <v>98295</v>
      </c>
      <c r="D2716" s="1" t="s">
        <v>3710</v>
      </c>
      <c r="E2716">
        <v>30.1</v>
      </c>
      <c r="F2716">
        <v>1806</v>
      </c>
      <c r="G2716" s="1" t="s">
        <v>35</v>
      </c>
      <c r="H2716">
        <v>1806</v>
      </c>
      <c r="I2716">
        <v>0</v>
      </c>
      <c r="J2716" s="1" t="s">
        <v>3890</v>
      </c>
      <c r="K2716" s="1" t="s">
        <v>3897</v>
      </c>
    </row>
    <row r="2717" spans="1:11" x14ac:dyDescent="0.25">
      <c r="A2717" s="1" t="s">
        <v>34</v>
      </c>
      <c r="B2717" s="1" t="s">
        <v>2757</v>
      </c>
      <c r="C2717">
        <v>98296</v>
      </c>
      <c r="D2717" s="1" t="s">
        <v>3712</v>
      </c>
      <c r="E2717">
        <v>8.1999999999999993</v>
      </c>
      <c r="F2717">
        <v>492</v>
      </c>
      <c r="G2717" s="1" t="s">
        <v>35</v>
      </c>
      <c r="H2717">
        <v>492</v>
      </c>
      <c r="I2717">
        <v>0</v>
      </c>
      <c r="J2717" s="1" t="s">
        <v>3890</v>
      </c>
      <c r="K2717" s="1" t="s">
        <v>3894</v>
      </c>
    </row>
    <row r="2718" spans="1:11" x14ac:dyDescent="0.25">
      <c r="A2718" s="1" t="s">
        <v>34</v>
      </c>
      <c r="B2718" s="1" t="s">
        <v>2758</v>
      </c>
      <c r="C2718">
        <v>98297</v>
      </c>
      <c r="D2718" s="1" t="s">
        <v>3844</v>
      </c>
      <c r="E2718">
        <v>9</v>
      </c>
      <c r="F2718">
        <v>540</v>
      </c>
      <c r="G2718" s="1" t="s">
        <v>35</v>
      </c>
      <c r="H2718">
        <v>540</v>
      </c>
      <c r="I2718">
        <v>0</v>
      </c>
      <c r="J2718" s="1" t="s">
        <v>3890</v>
      </c>
      <c r="K2718" s="1" t="s">
        <v>3897</v>
      </c>
    </row>
    <row r="2719" spans="1:11" x14ac:dyDescent="0.25">
      <c r="A2719" s="1" t="s">
        <v>34</v>
      </c>
      <c r="B2719" s="1" t="s">
        <v>2759</v>
      </c>
      <c r="C2719">
        <v>98298</v>
      </c>
      <c r="D2719" s="1" t="s">
        <v>3713</v>
      </c>
      <c r="E2719">
        <v>11.1</v>
      </c>
      <c r="F2719">
        <v>666</v>
      </c>
      <c r="G2719" s="1" t="s">
        <v>35</v>
      </c>
      <c r="H2719">
        <v>666</v>
      </c>
      <c r="I2719">
        <v>0</v>
      </c>
      <c r="J2719" s="1" t="s">
        <v>3890</v>
      </c>
      <c r="K2719" s="1" t="s">
        <v>3897</v>
      </c>
    </row>
    <row r="2720" spans="1:11" x14ac:dyDescent="0.25">
      <c r="A2720" s="1" t="s">
        <v>34</v>
      </c>
      <c r="B2720" s="1" t="s">
        <v>2760</v>
      </c>
      <c r="C2720">
        <v>98299</v>
      </c>
      <c r="D2720" s="1" t="s">
        <v>3686</v>
      </c>
      <c r="E2720">
        <v>588</v>
      </c>
      <c r="F2720">
        <v>72323.33</v>
      </c>
      <c r="G2720" s="1" t="s">
        <v>36</v>
      </c>
      <c r="H2720">
        <v>72323.33</v>
      </c>
      <c r="I2720">
        <v>0</v>
      </c>
      <c r="J2720" s="1" t="s">
        <v>3890</v>
      </c>
      <c r="K2720" s="1" t="s">
        <v>3894</v>
      </c>
    </row>
    <row r="2721" spans="1:11" x14ac:dyDescent="0.25">
      <c r="A2721" s="1" t="s">
        <v>34</v>
      </c>
      <c r="B2721" s="1" t="s">
        <v>2761</v>
      </c>
      <c r="C2721">
        <v>98300</v>
      </c>
      <c r="D2721" s="1" t="s">
        <v>3865</v>
      </c>
      <c r="E2721">
        <v>971.74</v>
      </c>
      <c r="F2721">
        <v>45926.2</v>
      </c>
      <c r="G2721" s="1" t="s">
        <v>35</v>
      </c>
      <c r="H2721">
        <v>45926.2</v>
      </c>
      <c r="I2721">
        <v>0</v>
      </c>
      <c r="J2721" s="1" t="s">
        <v>3890</v>
      </c>
      <c r="K2721" s="1" t="s">
        <v>3901</v>
      </c>
    </row>
    <row r="2722" spans="1:11" x14ac:dyDescent="0.25">
      <c r="A2722" s="1" t="s">
        <v>34</v>
      </c>
      <c r="B2722" s="1" t="s">
        <v>2762</v>
      </c>
      <c r="C2722">
        <v>98301</v>
      </c>
      <c r="D2722" s="1" t="s">
        <v>3843</v>
      </c>
      <c r="E2722">
        <v>25.6</v>
      </c>
      <c r="F2722">
        <v>1131.2</v>
      </c>
      <c r="G2722" s="1" t="s">
        <v>34</v>
      </c>
      <c r="H2722">
        <v>1131.2</v>
      </c>
      <c r="I2722">
        <v>0</v>
      </c>
      <c r="J2722" s="1" t="s">
        <v>3890</v>
      </c>
      <c r="K2722" s="1" t="s">
        <v>3894</v>
      </c>
    </row>
    <row r="2723" spans="1:11" x14ac:dyDescent="0.25">
      <c r="A2723" s="1" t="s">
        <v>34</v>
      </c>
      <c r="B2723" s="1" t="s">
        <v>2763</v>
      </c>
      <c r="C2723">
        <v>98302</v>
      </c>
      <c r="D2723" s="1" t="s">
        <v>3717</v>
      </c>
      <c r="E2723">
        <v>48.4</v>
      </c>
      <c r="F2723">
        <v>2323.1999999999998</v>
      </c>
      <c r="G2723" s="1" t="s">
        <v>34</v>
      </c>
      <c r="H2723">
        <v>2323.1999999999998</v>
      </c>
      <c r="I2723">
        <v>0</v>
      </c>
      <c r="J2723" s="1" t="s">
        <v>3890</v>
      </c>
      <c r="K2723" s="1" t="s">
        <v>3894</v>
      </c>
    </row>
    <row r="2724" spans="1:11" x14ac:dyDescent="0.25">
      <c r="A2724" s="1" t="s">
        <v>34</v>
      </c>
      <c r="B2724" s="1" t="s">
        <v>2764</v>
      </c>
      <c r="C2724">
        <v>98303</v>
      </c>
      <c r="D2724" s="1" t="s">
        <v>3624</v>
      </c>
      <c r="E2724">
        <v>48.7</v>
      </c>
      <c r="F2724">
        <v>2781.7</v>
      </c>
      <c r="G2724" s="1" t="s">
        <v>34</v>
      </c>
      <c r="H2724">
        <v>2781.7</v>
      </c>
      <c r="I2724">
        <v>0</v>
      </c>
      <c r="J2724" s="1" t="s">
        <v>3890</v>
      </c>
      <c r="K2724" s="1" t="s">
        <v>3894</v>
      </c>
    </row>
    <row r="2725" spans="1:11" x14ac:dyDescent="0.25">
      <c r="A2725" s="1" t="s">
        <v>34</v>
      </c>
      <c r="B2725" s="1" t="s">
        <v>2765</v>
      </c>
      <c r="C2725">
        <v>98304</v>
      </c>
      <c r="D2725" s="1" t="s">
        <v>3731</v>
      </c>
      <c r="E2725">
        <v>237.7</v>
      </c>
      <c r="F2725">
        <v>13855.4</v>
      </c>
      <c r="G2725" s="1" t="s">
        <v>35</v>
      </c>
      <c r="H2725">
        <v>13855.4</v>
      </c>
      <c r="I2725">
        <v>0</v>
      </c>
      <c r="J2725" s="1" t="s">
        <v>3890</v>
      </c>
      <c r="K2725" s="1" t="s">
        <v>3894</v>
      </c>
    </row>
    <row r="2726" spans="1:11" x14ac:dyDescent="0.25">
      <c r="A2726" s="1" t="s">
        <v>34</v>
      </c>
      <c r="B2726" s="1" t="s">
        <v>2766</v>
      </c>
      <c r="C2726">
        <v>98305</v>
      </c>
      <c r="D2726" s="1" t="s">
        <v>3727</v>
      </c>
      <c r="E2726">
        <v>5</v>
      </c>
      <c r="F2726">
        <v>300</v>
      </c>
      <c r="G2726" s="1" t="s">
        <v>35</v>
      </c>
      <c r="H2726">
        <v>300</v>
      </c>
      <c r="I2726">
        <v>0</v>
      </c>
      <c r="J2726" s="1" t="s">
        <v>3890</v>
      </c>
      <c r="K2726" s="1" t="s">
        <v>3894</v>
      </c>
    </row>
    <row r="2727" spans="1:11" x14ac:dyDescent="0.25">
      <c r="A2727" s="1" t="s">
        <v>35</v>
      </c>
      <c r="B2727" s="1" t="s">
        <v>2767</v>
      </c>
      <c r="C2727">
        <v>98306</v>
      </c>
      <c r="D2727" s="1" t="s">
        <v>3598</v>
      </c>
      <c r="E2727">
        <v>1123.3</v>
      </c>
      <c r="F2727">
        <v>61471.5</v>
      </c>
      <c r="G2727" s="1" t="s">
        <v>36</v>
      </c>
      <c r="H2727">
        <v>61471.5</v>
      </c>
      <c r="I2727">
        <v>0</v>
      </c>
      <c r="J2727" s="1" t="s">
        <v>3890</v>
      </c>
      <c r="K2727" s="1" t="s">
        <v>3901</v>
      </c>
    </row>
    <row r="2728" spans="1:11" x14ac:dyDescent="0.25">
      <c r="A2728" s="1" t="s">
        <v>35</v>
      </c>
      <c r="B2728" s="1" t="s">
        <v>2768</v>
      </c>
      <c r="C2728">
        <v>98307</v>
      </c>
      <c r="D2728" s="1" t="s">
        <v>3645</v>
      </c>
      <c r="E2728">
        <v>81.400000000000006</v>
      </c>
      <c r="F2728">
        <v>4314.2</v>
      </c>
      <c r="G2728" s="1" t="s">
        <v>36</v>
      </c>
      <c r="H2728">
        <v>4314.2</v>
      </c>
      <c r="I2728">
        <v>0</v>
      </c>
      <c r="J2728" s="1" t="s">
        <v>3890</v>
      </c>
      <c r="K2728" s="1" t="s">
        <v>3899</v>
      </c>
    </row>
    <row r="2729" spans="1:11" x14ac:dyDescent="0.25">
      <c r="A2729" s="1" t="s">
        <v>35</v>
      </c>
      <c r="B2729" s="1" t="s">
        <v>2769</v>
      </c>
      <c r="C2729">
        <v>98308</v>
      </c>
      <c r="D2729" s="1" t="s">
        <v>3653</v>
      </c>
      <c r="E2729">
        <v>78.7</v>
      </c>
      <c r="F2729">
        <v>4171.1000000000004</v>
      </c>
      <c r="G2729" s="1" t="s">
        <v>35</v>
      </c>
      <c r="H2729">
        <v>4171.1000000000004</v>
      </c>
      <c r="I2729">
        <v>0</v>
      </c>
      <c r="J2729" s="1" t="s">
        <v>3890</v>
      </c>
      <c r="K2729" s="1" t="s">
        <v>3899</v>
      </c>
    </row>
    <row r="2730" spans="1:11" x14ac:dyDescent="0.25">
      <c r="A2730" s="1" t="s">
        <v>35</v>
      </c>
      <c r="B2730" s="1" t="s">
        <v>2770</v>
      </c>
      <c r="C2730">
        <v>98309</v>
      </c>
      <c r="D2730" s="1" t="s">
        <v>3650</v>
      </c>
      <c r="E2730">
        <v>66.900000000000006</v>
      </c>
      <c r="F2730">
        <v>3679.5</v>
      </c>
      <c r="G2730" s="1" t="s">
        <v>37</v>
      </c>
      <c r="H2730">
        <v>3679.5</v>
      </c>
      <c r="I2730">
        <v>0</v>
      </c>
      <c r="J2730" s="1" t="s">
        <v>3890</v>
      </c>
      <c r="K2730" s="1" t="s">
        <v>3899</v>
      </c>
    </row>
    <row r="2731" spans="1:11" x14ac:dyDescent="0.25">
      <c r="A2731" s="1" t="s">
        <v>35</v>
      </c>
      <c r="B2731" s="1" t="s">
        <v>2771</v>
      </c>
      <c r="C2731">
        <v>98310</v>
      </c>
      <c r="D2731" s="1" t="s">
        <v>3737</v>
      </c>
      <c r="E2731">
        <v>77.5</v>
      </c>
      <c r="F2731">
        <v>4107.5</v>
      </c>
      <c r="G2731" s="1" t="s">
        <v>37</v>
      </c>
      <c r="H2731">
        <v>4107.5</v>
      </c>
      <c r="I2731">
        <v>0</v>
      </c>
      <c r="J2731" s="1" t="s">
        <v>3890</v>
      </c>
      <c r="K2731" s="1" t="s">
        <v>3899</v>
      </c>
    </row>
    <row r="2732" spans="1:11" x14ac:dyDescent="0.25">
      <c r="A2732" s="1" t="s">
        <v>35</v>
      </c>
      <c r="B2732" s="1" t="s">
        <v>2772</v>
      </c>
      <c r="C2732">
        <v>98311</v>
      </c>
      <c r="D2732" s="1" t="s">
        <v>3641</v>
      </c>
      <c r="E2732">
        <v>76.599999999999994</v>
      </c>
      <c r="F2732">
        <v>4059.8</v>
      </c>
      <c r="G2732" s="1" t="s">
        <v>37</v>
      </c>
      <c r="H2732">
        <v>4059.8</v>
      </c>
      <c r="I2732">
        <v>0</v>
      </c>
      <c r="J2732" s="1" t="s">
        <v>3890</v>
      </c>
      <c r="K2732" s="1" t="s">
        <v>3899</v>
      </c>
    </row>
    <row r="2733" spans="1:11" x14ac:dyDescent="0.25">
      <c r="A2733" s="1" t="s">
        <v>35</v>
      </c>
      <c r="B2733" s="1" t="s">
        <v>2773</v>
      </c>
      <c r="C2733">
        <v>98312</v>
      </c>
      <c r="D2733" s="1" t="s">
        <v>3649</v>
      </c>
      <c r="E2733">
        <v>73.099999999999994</v>
      </c>
      <c r="F2733">
        <v>4020.5</v>
      </c>
      <c r="G2733" s="1" t="s">
        <v>37</v>
      </c>
      <c r="H2733">
        <v>4020.5</v>
      </c>
      <c r="I2733">
        <v>0</v>
      </c>
      <c r="J2733" s="1" t="s">
        <v>3890</v>
      </c>
      <c r="K2733" s="1" t="s">
        <v>3899</v>
      </c>
    </row>
    <row r="2734" spans="1:11" x14ac:dyDescent="0.25">
      <c r="A2734" s="1" t="s">
        <v>35</v>
      </c>
      <c r="B2734" s="1" t="s">
        <v>2774</v>
      </c>
      <c r="C2734">
        <v>98313</v>
      </c>
      <c r="D2734" s="1" t="s">
        <v>3780</v>
      </c>
      <c r="E2734">
        <v>80.599999999999994</v>
      </c>
      <c r="F2734">
        <v>4433</v>
      </c>
      <c r="G2734" s="1" t="s">
        <v>37</v>
      </c>
      <c r="H2734">
        <v>4433</v>
      </c>
      <c r="I2734">
        <v>0</v>
      </c>
      <c r="J2734" s="1" t="s">
        <v>3890</v>
      </c>
      <c r="K2734" s="1" t="s">
        <v>3899</v>
      </c>
    </row>
    <row r="2735" spans="1:11" x14ac:dyDescent="0.25">
      <c r="A2735" s="1" t="s">
        <v>35</v>
      </c>
      <c r="B2735" s="1" t="s">
        <v>2775</v>
      </c>
      <c r="C2735">
        <v>98314</v>
      </c>
      <c r="D2735" s="1" t="s">
        <v>3643</v>
      </c>
      <c r="E2735">
        <v>78</v>
      </c>
      <c r="F2735">
        <v>4290</v>
      </c>
      <c r="G2735" s="1" t="s">
        <v>37</v>
      </c>
      <c r="H2735">
        <v>4290</v>
      </c>
      <c r="I2735">
        <v>0</v>
      </c>
      <c r="J2735" s="1" t="s">
        <v>3890</v>
      </c>
      <c r="K2735" s="1" t="s">
        <v>3899</v>
      </c>
    </row>
    <row r="2736" spans="1:11" x14ac:dyDescent="0.25">
      <c r="A2736" s="1" t="s">
        <v>35</v>
      </c>
      <c r="B2736" s="1" t="s">
        <v>2776</v>
      </c>
      <c r="C2736">
        <v>98315</v>
      </c>
      <c r="D2736" s="1" t="s">
        <v>3667</v>
      </c>
      <c r="E2736">
        <v>84.7</v>
      </c>
      <c r="F2736">
        <v>4489.1000000000004</v>
      </c>
      <c r="G2736" s="1" t="s">
        <v>36</v>
      </c>
      <c r="H2736">
        <v>4489.1000000000004</v>
      </c>
      <c r="I2736">
        <v>0</v>
      </c>
      <c r="J2736" s="1" t="s">
        <v>3890</v>
      </c>
      <c r="K2736" s="1" t="s">
        <v>3899</v>
      </c>
    </row>
    <row r="2737" spans="1:11" x14ac:dyDescent="0.25">
      <c r="A2737" s="1" t="s">
        <v>35</v>
      </c>
      <c r="B2737" s="1" t="s">
        <v>2777</v>
      </c>
      <c r="C2737">
        <v>98316</v>
      </c>
      <c r="D2737" s="1" t="s">
        <v>3639</v>
      </c>
      <c r="E2737">
        <v>194.3</v>
      </c>
      <c r="F2737">
        <v>9132.1</v>
      </c>
      <c r="G2737" s="1" t="s">
        <v>35</v>
      </c>
      <c r="H2737">
        <v>9132.1</v>
      </c>
      <c r="I2737">
        <v>0</v>
      </c>
      <c r="J2737" s="1" t="s">
        <v>3890</v>
      </c>
      <c r="K2737" s="1" t="s">
        <v>3899</v>
      </c>
    </row>
    <row r="2738" spans="1:11" x14ac:dyDescent="0.25">
      <c r="A2738" s="1" t="s">
        <v>35</v>
      </c>
      <c r="B2738" s="1" t="s">
        <v>2778</v>
      </c>
      <c r="C2738">
        <v>98317</v>
      </c>
      <c r="D2738" s="1" t="s">
        <v>3651</v>
      </c>
      <c r="E2738">
        <v>335.4</v>
      </c>
      <c r="F2738">
        <v>17594.5</v>
      </c>
      <c r="G2738" s="1" t="s">
        <v>37</v>
      </c>
      <c r="H2738">
        <v>17594.5</v>
      </c>
      <c r="I2738">
        <v>0</v>
      </c>
      <c r="J2738" s="1" t="s">
        <v>3890</v>
      </c>
      <c r="K2738" s="1" t="s">
        <v>3899</v>
      </c>
    </row>
    <row r="2739" spans="1:11" x14ac:dyDescent="0.25">
      <c r="A2739" s="1" t="s">
        <v>35</v>
      </c>
      <c r="B2739" s="1" t="s">
        <v>2779</v>
      </c>
      <c r="C2739">
        <v>98318</v>
      </c>
      <c r="D2739" s="1" t="s">
        <v>3640</v>
      </c>
      <c r="E2739">
        <v>162.5</v>
      </c>
      <c r="F2739">
        <v>8612.5</v>
      </c>
      <c r="G2739" s="1" t="s">
        <v>35</v>
      </c>
      <c r="H2739">
        <v>8612.5</v>
      </c>
      <c r="I2739">
        <v>0</v>
      </c>
      <c r="J2739" s="1" t="s">
        <v>3890</v>
      </c>
      <c r="K2739" s="1" t="s">
        <v>3899</v>
      </c>
    </row>
    <row r="2740" spans="1:11" x14ac:dyDescent="0.25">
      <c r="A2740" s="1" t="s">
        <v>35</v>
      </c>
      <c r="B2740" s="1" t="s">
        <v>2780</v>
      </c>
      <c r="C2740">
        <v>98319</v>
      </c>
      <c r="D2740" s="1" t="s">
        <v>3655</v>
      </c>
      <c r="E2740">
        <v>118</v>
      </c>
      <c r="F2740">
        <v>5951.1</v>
      </c>
      <c r="G2740" s="1" t="s">
        <v>35</v>
      </c>
      <c r="H2740">
        <v>5951.1</v>
      </c>
      <c r="I2740">
        <v>0</v>
      </c>
      <c r="J2740" s="1" t="s">
        <v>3890</v>
      </c>
      <c r="K2740" s="1" t="s">
        <v>3899</v>
      </c>
    </row>
    <row r="2741" spans="1:11" x14ac:dyDescent="0.25">
      <c r="A2741" s="1" t="s">
        <v>35</v>
      </c>
      <c r="B2741" s="1" t="s">
        <v>2781</v>
      </c>
      <c r="C2741">
        <v>98320</v>
      </c>
      <c r="D2741" s="1" t="s">
        <v>3608</v>
      </c>
      <c r="E2741">
        <v>231.8</v>
      </c>
      <c r="F2741">
        <v>9858.7999999999993</v>
      </c>
      <c r="G2741" s="1" t="s">
        <v>36</v>
      </c>
      <c r="H2741">
        <v>9858.7999999999993</v>
      </c>
      <c r="I2741">
        <v>0</v>
      </c>
      <c r="J2741" s="1" t="s">
        <v>3890</v>
      </c>
      <c r="K2741" s="1" t="s">
        <v>3899</v>
      </c>
    </row>
    <row r="2742" spans="1:11" x14ac:dyDescent="0.25">
      <c r="A2742" s="1" t="s">
        <v>35</v>
      </c>
      <c r="B2742" s="1" t="s">
        <v>2782</v>
      </c>
      <c r="C2742">
        <v>98321</v>
      </c>
      <c r="D2742" s="1" t="s">
        <v>3633</v>
      </c>
      <c r="E2742">
        <v>138.19999999999999</v>
      </c>
      <c r="F2742">
        <v>8065.2</v>
      </c>
      <c r="G2742" s="1" t="s">
        <v>35</v>
      </c>
      <c r="H2742">
        <v>8065.2</v>
      </c>
      <c r="I2742">
        <v>0</v>
      </c>
      <c r="J2742" s="1" t="s">
        <v>3890</v>
      </c>
      <c r="K2742" s="1" t="s">
        <v>3897</v>
      </c>
    </row>
    <row r="2743" spans="1:11" x14ac:dyDescent="0.25">
      <c r="A2743" s="1" t="s">
        <v>35</v>
      </c>
      <c r="B2743" s="1" t="s">
        <v>2783</v>
      </c>
      <c r="C2743">
        <v>98322</v>
      </c>
      <c r="D2743" s="1" t="s">
        <v>3640</v>
      </c>
      <c r="E2743">
        <v>15.2</v>
      </c>
      <c r="F2743">
        <v>851.2</v>
      </c>
      <c r="G2743" s="1" t="s">
        <v>35</v>
      </c>
      <c r="H2743">
        <v>851.2</v>
      </c>
      <c r="I2743">
        <v>0</v>
      </c>
      <c r="J2743" s="1" t="s">
        <v>3890</v>
      </c>
      <c r="K2743" s="1" t="s">
        <v>3899</v>
      </c>
    </row>
    <row r="2744" spans="1:11" x14ac:dyDescent="0.25">
      <c r="A2744" s="1" t="s">
        <v>35</v>
      </c>
      <c r="B2744" s="1" t="s">
        <v>2784</v>
      </c>
      <c r="C2744">
        <v>98323</v>
      </c>
      <c r="D2744" s="1" t="s">
        <v>3609</v>
      </c>
      <c r="E2744">
        <v>13</v>
      </c>
      <c r="F2744">
        <v>885.4</v>
      </c>
      <c r="G2744" s="1" t="s">
        <v>35</v>
      </c>
      <c r="H2744">
        <v>885.4</v>
      </c>
      <c r="I2744">
        <v>0</v>
      </c>
      <c r="J2744" s="1" t="s">
        <v>3890</v>
      </c>
      <c r="K2744" s="1" t="s">
        <v>3894</v>
      </c>
    </row>
    <row r="2745" spans="1:11" x14ac:dyDescent="0.25">
      <c r="A2745" s="1" t="s">
        <v>35</v>
      </c>
      <c r="B2745" s="1" t="s">
        <v>2785</v>
      </c>
      <c r="C2745">
        <v>98324</v>
      </c>
      <c r="D2745" s="1" t="s">
        <v>3638</v>
      </c>
      <c r="E2745">
        <v>31.4</v>
      </c>
      <c r="F2745">
        <v>1797.6</v>
      </c>
      <c r="G2745" s="1" t="s">
        <v>35</v>
      </c>
      <c r="H2745">
        <v>1797.6</v>
      </c>
      <c r="I2745">
        <v>0</v>
      </c>
      <c r="J2745" s="1" t="s">
        <v>3890</v>
      </c>
      <c r="K2745" s="1" t="s">
        <v>3897</v>
      </c>
    </row>
    <row r="2746" spans="1:11" x14ac:dyDescent="0.25">
      <c r="A2746" s="1" t="s">
        <v>35</v>
      </c>
      <c r="B2746" s="1" t="s">
        <v>2786</v>
      </c>
      <c r="C2746">
        <v>98325</v>
      </c>
      <c r="D2746" s="1" t="s">
        <v>3595</v>
      </c>
      <c r="E2746">
        <v>68.599999999999994</v>
      </c>
      <c r="F2746">
        <v>3541.7</v>
      </c>
      <c r="G2746" s="1" t="s">
        <v>35</v>
      </c>
      <c r="H2746">
        <v>3541.7</v>
      </c>
      <c r="I2746">
        <v>0</v>
      </c>
      <c r="J2746" s="1" t="s">
        <v>3890</v>
      </c>
      <c r="K2746" s="1" t="s">
        <v>3894</v>
      </c>
    </row>
    <row r="2747" spans="1:11" x14ac:dyDescent="0.25">
      <c r="A2747" s="1" t="s">
        <v>35</v>
      </c>
      <c r="B2747" s="1" t="s">
        <v>2787</v>
      </c>
      <c r="C2747">
        <v>98326</v>
      </c>
      <c r="D2747" s="1" t="s">
        <v>3718</v>
      </c>
      <c r="E2747">
        <v>121</v>
      </c>
      <c r="F2747">
        <v>4114</v>
      </c>
      <c r="G2747" s="1" t="s">
        <v>35</v>
      </c>
      <c r="H2747">
        <v>4114</v>
      </c>
      <c r="I2747">
        <v>0</v>
      </c>
      <c r="J2747" s="1" t="s">
        <v>3890</v>
      </c>
      <c r="K2747" s="1" t="s">
        <v>3894</v>
      </c>
    </row>
    <row r="2748" spans="1:11" x14ac:dyDescent="0.25">
      <c r="A2748" s="1" t="s">
        <v>35</v>
      </c>
      <c r="B2748" s="1" t="s">
        <v>2788</v>
      </c>
      <c r="C2748">
        <v>98327</v>
      </c>
      <c r="D2748" s="1" t="s">
        <v>3634</v>
      </c>
      <c r="E2748">
        <v>9.65</v>
      </c>
      <c r="F2748">
        <v>609</v>
      </c>
      <c r="G2748" s="1" t="s">
        <v>35</v>
      </c>
      <c r="H2748">
        <v>609</v>
      </c>
      <c r="I2748">
        <v>0</v>
      </c>
      <c r="J2748" s="1" t="s">
        <v>3890</v>
      </c>
      <c r="K2748" s="1" t="s">
        <v>3896</v>
      </c>
    </row>
    <row r="2749" spans="1:11" x14ac:dyDescent="0.25">
      <c r="A2749" s="1" t="s">
        <v>35</v>
      </c>
      <c r="B2749" s="1" t="s">
        <v>2789</v>
      </c>
      <c r="C2749">
        <v>98328</v>
      </c>
      <c r="D2749" s="1" t="s">
        <v>3679</v>
      </c>
      <c r="E2749">
        <v>45.4</v>
      </c>
      <c r="F2749">
        <v>2724</v>
      </c>
      <c r="G2749" s="1" t="s">
        <v>35</v>
      </c>
      <c r="H2749">
        <v>2724</v>
      </c>
      <c r="I2749">
        <v>0</v>
      </c>
      <c r="J2749" s="1" t="s">
        <v>3890</v>
      </c>
      <c r="K2749" s="1" t="s">
        <v>3897</v>
      </c>
    </row>
    <row r="2750" spans="1:11" x14ac:dyDescent="0.25">
      <c r="A2750" s="1" t="s">
        <v>35</v>
      </c>
      <c r="B2750" s="1" t="s">
        <v>2790</v>
      </c>
      <c r="C2750">
        <v>98329</v>
      </c>
      <c r="D2750" s="1" t="s">
        <v>3621</v>
      </c>
      <c r="E2750">
        <v>11.8</v>
      </c>
      <c r="F2750">
        <v>767</v>
      </c>
      <c r="G2750" s="1" t="s">
        <v>35</v>
      </c>
      <c r="H2750">
        <v>767</v>
      </c>
      <c r="I2750">
        <v>0</v>
      </c>
      <c r="J2750" s="1" t="s">
        <v>3890</v>
      </c>
      <c r="K2750" s="1" t="s">
        <v>3894</v>
      </c>
    </row>
    <row r="2751" spans="1:11" x14ac:dyDescent="0.25">
      <c r="A2751" s="1" t="s">
        <v>35</v>
      </c>
      <c r="B2751" s="1" t="s">
        <v>2791</v>
      </c>
      <c r="C2751">
        <v>98330</v>
      </c>
      <c r="D2751" s="1" t="s">
        <v>3658</v>
      </c>
      <c r="E2751">
        <v>505.5</v>
      </c>
      <c r="F2751">
        <v>30703.200000000001</v>
      </c>
      <c r="G2751" s="1" t="s">
        <v>38</v>
      </c>
      <c r="H2751">
        <v>30703.200000000001</v>
      </c>
      <c r="I2751">
        <v>0</v>
      </c>
      <c r="J2751" s="1" t="s">
        <v>3890</v>
      </c>
      <c r="K2751" s="1" t="s">
        <v>3895</v>
      </c>
    </row>
    <row r="2752" spans="1:11" x14ac:dyDescent="0.25">
      <c r="A2752" s="1" t="s">
        <v>35</v>
      </c>
      <c r="B2752" s="1" t="s">
        <v>2792</v>
      </c>
      <c r="C2752">
        <v>98331</v>
      </c>
      <c r="D2752" s="1" t="s">
        <v>3656</v>
      </c>
      <c r="E2752">
        <v>780.4</v>
      </c>
      <c r="F2752">
        <v>47789.8</v>
      </c>
      <c r="G2752" s="1" t="s">
        <v>38</v>
      </c>
      <c r="H2752">
        <v>47789.8</v>
      </c>
      <c r="I2752">
        <v>0</v>
      </c>
      <c r="J2752" s="1" t="s">
        <v>3890</v>
      </c>
      <c r="K2752" s="1" t="s">
        <v>3895</v>
      </c>
    </row>
    <row r="2753" spans="1:11" x14ac:dyDescent="0.25">
      <c r="A2753" s="1" t="s">
        <v>35</v>
      </c>
      <c r="B2753" s="1" t="s">
        <v>2793</v>
      </c>
      <c r="C2753">
        <v>98332</v>
      </c>
      <c r="D2753" s="1" t="s">
        <v>3736</v>
      </c>
      <c r="E2753">
        <v>5</v>
      </c>
      <c r="F2753">
        <v>240</v>
      </c>
      <c r="G2753" s="1" t="s">
        <v>35</v>
      </c>
      <c r="H2753">
        <v>240</v>
      </c>
      <c r="I2753">
        <v>0</v>
      </c>
      <c r="J2753" s="1" t="s">
        <v>3890</v>
      </c>
      <c r="K2753" s="1" t="s">
        <v>3897</v>
      </c>
    </row>
    <row r="2754" spans="1:11" x14ac:dyDescent="0.25">
      <c r="A2754" s="1" t="s">
        <v>35</v>
      </c>
      <c r="B2754" s="1" t="s">
        <v>2794</v>
      </c>
      <c r="C2754">
        <v>98333</v>
      </c>
      <c r="D2754" s="1" t="s">
        <v>3669</v>
      </c>
      <c r="E2754">
        <v>65.8</v>
      </c>
      <c r="F2754">
        <v>4129.6000000000004</v>
      </c>
      <c r="G2754" s="1" t="s">
        <v>35</v>
      </c>
      <c r="H2754">
        <v>4129.6000000000004</v>
      </c>
      <c r="I2754">
        <v>0</v>
      </c>
      <c r="J2754" s="1" t="s">
        <v>3890</v>
      </c>
      <c r="K2754" s="1" t="s">
        <v>3897</v>
      </c>
    </row>
    <row r="2755" spans="1:11" x14ac:dyDescent="0.25">
      <c r="A2755" s="1" t="s">
        <v>35</v>
      </c>
      <c r="B2755" s="1" t="s">
        <v>2795</v>
      </c>
      <c r="C2755">
        <v>98334</v>
      </c>
      <c r="D2755" s="1" t="s">
        <v>3670</v>
      </c>
      <c r="E2755">
        <v>64.900000000000006</v>
      </c>
      <c r="F2755">
        <v>4073.6</v>
      </c>
      <c r="G2755" s="1" t="s">
        <v>35</v>
      </c>
      <c r="H2755">
        <v>4073.6</v>
      </c>
      <c r="I2755">
        <v>0</v>
      </c>
      <c r="J2755" s="1" t="s">
        <v>3890</v>
      </c>
      <c r="K2755" s="1" t="s">
        <v>3897</v>
      </c>
    </row>
    <row r="2756" spans="1:11" x14ac:dyDescent="0.25">
      <c r="A2756" s="1" t="s">
        <v>35</v>
      </c>
      <c r="B2756" s="1" t="s">
        <v>2796</v>
      </c>
      <c r="C2756">
        <v>98335</v>
      </c>
      <c r="D2756" s="1" t="s">
        <v>3637</v>
      </c>
      <c r="E2756">
        <v>283.2</v>
      </c>
      <c r="F2756">
        <v>12454</v>
      </c>
      <c r="G2756" s="1" t="s">
        <v>35</v>
      </c>
      <c r="H2756">
        <v>12454</v>
      </c>
      <c r="I2756">
        <v>0</v>
      </c>
      <c r="J2756" s="1" t="s">
        <v>3890</v>
      </c>
      <c r="K2756" s="1" t="s">
        <v>3894</v>
      </c>
    </row>
    <row r="2757" spans="1:11" x14ac:dyDescent="0.25">
      <c r="A2757" s="1" t="s">
        <v>35</v>
      </c>
      <c r="B2757" s="1" t="s">
        <v>2797</v>
      </c>
      <c r="C2757">
        <v>98336</v>
      </c>
      <c r="D2757" s="1" t="s">
        <v>3604</v>
      </c>
      <c r="E2757">
        <v>43.4</v>
      </c>
      <c r="F2757">
        <v>2821</v>
      </c>
      <c r="G2757" s="1" t="s">
        <v>35</v>
      </c>
      <c r="H2757">
        <v>2821</v>
      </c>
      <c r="I2757">
        <v>0</v>
      </c>
      <c r="J2757" s="1" t="s">
        <v>3890</v>
      </c>
      <c r="K2757" s="1" t="s">
        <v>3894</v>
      </c>
    </row>
    <row r="2758" spans="1:11" x14ac:dyDescent="0.25">
      <c r="A2758" s="1" t="s">
        <v>35</v>
      </c>
      <c r="B2758" s="1" t="s">
        <v>2798</v>
      </c>
      <c r="C2758">
        <v>98337</v>
      </c>
      <c r="D2758" s="1" t="s">
        <v>3606</v>
      </c>
      <c r="E2758">
        <v>76.3</v>
      </c>
      <c r="F2758">
        <v>3983</v>
      </c>
      <c r="G2758" s="1" t="s">
        <v>35</v>
      </c>
      <c r="H2758">
        <v>3983</v>
      </c>
      <c r="I2758">
        <v>0</v>
      </c>
      <c r="J2758" s="1" t="s">
        <v>3890</v>
      </c>
      <c r="K2758" s="1" t="s">
        <v>3894</v>
      </c>
    </row>
    <row r="2759" spans="1:11" x14ac:dyDescent="0.25">
      <c r="A2759" s="1" t="s">
        <v>35</v>
      </c>
      <c r="B2759" s="1" t="s">
        <v>2799</v>
      </c>
      <c r="C2759">
        <v>98338</v>
      </c>
      <c r="D2759" s="1" t="s">
        <v>3607</v>
      </c>
      <c r="E2759">
        <v>0</v>
      </c>
      <c r="F2759">
        <v>0</v>
      </c>
      <c r="G2759" s="1" t="s">
        <v>3879</v>
      </c>
      <c r="H2759">
        <v>0</v>
      </c>
      <c r="I2759">
        <v>0</v>
      </c>
      <c r="J2759" s="1" t="s">
        <v>3891</v>
      </c>
      <c r="K2759" s="1" t="s">
        <v>3894</v>
      </c>
    </row>
    <row r="2760" spans="1:11" x14ac:dyDescent="0.25">
      <c r="A2760" s="1" t="s">
        <v>35</v>
      </c>
      <c r="B2760" s="1" t="s">
        <v>2800</v>
      </c>
      <c r="C2760">
        <v>98339</v>
      </c>
      <c r="D2760" s="1" t="s">
        <v>3734</v>
      </c>
      <c r="E2760">
        <v>46.1</v>
      </c>
      <c r="F2760">
        <v>3042.6</v>
      </c>
      <c r="G2760" s="1" t="s">
        <v>35</v>
      </c>
      <c r="H2760">
        <v>3042.6</v>
      </c>
      <c r="I2760">
        <v>0</v>
      </c>
      <c r="J2760" s="1" t="s">
        <v>3890</v>
      </c>
      <c r="K2760" s="1" t="s">
        <v>3894</v>
      </c>
    </row>
    <row r="2761" spans="1:11" x14ac:dyDescent="0.25">
      <c r="A2761" s="1" t="s">
        <v>35</v>
      </c>
      <c r="B2761" s="1" t="s">
        <v>2801</v>
      </c>
      <c r="C2761">
        <v>98340</v>
      </c>
      <c r="D2761" s="1" t="s">
        <v>3607</v>
      </c>
      <c r="E2761">
        <v>637.20000000000005</v>
      </c>
      <c r="F2761">
        <v>34535.4</v>
      </c>
      <c r="G2761" s="1" t="s">
        <v>35</v>
      </c>
      <c r="H2761">
        <v>34535.4</v>
      </c>
      <c r="I2761">
        <v>0</v>
      </c>
      <c r="J2761" s="1" t="s">
        <v>3890</v>
      </c>
      <c r="K2761" s="1" t="s">
        <v>3894</v>
      </c>
    </row>
    <row r="2762" spans="1:11" x14ac:dyDescent="0.25">
      <c r="A2762" s="1" t="s">
        <v>35</v>
      </c>
      <c r="B2762" s="1" t="s">
        <v>2802</v>
      </c>
      <c r="C2762">
        <v>98341</v>
      </c>
      <c r="D2762" s="1" t="s">
        <v>3607</v>
      </c>
      <c r="E2762">
        <v>117.6</v>
      </c>
      <c r="F2762">
        <v>7056</v>
      </c>
      <c r="G2762" s="1" t="s">
        <v>35</v>
      </c>
      <c r="H2762">
        <v>7056</v>
      </c>
      <c r="I2762">
        <v>0</v>
      </c>
      <c r="J2762" s="1" t="s">
        <v>3890</v>
      </c>
      <c r="K2762" s="1" t="s">
        <v>3894</v>
      </c>
    </row>
    <row r="2763" spans="1:11" x14ac:dyDescent="0.25">
      <c r="A2763" s="1" t="s">
        <v>35</v>
      </c>
      <c r="B2763" s="1" t="s">
        <v>2803</v>
      </c>
      <c r="C2763">
        <v>98342</v>
      </c>
      <c r="D2763" s="1" t="s">
        <v>3597</v>
      </c>
      <c r="E2763">
        <v>113.5</v>
      </c>
      <c r="F2763">
        <v>7220.1</v>
      </c>
      <c r="G2763" s="1" t="s">
        <v>35</v>
      </c>
      <c r="H2763">
        <v>7220.1</v>
      </c>
      <c r="I2763">
        <v>0</v>
      </c>
      <c r="J2763" s="1" t="s">
        <v>3890</v>
      </c>
      <c r="K2763" s="1" t="s">
        <v>3894</v>
      </c>
    </row>
    <row r="2764" spans="1:11" x14ac:dyDescent="0.25">
      <c r="A2764" s="1" t="s">
        <v>35</v>
      </c>
      <c r="B2764" s="1" t="s">
        <v>2804</v>
      </c>
      <c r="C2764">
        <v>98343</v>
      </c>
      <c r="D2764" s="1" t="s">
        <v>3597</v>
      </c>
      <c r="E2764">
        <v>130.4</v>
      </c>
      <c r="F2764">
        <v>7486</v>
      </c>
      <c r="G2764" s="1" t="s">
        <v>35</v>
      </c>
      <c r="H2764">
        <v>7486</v>
      </c>
      <c r="I2764">
        <v>0</v>
      </c>
      <c r="J2764" s="1" t="s">
        <v>3890</v>
      </c>
      <c r="K2764" s="1" t="s">
        <v>3894</v>
      </c>
    </row>
    <row r="2765" spans="1:11" x14ac:dyDescent="0.25">
      <c r="A2765" s="1" t="s">
        <v>35</v>
      </c>
      <c r="B2765" s="1" t="s">
        <v>2805</v>
      </c>
      <c r="C2765">
        <v>98344</v>
      </c>
      <c r="D2765" s="1" t="s">
        <v>3612</v>
      </c>
      <c r="E2765">
        <v>70.2</v>
      </c>
      <c r="F2765">
        <v>3298.8</v>
      </c>
      <c r="G2765" s="1" t="s">
        <v>35</v>
      </c>
      <c r="H2765">
        <v>3298.8</v>
      </c>
      <c r="I2765">
        <v>0</v>
      </c>
      <c r="J2765" s="1" t="s">
        <v>3890</v>
      </c>
      <c r="K2765" s="1" t="s">
        <v>3900</v>
      </c>
    </row>
    <row r="2766" spans="1:11" x14ac:dyDescent="0.25">
      <c r="A2766" s="1" t="s">
        <v>35</v>
      </c>
      <c r="B2766" s="1" t="s">
        <v>2806</v>
      </c>
      <c r="C2766">
        <v>98345</v>
      </c>
      <c r="D2766" s="1" t="s">
        <v>3671</v>
      </c>
      <c r="E2766">
        <v>80.3</v>
      </c>
      <c r="F2766">
        <v>5113.3999999999996</v>
      </c>
      <c r="G2766" s="1" t="s">
        <v>35</v>
      </c>
      <c r="H2766">
        <v>5113.3999999999996</v>
      </c>
      <c r="I2766">
        <v>0</v>
      </c>
      <c r="J2766" s="1" t="s">
        <v>3890</v>
      </c>
      <c r="K2766" s="1" t="s">
        <v>3897</v>
      </c>
    </row>
    <row r="2767" spans="1:11" x14ac:dyDescent="0.25">
      <c r="A2767" s="1" t="s">
        <v>35</v>
      </c>
      <c r="B2767" s="1" t="s">
        <v>2807</v>
      </c>
      <c r="C2767">
        <v>98346</v>
      </c>
      <c r="D2767" s="1" t="s">
        <v>3666</v>
      </c>
      <c r="E2767">
        <v>111.4</v>
      </c>
      <c r="F2767">
        <v>6888.9</v>
      </c>
      <c r="G2767" s="1" t="s">
        <v>38</v>
      </c>
      <c r="H2767">
        <v>6888.9</v>
      </c>
      <c r="I2767">
        <v>0</v>
      </c>
      <c r="J2767" s="1" t="s">
        <v>3890</v>
      </c>
      <c r="K2767" s="1" t="s">
        <v>3896</v>
      </c>
    </row>
    <row r="2768" spans="1:11" x14ac:dyDescent="0.25">
      <c r="A2768" s="1" t="s">
        <v>35</v>
      </c>
      <c r="B2768" s="1" t="s">
        <v>2808</v>
      </c>
      <c r="C2768">
        <v>98347</v>
      </c>
      <c r="D2768" s="1" t="s">
        <v>3660</v>
      </c>
      <c r="E2768">
        <v>309.60000000000002</v>
      </c>
      <c r="F2768">
        <v>19114.8</v>
      </c>
      <c r="G2768" s="1" t="s">
        <v>38</v>
      </c>
      <c r="H2768">
        <v>19114.8</v>
      </c>
      <c r="I2768">
        <v>0</v>
      </c>
      <c r="J2768" s="1" t="s">
        <v>3890</v>
      </c>
      <c r="K2768" s="1" t="s">
        <v>3895</v>
      </c>
    </row>
    <row r="2769" spans="1:11" x14ac:dyDescent="0.25">
      <c r="A2769" s="1" t="s">
        <v>35</v>
      </c>
      <c r="B2769" s="1" t="s">
        <v>2809</v>
      </c>
      <c r="C2769">
        <v>98348</v>
      </c>
      <c r="D2769" s="1" t="s">
        <v>3733</v>
      </c>
      <c r="E2769">
        <v>330</v>
      </c>
      <c r="F2769">
        <v>23760</v>
      </c>
      <c r="G2769" s="1" t="s">
        <v>35</v>
      </c>
      <c r="H2769">
        <v>23760</v>
      </c>
      <c r="I2769">
        <v>0</v>
      </c>
      <c r="J2769" s="1" t="s">
        <v>3890</v>
      </c>
      <c r="K2769" s="1" t="s">
        <v>3897</v>
      </c>
    </row>
    <row r="2770" spans="1:11" x14ac:dyDescent="0.25">
      <c r="A2770" s="1" t="s">
        <v>35</v>
      </c>
      <c r="B2770" s="1" t="s">
        <v>2810</v>
      </c>
      <c r="C2770">
        <v>98349</v>
      </c>
      <c r="D2770" s="1" t="s">
        <v>3663</v>
      </c>
      <c r="E2770">
        <v>384.1</v>
      </c>
      <c r="F2770">
        <v>23399.7</v>
      </c>
      <c r="G2770" s="1" t="s">
        <v>38</v>
      </c>
      <c r="H2770">
        <v>23399.7</v>
      </c>
      <c r="I2770">
        <v>0</v>
      </c>
      <c r="J2770" s="1" t="s">
        <v>3890</v>
      </c>
      <c r="K2770" s="1" t="s">
        <v>3895</v>
      </c>
    </row>
    <row r="2771" spans="1:11" x14ac:dyDescent="0.25">
      <c r="A2771" s="1" t="s">
        <v>35</v>
      </c>
      <c r="B2771" s="1" t="s">
        <v>2811</v>
      </c>
      <c r="C2771">
        <v>98350</v>
      </c>
      <c r="D2771" s="1" t="s">
        <v>3668</v>
      </c>
      <c r="E2771">
        <v>256.8</v>
      </c>
      <c r="F2771">
        <v>16033.9</v>
      </c>
      <c r="G2771" s="1" t="s">
        <v>3883</v>
      </c>
      <c r="H2771">
        <v>16033.9</v>
      </c>
      <c r="I2771">
        <v>0</v>
      </c>
      <c r="J2771" s="1" t="s">
        <v>3890</v>
      </c>
      <c r="K2771" s="1" t="s">
        <v>3895</v>
      </c>
    </row>
    <row r="2772" spans="1:11" x14ac:dyDescent="0.25">
      <c r="A2772" s="1" t="s">
        <v>35</v>
      </c>
      <c r="B2772" s="1" t="s">
        <v>2812</v>
      </c>
      <c r="C2772">
        <v>98351</v>
      </c>
      <c r="D2772" s="1" t="s">
        <v>3673</v>
      </c>
      <c r="E2772">
        <v>149</v>
      </c>
      <c r="F2772">
        <v>8940</v>
      </c>
      <c r="G2772" s="1" t="s">
        <v>36</v>
      </c>
      <c r="H2772">
        <v>8940</v>
      </c>
      <c r="I2772">
        <v>0</v>
      </c>
      <c r="J2772" s="1" t="s">
        <v>3890</v>
      </c>
      <c r="K2772" s="1" t="s">
        <v>3895</v>
      </c>
    </row>
    <row r="2773" spans="1:11" x14ac:dyDescent="0.25">
      <c r="A2773" s="1" t="s">
        <v>35</v>
      </c>
      <c r="B2773" s="1" t="s">
        <v>2813</v>
      </c>
      <c r="C2773">
        <v>98352</v>
      </c>
      <c r="D2773" s="1" t="s">
        <v>3677</v>
      </c>
      <c r="E2773">
        <v>251</v>
      </c>
      <c r="F2773">
        <v>15060</v>
      </c>
      <c r="G2773" s="1" t="s">
        <v>36</v>
      </c>
      <c r="H2773">
        <v>15060</v>
      </c>
      <c r="I2773">
        <v>0</v>
      </c>
      <c r="J2773" s="1" t="s">
        <v>3890</v>
      </c>
      <c r="K2773" s="1" t="s">
        <v>3895</v>
      </c>
    </row>
    <row r="2774" spans="1:11" x14ac:dyDescent="0.25">
      <c r="A2774" s="1" t="s">
        <v>35</v>
      </c>
      <c r="B2774" s="1" t="s">
        <v>2814</v>
      </c>
      <c r="C2774">
        <v>98353</v>
      </c>
      <c r="D2774" s="1" t="s">
        <v>3599</v>
      </c>
      <c r="E2774">
        <v>841.2</v>
      </c>
      <c r="F2774">
        <v>45541</v>
      </c>
      <c r="G2774" s="1" t="s">
        <v>36</v>
      </c>
      <c r="H2774">
        <v>45541</v>
      </c>
      <c r="I2774">
        <v>0</v>
      </c>
      <c r="J2774" s="1" t="s">
        <v>3890</v>
      </c>
      <c r="K2774" s="1" t="s">
        <v>3901</v>
      </c>
    </row>
    <row r="2775" spans="1:11" x14ac:dyDescent="0.25">
      <c r="A2775" s="1" t="s">
        <v>35</v>
      </c>
      <c r="B2775" s="1" t="s">
        <v>2815</v>
      </c>
      <c r="C2775">
        <v>98354</v>
      </c>
      <c r="D2775" s="1" t="s">
        <v>3614</v>
      </c>
      <c r="E2775">
        <v>89.2</v>
      </c>
      <c r="F2775">
        <v>5441.2</v>
      </c>
      <c r="G2775" s="1" t="s">
        <v>36</v>
      </c>
      <c r="H2775">
        <v>5441.2</v>
      </c>
      <c r="I2775">
        <v>0</v>
      </c>
      <c r="J2775" s="1" t="s">
        <v>3890</v>
      </c>
      <c r="K2775" s="1" t="s">
        <v>3895</v>
      </c>
    </row>
    <row r="2776" spans="1:11" x14ac:dyDescent="0.25">
      <c r="A2776" s="1" t="s">
        <v>35</v>
      </c>
      <c r="B2776" s="1" t="s">
        <v>2816</v>
      </c>
      <c r="C2776">
        <v>98355</v>
      </c>
      <c r="D2776" s="1" t="s">
        <v>3646</v>
      </c>
      <c r="E2776">
        <v>26</v>
      </c>
      <c r="F2776">
        <v>1586</v>
      </c>
      <c r="G2776" s="1" t="s">
        <v>35</v>
      </c>
      <c r="H2776">
        <v>1586</v>
      </c>
      <c r="I2776">
        <v>0</v>
      </c>
      <c r="J2776" s="1" t="s">
        <v>3890</v>
      </c>
      <c r="K2776" s="1" t="s">
        <v>3901</v>
      </c>
    </row>
    <row r="2777" spans="1:11" x14ac:dyDescent="0.25">
      <c r="A2777" s="1" t="s">
        <v>35</v>
      </c>
      <c r="B2777" s="1" t="s">
        <v>2817</v>
      </c>
      <c r="C2777">
        <v>98356</v>
      </c>
      <c r="D2777" s="1" t="s">
        <v>3714</v>
      </c>
      <c r="E2777">
        <v>18.5</v>
      </c>
      <c r="F2777">
        <v>1110</v>
      </c>
      <c r="G2777" s="1" t="s">
        <v>35</v>
      </c>
      <c r="H2777">
        <v>1110</v>
      </c>
      <c r="I2777">
        <v>0</v>
      </c>
      <c r="J2777" s="1" t="s">
        <v>3890</v>
      </c>
      <c r="K2777" s="1" t="s">
        <v>3901</v>
      </c>
    </row>
    <row r="2778" spans="1:11" x14ac:dyDescent="0.25">
      <c r="A2778" s="1" t="s">
        <v>35</v>
      </c>
      <c r="B2778" s="1" t="s">
        <v>2818</v>
      </c>
      <c r="C2778">
        <v>98357</v>
      </c>
      <c r="D2778" s="1" t="s">
        <v>3680</v>
      </c>
      <c r="E2778">
        <v>103.4</v>
      </c>
      <c r="F2778">
        <v>6307.4</v>
      </c>
      <c r="G2778" s="1" t="s">
        <v>36</v>
      </c>
      <c r="H2778">
        <v>6307.4</v>
      </c>
      <c r="I2778">
        <v>0</v>
      </c>
      <c r="J2778" s="1" t="s">
        <v>3890</v>
      </c>
      <c r="K2778" s="1" t="s">
        <v>3895</v>
      </c>
    </row>
    <row r="2779" spans="1:11" x14ac:dyDescent="0.25">
      <c r="A2779" s="1" t="s">
        <v>35</v>
      </c>
      <c r="B2779" s="1" t="s">
        <v>2819</v>
      </c>
      <c r="C2779">
        <v>98358</v>
      </c>
      <c r="D2779" s="1" t="s">
        <v>3790</v>
      </c>
      <c r="E2779">
        <v>349</v>
      </c>
      <c r="F2779">
        <v>10470</v>
      </c>
      <c r="G2779" s="1" t="s">
        <v>36</v>
      </c>
      <c r="H2779">
        <v>10470</v>
      </c>
      <c r="I2779">
        <v>0</v>
      </c>
      <c r="J2779" s="1" t="s">
        <v>3890</v>
      </c>
      <c r="K2779" s="1" t="s">
        <v>3895</v>
      </c>
    </row>
    <row r="2780" spans="1:11" x14ac:dyDescent="0.25">
      <c r="A2780" s="1" t="s">
        <v>35</v>
      </c>
      <c r="B2780" s="1" t="s">
        <v>2820</v>
      </c>
      <c r="C2780">
        <v>98359</v>
      </c>
      <c r="D2780" s="1" t="s">
        <v>3682</v>
      </c>
      <c r="E2780">
        <v>0</v>
      </c>
      <c r="F2780">
        <v>0</v>
      </c>
      <c r="G2780" s="1" t="s">
        <v>3879</v>
      </c>
      <c r="H2780">
        <v>0</v>
      </c>
      <c r="I2780">
        <v>0</v>
      </c>
      <c r="J2780" s="1" t="s">
        <v>3891</v>
      </c>
      <c r="K2780" s="1" t="s">
        <v>3894</v>
      </c>
    </row>
    <row r="2781" spans="1:11" x14ac:dyDescent="0.25">
      <c r="A2781" s="1" t="s">
        <v>35</v>
      </c>
      <c r="B2781" s="1" t="s">
        <v>2821</v>
      </c>
      <c r="C2781">
        <v>98360</v>
      </c>
      <c r="D2781" s="1" t="s">
        <v>3610</v>
      </c>
      <c r="E2781">
        <v>111.3</v>
      </c>
      <c r="F2781">
        <v>4834.8999999999996</v>
      </c>
      <c r="G2781" s="1" t="s">
        <v>35</v>
      </c>
      <c r="H2781">
        <v>4834.8999999999996</v>
      </c>
      <c r="I2781">
        <v>0</v>
      </c>
      <c r="J2781" s="1" t="s">
        <v>3890</v>
      </c>
      <c r="K2781" s="1" t="s">
        <v>3894</v>
      </c>
    </row>
    <row r="2782" spans="1:11" x14ac:dyDescent="0.25">
      <c r="A2782" s="1" t="s">
        <v>35</v>
      </c>
      <c r="B2782" s="1" t="s">
        <v>2822</v>
      </c>
      <c r="C2782">
        <v>98361</v>
      </c>
      <c r="D2782" s="1" t="s">
        <v>3682</v>
      </c>
      <c r="E2782">
        <v>271.3</v>
      </c>
      <c r="F2782">
        <v>10541.5</v>
      </c>
      <c r="G2782" s="1" t="s">
        <v>35</v>
      </c>
      <c r="H2782">
        <v>10541.5</v>
      </c>
      <c r="I2782">
        <v>0</v>
      </c>
      <c r="J2782" s="1" t="s">
        <v>3890</v>
      </c>
      <c r="K2782" s="1" t="s">
        <v>3896</v>
      </c>
    </row>
    <row r="2783" spans="1:11" x14ac:dyDescent="0.25">
      <c r="A2783" s="1" t="s">
        <v>35</v>
      </c>
      <c r="B2783" s="1" t="s">
        <v>2823</v>
      </c>
      <c r="C2783">
        <v>98362</v>
      </c>
      <c r="D2783" s="1" t="s">
        <v>3614</v>
      </c>
      <c r="E2783">
        <v>11.5</v>
      </c>
      <c r="F2783">
        <v>690</v>
      </c>
      <c r="G2783" s="1" t="s">
        <v>35</v>
      </c>
      <c r="H2783">
        <v>690</v>
      </c>
      <c r="I2783">
        <v>0</v>
      </c>
      <c r="J2783" s="1" t="s">
        <v>3890</v>
      </c>
      <c r="K2783" s="1" t="s">
        <v>3894</v>
      </c>
    </row>
    <row r="2784" spans="1:11" x14ac:dyDescent="0.25">
      <c r="A2784" s="1" t="s">
        <v>35</v>
      </c>
      <c r="B2784" s="1" t="s">
        <v>2824</v>
      </c>
      <c r="C2784">
        <v>98363</v>
      </c>
      <c r="D2784" s="1" t="s">
        <v>3761</v>
      </c>
      <c r="E2784">
        <v>11.3</v>
      </c>
      <c r="F2784">
        <v>858.8</v>
      </c>
      <c r="G2784" s="1" t="s">
        <v>35</v>
      </c>
      <c r="H2784">
        <v>858.8</v>
      </c>
      <c r="I2784">
        <v>0</v>
      </c>
      <c r="J2784" s="1" t="s">
        <v>3890</v>
      </c>
      <c r="K2784" s="1" t="s">
        <v>3896</v>
      </c>
    </row>
    <row r="2785" spans="1:11" x14ac:dyDescent="0.25">
      <c r="A2785" s="1" t="s">
        <v>35</v>
      </c>
      <c r="B2785" s="1" t="s">
        <v>2825</v>
      </c>
      <c r="C2785">
        <v>98364</v>
      </c>
      <c r="D2785" s="1" t="s">
        <v>3761</v>
      </c>
      <c r="E2785">
        <v>17.3</v>
      </c>
      <c r="F2785">
        <v>968.8</v>
      </c>
      <c r="G2785" s="1" t="s">
        <v>35</v>
      </c>
      <c r="H2785">
        <v>968.8</v>
      </c>
      <c r="I2785">
        <v>0</v>
      </c>
      <c r="J2785" s="1" t="s">
        <v>3890</v>
      </c>
      <c r="K2785" s="1" t="s">
        <v>3896</v>
      </c>
    </row>
    <row r="2786" spans="1:11" x14ac:dyDescent="0.25">
      <c r="A2786" s="1" t="s">
        <v>35</v>
      </c>
      <c r="B2786" s="1" t="s">
        <v>2826</v>
      </c>
      <c r="C2786">
        <v>98365</v>
      </c>
      <c r="D2786" s="1" t="s">
        <v>3630</v>
      </c>
      <c r="E2786">
        <v>54.1</v>
      </c>
      <c r="F2786">
        <v>3246</v>
      </c>
      <c r="G2786" s="1" t="s">
        <v>35</v>
      </c>
      <c r="H2786">
        <v>3246</v>
      </c>
      <c r="I2786">
        <v>0</v>
      </c>
      <c r="J2786" s="1" t="s">
        <v>3890</v>
      </c>
      <c r="K2786" s="1" t="s">
        <v>3896</v>
      </c>
    </row>
    <row r="2787" spans="1:11" x14ac:dyDescent="0.25">
      <c r="A2787" s="1" t="s">
        <v>35</v>
      </c>
      <c r="B2787" s="1" t="s">
        <v>2827</v>
      </c>
      <c r="C2787">
        <v>98366</v>
      </c>
      <c r="D2787" s="1" t="s">
        <v>3603</v>
      </c>
      <c r="E2787">
        <v>20.399999999999999</v>
      </c>
      <c r="F2787">
        <v>1224</v>
      </c>
      <c r="G2787" s="1" t="s">
        <v>35</v>
      </c>
      <c r="H2787">
        <v>1224</v>
      </c>
      <c r="I2787">
        <v>0</v>
      </c>
      <c r="J2787" s="1" t="s">
        <v>3890</v>
      </c>
      <c r="K2787" s="1" t="s">
        <v>3894</v>
      </c>
    </row>
    <row r="2788" spans="1:11" x14ac:dyDescent="0.25">
      <c r="A2788" s="1" t="s">
        <v>35</v>
      </c>
      <c r="B2788" s="1" t="s">
        <v>2828</v>
      </c>
      <c r="C2788">
        <v>98367</v>
      </c>
      <c r="D2788" s="1" t="s">
        <v>3686</v>
      </c>
      <c r="E2788">
        <v>2232.98</v>
      </c>
      <c r="F2788">
        <v>138449.44</v>
      </c>
      <c r="G2788" s="1" t="s">
        <v>36</v>
      </c>
      <c r="H2788">
        <v>138449.44</v>
      </c>
      <c r="I2788">
        <v>0</v>
      </c>
      <c r="J2788" s="1" t="s">
        <v>3890</v>
      </c>
      <c r="K2788" s="1" t="s">
        <v>3903</v>
      </c>
    </row>
    <row r="2789" spans="1:11" x14ac:dyDescent="0.25">
      <c r="A2789" s="1" t="s">
        <v>35</v>
      </c>
      <c r="B2789" s="1" t="s">
        <v>2829</v>
      </c>
      <c r="C2789">
        <v>98368</v>
      </c>
      <c r="D2789" s="1" t="s">
        <v>3763</v>
      </c>
      <c r="E2789">
        <v>0</v>
      </c>
      <c r="F2789">
        <v>0</v>
      </c>
      <c r="G2789" s="1" t="s">
        <v>3879</v>
      </c>
      <c r="H2789">
        <v>0</v>
      </c>
      <c r="I2789">
        <v>0</v>
      </c>
      <c r="J2789" s="1" t="s">
        <v>3891</v>
      </c>
      <c r="K2789" s="1" t="s">
        <v>3894</v>
      </c>
    </row>
    <row r="2790" spans="1:11" x14ac:dyDescent="0.25">
      <c r="A2790" s="1" t="s">
        <v>35</v>
      </c>
      <c r="B2790" s="1" t="s">
        <v>2830</v>
      </c>
      <c r="C2790">
        <v>98369</v>
      </c>
      <c r="D2790" s="1" t="s">
        <v>3763</v>
      </c>
      <c r="E2790">
        <v>61.7</v>
      </c>
      <c r="F2790">
        <v>3702</v>
      </c>
      <c r="G2790" s="1" t="s">
        <v>35</v>
      </c>
      <c r="H2790">
        <v>3702</v>
      </c>
      <c r="I2790">
        <v>0</v>
      </c>
      <c r="J2790" s="1" t="s">
        <v>3890</v>
      </c>
      <c r="K2790" s="1" t="s">
        <v>3894</v>
      </c>
    </row>
    <row r="2791" spans="1:11" x14ac:dyDescent="0.25">
      <c r="A2791" s="1" t="s">
        <v>35</v>
      </c>
      <c r="B2791" s="1" t="s">
        <v>2831</v>
      </c>
      <c r="C2791">
        <v>98370</v>
      </c>
      <c r="D2791" s="1" t="s">
        <v>3750</v>
      </c>
      <c r="E2791">
        <v>55.2</v>
      </c>
      <c r="F2791">
        <v>3532.8</v>
      </c>
      <c r="G2791" s="1" t="s">
        <v>35</v>
      </c>
      <c r="H2791">
        <v>3532.8</v>
      </c>
      <c r="I2791">
        <v>0</v>
      </c>
      <c r="J2791" s="1" t="s">
        <v>3890</v>
      </c>
      <c r="K2791" s="1" t="s">
        <v>3896</v>
      </c>
    </row>
    <row r="2792" spans="1:11" x14ac:dyDescent="0.25">
      <c r="A2792" s="1" t="s">
        <v>35</v>
      </c>
      <c r="B2792" s="1" t="s">
        <v>2832</v>
      </c>
      <c r="C2792">
        <v>98371</v>
      </c>
      <c r="D2792" s="1" t="s">
        <v>3763</v>
      </c>
      <c r="E2792">
        <v>10.4</v>
      </c>
      <c r="F2792">
        <v>488.8</v>
      </c>
      <c r="G2792" s="1" t="s">
        <v>35</v>
      </c>
      <c r="H2792">
        <v>488.8</v>
      </c>
      <c r="I2792">
        <v>0</v>
      </c>
      <c r="J2792" s="1" t="s">
        <v>3890</v>
      </c>
      <c r="K2792" s="1" t="s">
        <v>3894</v>
      </c>
    </row>
    <row r="2793" spans="1:11" x14ac:dyDescent="0.25">
      <c r="A2793" s="1" t="s">
        <v>35</v>
      </c>
      <c r="B2793" s="1" t="s">
        <v>2833</v>
      </c>
      <c r="C2793">
        <v>98372</v>
      </c>
      <c r="D2793" s="1" t="s">
        <v>3757</v>
      </c>
      <c r="E2793">
        <v>81.7</v>
      </c>
      <c r="F2793">
        <v>2614.4</v>
      </c>
      <c r="G2793" s="1" t="s">
        <v>35</v>
      </c>
      <c r="H2793">
        <v>2614.4</v>
      </c>
      <c r="I2793">
        <v>0</v>
      </c>
      <c r="J2793" s="1" t="s">
        <v>3890</v>
      </c>
      <c r="K2793" s="1" t="s">
        <v>3903</v>
      </c>
    </row>
    <row r="2794" spans="1:11" x14ac:dyDescent="0.25">
      <c r="A2794" s="1" t="s">
        <v>35</v>
      </c>
      <c r="B2794" s="1" t="s">
        <v>2834</v>
      </c>
      <c r="C2794">
        <v>98373</v>
      </c>
      <c r="D2794" s="1" t="s">
        <v>3687</v>
      </c>
      <c r="E2794">
        <v>23.3</v>
      </c>
      <c r="F2794">
        <v>1514.5</v>
      </c>
      <c r="G2794" s="1" t="s">
        <v>35</v>
      </c>
      <c r="H2794">
        <v>1514.5</v>
      </c>
      <c r="I2794">
        <v>0</v>
      </c>
      <c r="J2794" s="1" t="s">
        <v>3890</v>
      </c>
      <c r="K2794" s="1" t="s">
        <v>3894</v>
      </c>
    </row>
    <row r="2795" spans="1:11" x14ac:dyDescent="0.25">
      <c r="A2795" s="1" t="s">
        <v>35</v>
      </c>
      <c r="B2795" s="1" t="s">
        <v>2835</v>
      </c>
      <c r="C2795">
        <v>98374</v>
      </c>
      <c r="D2795" s="1" t="s">
        <v>3605</v>
      </c>
      <c r="E2795">
        <v>29.2</v>
      </c>
      <c r="F2795">
        <v>1752</v>
      </c>
      <c r="G2795" s="1" t="s">
        <v>35</v>
      </c>
      <c r="H2795">
        <v>1752</v>
      </c>
      <c r="I2795">
        <v>0</v>
      </c>
      <c r="J2795" s="1" t="s">
        <v>3890</v>
      </c>
      <c r="K2795" s="1" t="s">
        <v>3894</v>
      </c>
    </row>
    <row r="2796" spans="1:11" x14ac:dyDescent="0.25">
      <c r="A2796" s="1" t="s">
        <v>35</v>
      </c>
      <c r="B2796" s="1" t="s">
        <v>2836</v>
      </c>
      <c r="C2796">
        <v>98375</v>
      </c>
      <c r="D2796" s="1" t="s">
        <v>3726</v>
      </c>
      <c r="E2796">
        <v>4.9000000000000004</v>
      </c>
      <c r="F2796">
        <v>392</v>
      </c>
      <c r="G2796" s="1" t="s">
        <v>35</v>
      </c>
      <c r="H2796">
        <v>392</v>
      </c>
      <c r="I2796">
        <v>0</v>
      </c>
      <c r="J2796" s="1" t="s">
        <v>3890</v>
      </c>
      <c r="K2796" s="1" t="s">
        <v>3894</v>
      </c>
    </row>
    <row r="2797" spans="1:11" x14ac:dyDescent="0.25">
      <c r="A2797" s="1" t="s">
        <v>35</v>
      </c>
      <c r="B2797" s="1" t="s">
        <v>2837</v>
      </c>
      <c r="C2797">
        <v>98376</v>
      </c>
      <c r="D2797" s="1" t="s">
        <v>3683</v>
      </c>
      <c r="E2797">
        <v>405.9</v>
      </c>
      <c r="F2797">
        <v>21318.5</v>
      </c>
      <c r="G2797" s="1" t="s">
        <v>35</v>
      </c>
      <c r="H2797">
        <v>21318.5</v>
      </c>
      <c r="I2797">
        <v>0</v>
      </c>
      <c r="J2797" s="1" t="s">
        <v>3890</v>
      </c>
      <c r="K2797" s="1" t="s">
        <v>3894</v>
      </c>
    </row>
    <row r="2798" spans="1:11" x14ac:dyDescent="0.25">
      <c r="A2798" s="1" t="s">
        <v>35</v>
      </c>
      <c r="B2798" s="1" t="s">
        <v>2838</v>
      </c>
      <c r="C2798">
        <v>98377</v>
      </c>
      <c r="D2798" s="1" t="s">
        <v>3728</v>
      </c>
      <c r="E2798">
        <v>728.61</v>
      </c>
      <c r="F2798">
        <v>41023.550000000003</v>
      </c>
      <c r="G2798" s="1" t="s">
        <v>35</v>
      </c>
      <c r="H2798">
        <v>41023.550000000003</v>
      </c>
      <c r="I2798">
        <v>0</v>
      </c>
      <c r="J2798" s="1" t="s">
        <v>3890</v>
      </c>
      <c r="K2798" s="1" t="s">
        <v>3894</v>
      </c>
    </row>
    <row r="2799" spans="1:11" x14ac:dyDescent="0.25">
      <c r="A2799" s="1" t="s">
        <v>35</v>
      </c>
      <c r="B2799" s="1" t="s">
        <v>2839</v>
      </c>
      <c r="C2799">
        <v>98378</v>
      </c>
      <c r="D2799" s="1" t="s">
        <v>3675</v>
      </c>
      <c r="E2799">
        <v>60.9</v>
      </c>
      <c r="F2799">
        <v>1400.7</v>
      </c>
      <c r="G2799" s="1" t="s">
        <v>35</v>
      </c>
      <c r="H2799">
        <v>1400.7</v>
      </c>
      <c r="I2799">
        <v>0</v>
      </c>
      <c r="J2799" s="1" t="s">
        <v>3890</v>
      </c>
      <c r="K2799" s="1" t="s">
        <v>3894</v>
      </c>
    </row>
    <row r="2800" spans="1:11" x14ac:dyDescent="0.25">
      <c r="A2800" s="1" t="s">
        <v>35</v>
      </c>
      <c r="B2800" s="1" t="s">
        <v>2840</v>
      </c>
      <c r="C2800">
        <v>98379</v>
      </c>
      <c r="D2800" s="1" t="s">
        <v>3642</v>
      </c>
      <c r="E2800">
        <v>66.5</v>
      </c>
      <c r="F2800">
        <v>4323.3999999999996</v>
      </c>
      <c r="G2800" s="1" t="s">
        <v>35</v>
      </c>
      <c r="H2800">
        <v>4323.3999999999996</v>
      </c>
      <c r="I2800">
        <v>0</v>
      </c>
      <c r="J2800" s="1" t="s">
        <v>3890</v>
      </c>
      <c r="K2800" s="1" t="s">
        <v>3894</v>
      </c>
    </row>
    <row r="2801" spans="1:11" x14ac:dyDescent="0.25">
      <c r="A2801" s="1" t="s">
        <v>35</v>
      </c>
      <c r="B2801" s="1" t="s">
        <v>2841</v>
      </c>
      <c r="C2801">
        <v>98380</v>
      </c>
      <c r="D2801" s="1" t="s">
        <v>3747</v>
      </c>
      <c r="E2801">
        <v>0</v>
      </c>
      <c r="F2801">
        <v>0</v>
      </c>
      <c r="G2801" s="1" t="s">
        <v>3879</v>
      </c>
      <c r="H2801">
        <v>0</v>
      </c>
      <c r="I2801">
        <v>0</v>
      </c>
      <c r="J2801" s="1" t="s">
        <v>3891</v>
      </c>
      <c r="K2801" s="1" t="s">
        <v>3894</v>
      </c>
    </row>
    <row r="2802" spans="1:11" x14ac:dyDescent="0.25">
      <c r="A2802" s="1" t="s">
        <v>35</v>
      </c>
      <c r="B2802" s="1" t="s">
        <v>2842</v>
      </c>
      <c r="C2802">
        <v>98381</v>
      </c>
      <c r="D2802" s="1" t="s">
        <v>3747</v>
      </c>
      <c r="E2802">
        <v>0</v>
      </c>
      <c r="F2802">
        <v>0</v>
      </c>
      <c r="G2802" s="1" t="s">
        <v>3879</v>
      </c>
      <c r="H2802">
        <v>0</v>
      </c>
      <c r="I2802">
        <v>0</v>
      </c>
      <c r="J2802" s="1" t="s">
        <v>3891</v>
      </c>
      <c r="K2802" s="1" t="s">
        <v>3894</v>
      </c>
    </row>
    <row r="2803" spans="1:11" x14ac:dyDescent="0.25">
      <c r="A2803" s="1" t="s">
        <v>35</v>
      </c>
      <c r="B2803" s="1" t="s">
        <v>2843</v>
      </c>
      <c r="C2803">
        <v>98382</v>
      </c>
      <c r="D2803" s="1" t="s">
        <v>3616</v>
      </c>
      <c r="E2803">
        <v>230.6</v>
      </c>
      <c r="F2803">
        <v>12667</v>
      </c>
      <c r="G2803" s="1" t="s">
        <v>35</v>
      </c>
      <c r="H2803">
        <v>12667</v>
      </c>
      <c r="I2803">
        <v>0</v>
      </c>
      <c r="J2803" s="1" t="s">
        <v>3890</v>
      </c>
      <c r="K2803" s="1" t="s">
        <v>3894</v>
      </c>
    </row>
    <row r="2804" spans="1:11" x14ac:dyDescent="0.25">
      <c r="A2804" s="1" t="s">
        <v>35</v>
      </c>
      <c r="B2804" s="1" t="s">
        <v>2844</v>
      </c>
      <c r="C2804">
        <v>98383</v>
      </c>
      <c r="D2804" s="1" t="s">
        <v>3747</v>
      </c>
      <c r="E2804">
        <v>99.3</v>
      </c>
      <c r="F2804">
        <v>5028.8</v>
      </c>
      <c r="G2804" s="1" t="s">
        <v>35</v>
      </c>
      <c r="H2804">
        <v>5028.8</v>
      </c>
      <c r="I2804">
        <v>0</v>
      </c>
      <c r="J2804" s="1" t="s">
        <v>3890</v>
      </c>
      <c r="K2804" s="1" t="s">
        <v>3894</v>
      </c>
    </row>
    <row r="2805" spans="1:11" x14ac:dyDescent="0.25">
      <c r="A2805" s="1" t="s">
        <v>35</v>
      </c>
      <c r="B2805" s="1" t="s">
        <v>2845</v>
      </c>
      <c r="C2805">
        <v>98384</v>
      </c>
      <c r="D2805" s="1" t="s">
        <v>3779</v>
      </c>
      <c r="E2805">
        <v>183.17</v>
      </c>
      <c r="F2805">
        <v>12976</v>
      </c>
      <c r="G2805" s="1" t="s">
        <v>3883</v>
      </c>
      <c r="H2805">
        <v>12976</v>
      </c>
      <c r="I2805">
        <v>0</v>
      </c>
      <c r="J2805" s="1" t="s">
        <v>3890</v>
      </c>
      <c r="K2805" s="1" t="s">
        <v>3894</v>
      </c>
    </row>
    <row r="2806" spans="1:11" x14ac:dyDescent="0.25">
      <c r="A2806" s="1" t="s">
        <v>35</v>
      </c>
      <c r="B2806" s="1" t="s">
        <v>2846</v>
      </c>
      <c r="C2806">
        <v>98385</v>
      </c>
      <c r="D2806" s="1" t="s">
        <v>3811</v>
      </c>
      <c r="E2806">
        <v>48.9</v>
      </c>
      <c r="F2806">
        <v>2742</v>
      </c>
      <c r="G2806" s="1" t="s">
        <v>35</v>
      </c>
      <c r="H2806">
        <v>2742</v>
      </c>
      <c r="I2806">
        <v>0</v>
      </c>
      <c r="J2806" s="1" t="s">
        <v>3890</v>
      </c>
      <c r="K2806" s="1" t="s">
        <v>3894</v>
      </c>
    </row>
    <row r="2807" spans="1:11" x14ac:dyDescent="0.25">
      <c r="A2807" s="1" t="s">
        <v>35</v>
      </c>
      <c r="B2807" s="1" t="s">
        <v>2847</v>
      </c>
      <c r="C2807">
        <v>98386</v>
      </c>
      <c r="D2807" s="1" t="s">
        <v>3614</v>
      </c>
      <c r="E2807">
        <v>0</v>
      </c>
      <c r="F2807">
        <v>0</v>
      </c>
      <c r="G2807" s="1" t="s">
        <v>3879</v>
      </c>
      <c r="H2807">
        <v>0</v>
      </c>
      <c r="I2807">
        <v>0</v>
      </c>
      <c r="J2807" s="1" t="s">
        <v>3891</v>
      </c>
      <c r="K2807" s="1" t="s">
        <v>3894</v>
      </c>
    </row>
    <row r="2808" spans="1:11" x14ac:dyDescent="0.25">
      <c r="A2808" s="1" t="s">
        <v>35</v>
      </c>
      <c r="B2808" s="1" t="s">
        <v>2848</v>
      </c>
      <c r="C2808">
        <v>98387</v>
      </c>
      <c r="D2808" s="1" t="s">
        <v>3614</v>
      </c>
      <c r="E2808">
        <v>153</v>
      </c>
      <c r="F2808">
        <v>3519</v>
      </c>
      <c r="G2808" s="1" t="s">
        <v>35</v>
      </c>
      <c r="H2808">
        <v>3519</v>
      </c>
      <c r="I2808">
        <v>0</v>
      </c>
      <c r="J2808" s="1" t="s">
        <v>3890</v>
      </c>
      <c r="K2808" s="1" t="s">
        <v>3894</v>
      </c>
    </row>
    <row r="2809" spans="1:11" x14ac:dyDescent="0.25">
      <c r="A2809" s="1" t="s">
        <v>35</v>
      </c>
      <c r="B2809" s="1" t="s">
        <v>2849</v>
      </c>
      <c r="C2809">
        <v>98388</v>
      </c>
      <c r="D2809" s="1" t="s">
        <v>3624</v>
      </c>
      <c r="E2809">
        <v>42.2</v>
      </c>
      <c r="F2809">
        <v>2752.4</v>
      </c>
      <c r="G2809" s="1" t="s">
        <v>35</v>
      </c>
      <c r="H2809">
        <v>2752.4</v>
      </c>
      <c r="I2809">
        <v>0</v>
      </c>
      <c r="J2809" s="1" t="s">
        <v>3890</v>
      </c>
      <c r="K2809" s="1" t="s">
        <v>3894</v>
      </c>
    </row>
    <row r="2810" spans="1:11" x14ac:dyDescent="0.25">
      <c r="A2810" s="1" t="s">
        <v>35</v>
      </c>
      <c r="B2810" s="1" t="s">
        <v>2850</v>
      </c>
      <c r="C2810">
        <v>98389</v>
      </c>
      <c r="D2810" s="1" t="s">
        <v>3614</v>
      </c>
      <c r="E2810">
        <v>0</v>
      </c>
      <c r="F2810">
        <v>0</v>
      </c>
      <c r="G2810" s="1" t="s">
        <v>3879</v>
      </c>
      <c r="H2810">
        <v>0</v>
      </c>
      <c r="I2810">
        <v>0</v>
      </c>
      <c r="J2810" s="1" t="s">
        <v>3891</v>
      </c>
      <c r="K2810" s="1" t="s">
        <v>3894</v>
      </c>
    </row>
    <row r="2811" spans="1:11" x14ac:dyDescent="0.25">
      <c r="A2811" s="1" t="s">
        <v>35</v>
      </c>
      <c r="B2811" s="1" t="s">
        <v>2851</v>
      </c>
      <c r="C2811">
        <v>98390</v>
      </c>
      <c r="D2811" s="1" t="s">
        <v>3864</v>
      </c>
      <c r="E2811">
        <v>73.78</v>
      </c>
      <c r="F2811">
        <v>4500.58</v>
      </c>
      <c r="G2811" s="1" t="s">
        <v>35</v>
      </c>
      <c r="H2811">
        <v>4500.58</v>
      </c>
      <c r="I2811">
        <v>0</v>
      </c>
      <c r="J2811" s="1" t="s">
        <v>3890</v>
      </c>
      <c r="K2811" s="1" t="s">
        <v>3896</v>
      </c>
    </row>
    <row r="2812" spans="1:11" x14ac:dyDescent="0.25">
      <c r="A2812" s="1" t="s">
        <v>35</v>
      </c>
      <c r="B2812" s="1" t="s">
        <v>2852</v>
      </c>
      <c r="C2812">
        <v>98391</v>
      </c>
      <c r="D2812" s="1" t="s">
        <v>3620</v>
      </c>
      <c r="E2812">
        <v>104.9</v>
      </c>
      <c r="F2812">
        <v>6733.4</v>
      </c>
      <c r="G2812" s="1" t="s">
        <v>35</v>
      </c>
      <c r="H2812">
        <v>6733.4</v>
      </c>
      <c r="I2812">
        <v>0</v>
      </c>
      <c r="J2812" s="1" t="s">
        <v>3890</v>
      </c>
      <c r="K2812" s="1" t="s">
        <v>3894</v>
      </c>
    </row>
    <row r="2813" spans="1:11" x14ac:dyDescent="0.25">
      <c r="A2813" s="1" t="s">
        <v>35</v>
      </c>
      <c r="B2813" s="1" t="s">
        <v>2853</v>
      </c>
      <c r="C2813">
        <v>98392</v>
      </c>
      <c r="D2813" s="1" t="s">
        <v>3600</v>
      </c>
      <c r="E2813">
        <v>11.3</v>
      </c>
      <c r="F2813">
        <v>927.2</v>
      </c>
      <c r="G2813" s="1" t="s">
        <v>35</v>
      </c>
      <c r="H2813">
        <v>927.2</v>
      </c>
      <c r="I2813">
        <v>0</v>
      </c>
      <c r="J2813" s="1" t="s">
        <v>3890</v>
      </c>
      <c r="K2813" s="1" t="s">
        <v>3894</v>
      </c>
    </row>
    <row r="2814" spans="1:11" x14ac:dyDescent="0.25">
      <c r="A2814" s="1" t="s">
        <v>35</v>
      </c>
      <c r="B2814" s="1" t="s">
        <v>2854</v>
      </c>
      <c r="C2814">
        <v>98393</v>
      </c>
      <c r="D2814" s="1" t="s">
        <v>3695</v>
      </c>
      <c r="E2814">
        <v>5.4</v>
      </c>
      <c r="F2814">
        <v>486</v>
      </c>
      <c r="G2814" s="1" t="s">
        <v>35</v>
      </c>
      <c r="H2814">
        <v>486</v>
      </c>
      <c r="I2814">
        <v>0</v>
      </c>
      <c r="J2814" s="1" t="s">
        <v>3890</v>
      </c>
      <c r="K2814" s="1" t="s">
        <v>3894</v>
      </c>
    </row>
    <row r="2815" spans="1:11" x14ac:dyDescent="0.25">
      <c r="A2815" s="1" t="s">
        <v>35</v>
      </c>
      <c r="B2815" s="1" t="s">
        <v>2855</v>
      </c>
      <c r="C2815">
        <v>98394</v>
      </c>
      <c r="D2815" s="1" t="s">
        <v>3614</v>
      </c>
      <c r="E2815">
        <v>98.6</v>
      </c>
      <c r="F2815">
        <v>4919</v>
      </c>
      <c r="G2815" s="1" t="s">
        <v>35</v>
      </c>
      <c r="H2815">
        <v>4919</v>
      </c>
      <c r="I2815">
        <v>0</v>
      </c>
      <c r="J2815" s="1" t="s">
        <v>3890</v>
      </c>
      <c r="K2815" s="1" t="s">
        <v>3894</v>
      </c>
    </row>
    <row r="2816" spans="1:11" x14ac:dyDescent="0.25">
      <c r="A2816" s="1" t="s">
        <v>35</v>
      </c>
      <c r="B2816" s="1" t="s">
        <v>2856</v>
      </c>
      <c r="C2816">
        <v>98395</v>
      </c>
      <c r="D2816" s="1" t="s">
        <v>3672</v>
      </c>
      <c r="E2816">
        <v>502.3</v>
      </c>
      <c r="F2816">
        <v>25818.5</v>
      </c>
      <c r="G2816" s="1" t="s">
        <v>35</v>
      </c>
      <c r="H2816">
        <v>25818.5</v>
      </c>
      <c r="I2816">
        <v>0</v>
      </c>
      <c r="J2816" s="1" t="s">
        <v>3890</v>
      </c>
      <c r="K2816" s="1" t="s">
        <v>3894</v>
      </c>
    </row>
    <row r="2817" spans="1:11" x14ac:dyDescent="0.25">
      <c r="A2817" s="1" t="s">
        <v>35</v>
      </c>
      <c r="B2817" s="1" t="s">
        <v>2857</v>
      </c>
      <c r="C2817">
        <v>98396</v>
      </c>
      <c r="D2817" s="1" t="s">
        <v>3681</v>
      </c>
      <c r="E2817">
        <v>152.80000000000001</v>
      </c>
      <c r="F2817">
        <v>8404</v>
      </c>
      <c r="G2817" s="1" t="s">
        <v>35</v>
      </c>
      <c r="H2817">
        <v>8404</v>
      </c>
      <c r="I2817">
        <v>0</v>
      </c>
      <c r="J2817" s="1" t="s">
        <v>3890</v>
      </c>
      <c r="K2817" s="1" t="s">
        <v>3901</v>
      </c>
    </row>
    <row r="2818" spans="1:11" x14ac:dyDescent="0.25">
      <c r="A2818" s="1" t="s">
        <v>35</v>
      </c>
      <c r="B2818" s="1" t="s">
        <v>2858</v>
      </c>
      <c r="C2818">
        <v>98397</v>
      </c>
      <c r="D2818" s="1" t="s">
        <v>3703</v>
      </c>
      <c r="E2818">
        <v>111.5</v>
      </c>
      <c r="F2818">
        <v>7087.5</v>
      </c>
      <c r="G2818" s="1" t="s">
        <v>35</v>
      </c>
      <c r="H2818">
        <v>7087.5</v>
      </c>
      <c r="I2818">
        <v>0</v>
      </c>
      <c r="J2818" s="1" t="s">
        <v>3890</v>
      </c>
      <c r="K2818" s="1" t="s">
        <v>3894</v>
      </c>
    </row>
    <row r="2819" spans="1:11" x14ac:dyDescent="0.25">
      <c r="A2819" s="1" t="s">
        <v>35</v>
      </c>
      <c r="B2819" s="1" t="s">
        <v>2859</v>
      </c>
      <c r="C2819">
        <v>98398</v>
      </c>
      <c r="D2819" s="1" t="s">
        <v>3619</v>
      </c>
      <c r="E2819">
        <v>18.2</v>
      </c>
      <c r="F2819">
        <v>1335.6</v>
      </c>
      <c r="G2819" s="1" t="s">
        <v>35</v>
      </c>
      <c r="H2819">
        <v>1335.6</v>
      </c>
      <c r="I2819">
        <v>0</v>
      </c>
      <c r="J2819" s="1" t="s">
        <v>3890</v>
      </c>
      <c r="K2819" s="1" t="s">
        <v>3894</v>
      </c>
    </row>
    <row r="2820" spans="1:11" x14ac:dyDescent="0.25">
      <c r="A2820" s="1" t="s">
        <v>35</v>
      </c>
      <c r="B2820" s="1" t="s">
        <v>2860</v>
      </c>
      <c r="C2820">
        <v>98399</v>
      </c>
      <c r="D2820" s="1" t="s">
        <v>3812</v>
      </c>
      <c r="E2820">
        <v>196.3</v>
      </c>
      <c r="F2820">
        <v>12184.5</v>
      </c>
      <c r="G2820" s="1" t="s">
        <v>35</v>
      </c>
      <c r="H2820">
        <v>12184.5</v>
      </c>
      <c r="I2820">
        <v>0</v>
      </c>
      <c r="J2820" s="1" t="s">
        <v>3890</v>
      </c>
      <c r="K2820" s="1" t="s">
        <v>3894</v>
      </c>
    </row>
    <row r="2821" spans="1:11" x14ac:dyDescent="0.25">
      <c r="A2821" s="1" t="s">
        <v>35</v>
      </c>
      <c r="B2821" s="1" t="s">
        <v>2861</v>
      </c>
      <c r="C2821">
        <v>98400</v>
      </c>
      <c r="D2821" s="1" t="s">
        <v>3629</v>
      </c>
      <c r="E2821">
        <v>66.099999999999994</v>
      </c>
      <c r="F2821">
        <v>4230.3999999999996</v>
      </c>
      <c r="G2821" s="1" t="s">
        <v>35</v>
      </c>
      <c r="H2821">
        <v>4230.3999999999996</v>
      </c>
      <c r="I2821">
        <v>0</v>
      </c>
      <c r="J2821" s="1" t="s">
        <v>3890</v>
      </c>
      <c r="K2821" s="1" t="s">
        <v>3894</v>
      </c>
    </row>
    <row r="2822" spans="1:11" x14ac:dyDescent="0.25">
      <c r="A2822" s="1" t="s">
        <v>35</v>
      </c>
      <c r="B2822" s="1" t="s">
        <v>2862</v>
      </c>
      <c r="C2822">
        <v>98401</v>
      </c>
      <c r="D2822" s="1" t="s">
        <v>3618</v>
      </c>
      <c r="E2822">
        <v>25.5</v>
      </c>
      <c r="F2822">
        <v>1468.8</v>
      </c>
      <c r="G2822" s="1" t="s">
        <v>35</v>
      </c>
      <c r="H2822">
        <v>1468.8</v>
      </c>
      <c r="I2822">
        <v>0</v>
      </c>
      <c r="J2822" s="1" t="s">
        <v>3890</v>
      </c>
      <c r="K2822" s="1" t="s">
        <v>3894</v>
      </c>
    </row>
    <row r="2823" spans="1:11" x14ac:dyDescent="0.25">
      <c r="A2823" s="1" t="s">
        <v>35</v>
      </c>
      <c r="B2823" s="1" t="s">
        <v>2863</v>
      </c>
      <c r="C2823">
        <v>98402</v>
      </c>
      <c r="D2823" s="1" t="s">
        <v>3614</v>
      </c>
      <c r="E2823">
        <v>151.19999999999999</v>
      </c>
      <c r="F2823">
        <v>8471.4</v>
      </c>
      <c r="G2823" s="1" t="s">
        <v>35</v>
      </c>
      <c r="H2823">
        <v>8471.4</v>
      </c>
      <c r="I2823">
        <v>0</v>
      </c>
      <c r="J2823" s="1" t="s">
        <v>3890</v>
      </c>
      <c r="K2823" s="1" t="s">
        <v>3894</v>
      </c>
    </row>
    <row r="2824" spans="1:11" x14ac:dyDescent="0.25">
      <c r="A2824" s="1" t="s">
        <v>35</v>
      </c>
      <c r="B2824" s="1" t="s">
        <v>2864</v>
      </c>
      <c r="C2824">
        <v>98403</v>
      </c>
      <c r="D2824" s="1" t="s">
        <v>3730</v>
      </c>
      <c r="E2824">
        <v>480</v>
      </c>
      <c r="F2824">
        <v>28640</v>
      </c>
      <c r="G2824" s="1" t="s">
        <v>35</v>
      </c>
      <c r="H2824">
        <v>28640</v>
      </c>
      <c r="I2824">
        <v>0</v>
      </c>
      <c r="J2824" s="1" t="s">
        <v>3890</v>
      </c>
      <c r="K2824" s="1" t="s">
        <v>3894</v>
      </c>
    </row>
    <row r="2825" spans="1:11" x14ac:dyDescent="0.25">
      <c r="A2825" s="1" t="s">
        <v>35</v>
      </c>
      <c r="B2825" s="1" t="s">
        <v>2865</v>
      </c>
      <c r="C2825">
        <v>98404</v>
      </c>
      <c r="D2825" s="1" t="s">
        <v>3762</v>
      </c>
      <c r="E2825">
        <v>264.10000000000002</v>
      </c>
      <c r="F2825">
        <v>13997.3</v>
      </c>
      <c r="G2825" s="1" t="s">
        <v>35</v>
      </c>
      <c r="H2825">
        <v>13997.3</v>
      </c>
      <c r="I2825">
        <v>0</v>
      </c>
      <c r="J2825" s="1" t="s">
        <v>3890</v>
      </c>
      <c r="K2825" s="1" t="s">
        <v>3894</v>
      </c>
    </row>
    <row r="2826" spans="1:11" x14ac:dyDescent="0.25">
      <c r="A2826" s="1" t="s">
        <v>35</v>
      </c>
      <c r="B2826" s="1" t="s">
        <v>2866</v>
      </c>
      <c r="C2826">
        <v>98405</v>
      </c>
      <c r="D2826" s="1" t="s">
        <v>3762</v>
      </c>
      <c r="E2826">
        <v>3.7</v>
      </c>
      <c r="F2826">
        <v>518</v>
      </c>
      <c r="G2826" s="1" t="s">
        <v>35</v>
      </c>
      <c r="H2826">
        <v>518</v>
      </c>
      <c r="I2826">
        <v>0</v>
      </c>
      <c r="J2826" s="1" t="s">
        <v>3890</v>
      </c>
      <c r="K2826" s="1" t="s">
        <v>3894</v>
      </c>
    </row>
    <row r="2827" spans="1:11" x14ac:dyDescent="0.25">
      <c r="A2827" s="1" t="s">
        <v>35</v>
      </c>
      <c r="B2827" s="1" t="s">
        <v>2867</v>
      </c>
      <c r="C2827">
        <v>98406</v>
      </c>
      <c r="D2827" s="1" t="s">
        <v>3635</v>
      </c>
      <c r="E2827">
        <v>13.7</v>
      </c>
      <c r="F2827">
        <v>904.2</v>
      </c>
      <c r="G2827" s="1" t="s">
        <v>35</v>
      </c>
      <c r="H2827">
        <v>904.2</v>
      </c>
      <c r="I2827">
        <v>0</v>
      </c>
      <c r="J2827" s="1" t="s">
        <v>3890</v>
      </c>
      <c r="K2827" s="1" t="s">
        <v>3894</v>
      </c>
    </row>
    <row r="2828" spans="1:11" x14ac:dyDescent="0.25">
      <c r="A2828" s="1" t="s">
        <v>35</v>
      </c>
      <c r="B2828" s="1" t="s">
        <v>2868</v>
      </c>
      <c r="C2828">
        <v>98407</v>
      </c>
      <c r="D2828" s="1" t="s">
        <v>3700</v>
      </c>
      <c r="E2828">
        <v>1415.4</v>
      </c>
      <c r="F2828">
        <v>72866</v>
      </c>
      <c r="G2828" s="1" t="s">
        <v>3880</v>
      </c>
      <c r="H2828">
        <v>72866</v>
      </c>
      <c r="I2828">
        <v>0</v>
      </c>
      <c r="J2828" s="1" t="s">
        <v>3890</v>
      </c>
      <c r="K2828" s="1" t="s">
        <v>3900</v>
      </c>
    </row>
    <row r="2829" spans="1:11" x14ac:dyDescent="0.25">
      <c r="A2829" s="1" t="s">
        <v>35</v>
      </c>
      <c r="B2829" s="1" t="s">
        <v>2869</v>
      </c>
      <c r="C2829">
        <v>98408</v>
      </c>
      <c r="D2829" s="1" t="s">
        <v>3771</v>
      </c>
      <c r="E2829">
        <v>393.5</v>
      </c>
      <c r="F2829">
        <v>22540.799999999999</v>
      </c>
      <c r="G2829" s="1" t="s">
        <v>36</v>
      </c>
      <c r="H2829">
        <v>22540.799999999999</v>
      </c>
      <c r="I2829">
        <v>0</v>
      </c>
      <c r="J2829" s="1" t="s">
        <v>3890</v>
      </c>
      <c r="K2829" s="1" t="s">
        <v>3900</v>
      </c>
    </row>
    <row r="2830" spans="1:11" x14ac:dyDescent="0.25">
      <c r="A2830" s="1" t="s">
        <v>35</v>
      </c>
      <c r="B2830" s="1" t="s">
        <v>2870</v>
      </c>
      <c r="C2830">
        <v>98409</v>
      </c>
      <c r="D2830" s="1" t="s">
        <v>3861</v>
      </c>
      <c r="E2830">
        <v>60</v>
      </c>
      <c r="F2830">
        <v>2400</v>
      </c>
      <c r="G2830" s="1" t="s">
        <v>35</v>
      </c>
      <c r="H2830">
        <v>2400</v>
      </c>
      <c r="I2830">
        <v>0</v>
      </c>
      <c r="J2830" s="1" t="s">
        <v>3890</v>
      </c>
      <c r="K2830" s="1" t="s">
        <v>3894</v>
      </c>
    </row>
    <row r="2831" spans="1:11" x14ac:dyDescent="0.25">
      <c r="A2831" s="1" t="s">
        <v>35</v>
      </c>
      <c r="B2831" s="1" t="s">
        <v>2871</v>
      </c>
      <c r="C2831">
        <v>98410</v>
      </c>
      <c r="D2831" s="1" t="s">
        <v>3792</v>
      </c>
      <c r="E2831">
        <v>9.6</v>
      </c>
      <c r="F2831">
        <v>585.6</v>
      </c>
      <c r="G2831" s="1" t="s">
        <v>35</v>
      </c>
      <c r="H2831">
        <v>585.6</v>
      </c>
      <c r="I2831">
        <v>0</v>
      </c>
      <c r="J2831" s="1" t="s">
        <v>3890</v>
      </c>
      <c r="K2831" s="1" t="s">
        <v>3894</v>
      </c>
    </row>
    <row r="2832" spans="1:11" x14ac:dyDescent="0.25">
      <c r="A2832" s="1" t="s">
        <v>35</v>
      </c>
      <c r="B2832" s="1" t="s">
        <v>2872</v>
      </c>
      <c r="C2832">
        <v>98411</v>
      </c>
      <c r="D2832" s="1" t="s">
        <v>3710</v>
      </c>
      <c r="E2832">
        <v>43.4</v>
      </c>
      <c r="F2832">
        <v>2949</v>
      </c>
      <c r="G2832" s="1" t="s">
        <v>36</v>
      </c>
      <c r="H2832">
        <v>2949</v>
      </c>
      <c r="I2832">
        <v>0</v>
      </c>
      <c r="J2832" s="1" t="s">
        <v>3890</v>
      </c>
      <c r="K2832" s="1" t="s">
        <v>3901</v>
      </c>
    </row>
    <row r="2833" spans="1:11" x14ac:dyDescent="0.25">
      <c r="A2833" s="1" t="s">
        <v>35</v>
      </c>
      <c r="B2833" s="1" t="s">
        <v>2873</v>
      </c>
      <c r="C2833">
        <v>98412</v>
      </c>
      <c r="D2833" s="1" t="s">
        <v>3866</v>
      </c>
      <c r="E2833">
        <v>945.54</v>
      </c>
      <c r="F2833">
        <v>43836.84</v>
      </c>
      <c r="G2833" s="1" t="s">
        <v>36</v>
      </c>
      <c r="H2833">
        <v>43836.84</v>
      </c>
      <c r="I2833">
        <v>0</v>
      </c>
      <c r="J2833" s="1" t="s">
        <v>3890</v>
      </c>
      <c r="K2833" s="1" t="s">
        <v>3899</v>
      </c>
    </row>
    <row r="2834" spans="1:11" x14ac:dyDescent="0.25">
      <c r="A2834" s="1" t="s">
        <v>35</v>
      </c>
      <c r="B2834" s="1" t="s">
        <v>2874</v>
      </c>
      <c r="C2834">
        <v>98413</v>
      </c>
      <c r="D2834" s="1" t="s">
        <v>3867</v>
      </c>
      <c r="E2834">
        <v>944.3</v>
      </c>
      <c r="F2834">
        <v>44493.4</v>
      </c>
      <c r="G2834" s="1" t="s">
        <v>37</v>
      </c>
      <c r="H2834">
        <v>44493.4</v>
      </c>
      <c r="I2834">
        <v>0</v>
      </c>
      <c r="J2834" s="1" t="s">
        <v>3890</v>
      </c>
      <c r="K2834" s="1" t="s">
        <v>3896</v>
      </c>
    </row>
    <row r="2835" spans="1:11" x14ac:dyDescent="0.25">
      <c r="A2835" s="1" t="s">
        <v>35</v>
      </c>
      <c r="B2835" s="1" t="s">
        <v>2875</v>
      </c>
      <c r="C2835">
        <v>98414</v>
      </c>
      <c r="D2835" s="1" t="s">
        <v>3844</v>
      </c>
      <c r="E2835">
        <v>11.8</v>
      </c>
      <c r="F2835">
        <v>708</v>
      </c>
      <c r="G2835" s="1" t="s">
        <v>36</v>
      </c>
      <c r="H2835">
        <v>708</v>
      </c>
      <c r="I2835">
        <v>0</v>
      </c>
      <c r="J2835" s="1" t="s">
        <v>3890</v>
      </c>
      <c r="K2835" s="1" t="s">
        <v>3901</v>
      </c>
    </row>
    <row r="2836" spans="1:11" x14ac:dyDescent="0.25">
      <c r="A2836" s="1" t="s">
        <v>35</v>
      </c>
      <c r="B2836" s="1" t="s">
        <v>2876</v>
      </c>
      <c r="C2836">
        <v>98415</v>
      </c>
      <c r="D2836" s="1" t="s">
        <v>3713</v>
      </c>
      <c r="E2836">
        <v>9.9</v>
      </c>
      <c r="F2836">
        <v>594</v>
      </c>
      <c r="G2836" s="1" t="s">
        <v>36</v>
      </c>
      <c r="H2836">
        <v>594</v>
      </c>
      <c r="I2836">
        <v>0</v>
      </c>
      <c r="J2836" s="1" t="s">
        <v>3890</v>
      </c>
      <c r="K2836" s="1" t="s">
        <v>3901</v>
      </c>
    </row>
    <row r="2837" spans="1:11" x14ac:dyDescent="0.25">
      <c r="A2837" s="1" t="s">
        <v>35</v>
      </c>
      <c r="B2837" s="1" t="s">
        <v>2877</v>
      </c>
      <c r="C2837">
        <v>98416</v>
      </c>
      <c r="D2837" s="1" t="s">
        <v>3711</v>
      </c>
      <c r="E2837">
        <v>21.9</v>
      </c>
      <c r="F2837">
        <v>1314</v>
      </c>
      <c r="G2837" s="1" t="s">
        <v>36</v>
      </c>
      <c r="H2837">
        <v>1314</v>
      </c>
      <c r="I2837">
        <v>0</v>
      </c>
      <c r="J2837" s="1" t="s">
        <v>3890</v>
      </c>
      <c r="K2837" s="1" t="s">
        <v>3901</v>
      </c>
    </row>
    <row r="2838" spans="1:11" x14ac:dyDescent="0.25">
      <c r="A2838" s="1" t="s">
        <v>35</v>
      </c>
      <c r="B2838" s="1" t="s">
        <v>2878</v>
      </c>
      <c r="C2838">
        <v>98417</v>
      </c>
      <c r="D2838" s="1" t="s">
        <v>3709</v>
      </c>
      <c r="E2838">
        <v>123.1</v>
      </c>
      <c r="F2838">
        <v>7386</v>
      </c>
      <c r="G2838" s="1" t="s">
        <v>36</v>
      </c>
      <c r="H2838">
        <v>7386</v>
      </c>
      <c r="I2838">
        <v>0</v>
      </c>
      <c r="J2838" s="1" t="s">
        <v>3890</v>
      </c>
      <c r="K2838" s="1" t="s">
        <v>3901</v>
      </c>
    </row>
    <row r="2839" spans="1:11" x14ac:dyDescent="0.25">
      <c r="A2839" s="1" t="s">
        <v>35</v>
      </c>
      <c r="B2839" s="1" t="s">
        <v>2879</v>
      </c>
      <c r="C2839">
        <v>98418</v>
      </c>
      <c r="D2839" s="1" t="s">
        <v>3745</v>
      </c>
      <c r="E2839">
        <v>3.2</v>
      </c>
      <c r="F2839">
        <v>448</v>
      </c>
      <c r="G2839" s="1" t="s">
        <v>36</v>
      </c>
      <c r="H2839">
        <v>448</v>
      </c>
      <c r="I2839">
        <v>0</v>
      </c>
      <c r="J2839" s="1" t="s">
        <v>3890</v>
      </c>
      <c r="K2839" s="1" t="s">
        <v>3894</v>
      </c>
    </row>
    <row r="2840" spans="1:11" x14ac:dyDescent="0.25">
      <c r="A2840" s="1" t="s">
        <v>35</v>
      </c>
      <c r="B2840" s="1" t="s">
        <v>2880</v>
      </c>
      <c r="C2840">
        <v>98419</v>
      </c>
      <c r="D2840" s="1" t="s">
        <v>3721</v>
      </c>
      <c r="E2840">
        <v>361.2</v>
      </c>
      <c r="F2840">
        <v>21672</v>
      </c>
      <c r="G2840" s="1" t="s">
        <v>36</v>
      </c>
      <c r="H2840">
        <v>21672</v>
      </c>
      <c r="I2840">
        <v>0</v>
      </c>
      <c r="J2840" s="1" t="s">
        <v>3890</v>
      </c>
      <c r="K2840" s="1" t="s">
        <v>3897</v>
      </c>
    </row>
    <row r="2841" spans="1:11" x14ac:dyDescent="0.25">
      <c r="A2841" s="1" t="s">
        <v>35</v>
      </c>
      <c r="B2841" s="1" t="s">
        <v>2881</v>
      </c>
      <c r="C2841">
        <v>98420</v>
      </c>
      <c r="D2841" s="1" t="s">
        <v>3661</v>
      </c>
      <c r="E2841">
        <v>262.7</v>
      </c>
      <c r="F2841">
        <v>16370</v>
      </c>
      <c r="G2841" s="1" t="s">
        <v>36</v>
      </c>
      <c r="H2841">
        <v>16370</v>
      </c>
      <c r="I2841">
        <v>0</v>
      </c>
      <c r="J2841" s="1" t="s">
        <v>3890</v>
      </c>
      <c r="K2841" s="1" t="s">
        <v>3902</v>
      </c>
    </row>
    <row r="2842" spans="1:11" x14ac:dyDescent="0.25">
      <c r="A2842" s="1" t="s">
        <v>35</v>
      </c>
      <c r="B2842" s="1" t="s">
        <v>2882</v>
      </c>
      <c r="C2842">
        <v>98421</v>
      </c>
      <c r="D2842" s="1" t="s">
        <v>3690</v>
      </c>
      <c r="E2842">
        <v>1665.47</v>
      </c>
      <c r="F2842">
        <v>74281.539999999994</v>
      </c>
      <c r="G2842" s="1" t="s">
        <v>37</v>
      </c>
      <c r="H2842">
        <v>74281.539999999994</v>
      </c>
      <c r="I2842">
        <v>0</v>
      </c>
      <c r="J2842" s="1" t="s">
        <v>3890</v>
      </c>
      <c r="K2842" s="1" t="s">
        <v>3903</v>
      </c>
    </row>
    <row r="2843" spans="1:11" x14ac:dyDescent="0.25">
      <c r="A2843" s="1" t="s">
        <v>35</v>
      </c>
      <c r="B2843" s="1" t="s">
        <v>2883</v>
      </c>
      <c r="C2843">
        <v>98422</v>
      </c>
      <c r="D2843" s="1" t="s">
        <v>3772</v>
      </c>
      <c r="E2843">
        <v>504</v>
      </c>
      <c r="F2843">
        <v>16128</v>
      </c>
      <c r="G2843" s="1" t="s">
        <v>35</v>
      </c>
      <c r="H2843">
        <v>16128</v>
      </c>
      <c r="I2843">
        <v>0</v>
      </c>
      <c r="J2843" s="1" t="s">
        <v>3890</v>
      </c>
      <c r="K2843" s="1" t="s">
        <v>3894</v>
      </c>
    </row>
    <row r="2844" spans="1:11" x14ac:dyDescent="0.25">
      <c r="A2844" s="1" t="s">
        <v>35</v>
      </c>
      <c r="B2844" s="1" t="s">
        <v>2884</v>
      </c>
      <c r="C2844">
        <v>98423</v>
      </c>
      <c r="D2844" s="1" t="s">
        <v>3624</v>
      </c>
      <c r="E2844">
        <v>49</v>
      </c>
      <c r="F2844">
        <v>2824</v>
      </c>
      <c r="G2844" s="1" t="s">
        <v>35</v>
      </c>
      <c r="H2844">
        <v>2824</v>
      </c>
      <c r="I2844">
        <v>0</v>
      </c>
      <c r="J2844" s="1" t="s">
        <v>3890</v>
      </c>
      <c r="K2844" s="1" t="s">
        <v>3894</v>
      </c>
    </row>
    <row r="2845" spans="1:11" x14ac:dyDescent="0.25">
      <c r="A2845" s="1" t="s">
        <v>35</v>
      </c>
      <c r="B2845" s="1" t="s">
        <v>2885</v>
      </c>
      <c r="C2845">
        <v>98424</v>
      </c>
      <c r="D2845" s="1" t="s">
        <v>3692</v>
      </c>
      <c r="E2845">
        <v>131.4</v>
      </c>
      <c r="F2845">
        <v>7884</v>
      </c>
      <c r="G2845" s="1" t="s">
        <v>35</v>
      </c>
      <c r="H2845">
        <v>7884</v>
      </c>
      <c r="I2845">
        <v>0</v>
      </c>
      <c r="J2845" s="1" t="s">
        <v>3890</v>
      </c>
      <c r="K2845" s="1" t="s">
        <v>3894</v>
      </c>
    </row>
    <row r="2846" spans="1:11" x14ac:dyDescent="0.25">
      <c r="A2846" s="1" t="s">
        <v>35</v>
      </c>
      <c r="B2846" s="1" t="s">
        <v>2886</v>
      </c>
      <c r="C2846">
        <v>98425</v>
      </c>
      <c r="D2846" s="1" t="s">
        <v>3614</v>
      </c>
      <c r="E2846">
        <v>6.4</v>
      </c>
      <c r="F2846">
        <v>198.4</v>
      </c>
      <c r="G2846" s="1" t="s">
        <v>36</v>
      </c>
      <c r="H2846">
        <v>198.4</v>
      </c>
      <c r="I2846">
        <v>0</v>
      </c>
      <c r="J2846" s="1" t="s">
        <v>3890</v>
      </c>
      <c r="K2846" s="1" t="s">
        <v>3895</v>
      </c>
    </row>
    <row r="2847" spans="1:11" x14ac:dyDescent="0.25">
      <c r="A2847" s="1" t="s">
        <v>36</v>
      </c>
      <c r="B2847" s="1" t="s">
        <v>2887</v>
      </c>
      <c r="C2847">
        <v>98426</v>
      </c>
      <c r="D2847" s="1" t="s">
        <v>3613</v>
      </c>
      <c r="E2847">
        <v>10.3</v>
      </c>
      <c r="F2847">
        <v>679.8</v>
      </c>
      <c r="G2847" s="1" t="s">
        <v>36</v>
      </c>
      <c r="H2847">
        <v>679.8</v>
      </c>
      <c r="I2847">
        <v>0</v>
      </c>
      <c r="J2847" s="1" t="s">
        <v>3890</v>
      </c>
      <c r="K2847" s="1" t="s">
        <v>3894</v>
      </c>
    </row>
    <row r="2848" spans="1:11" x14ac:dyDescent="0.25">
      <c r="A2848" s="1" t="s">
        <v>36</v>
      </c>
      <c r="B2848" s="1" t="s">
        <v>2888</v>
      </c>
      <c r="C2848">
        <v>98427</v>
      </c>
      <c r="D2848" s="1" t="s">
        <v>3598</v>
      </c>
      <c r="E2848">
        <v>1146</v>
      </c>
      <c r="F2848">
        <v>63240.9</v>
      </c>
      <c r="G2848" s="1" t="s">
        <v>37</v>
      </c>
      <c r="H2848">
        <v>63240.9</v>
      </c>
      <c r="I2848">
        <v>0</v>
      </c>
      <c r="J2848" s="1" t="s">
        <v>3890</v>
      </c>
      <c r="K2848" s="1" t="s">
        <v>3894</v>
      </c>
    </row>
    <row r="2849" spans="1:11" x14ac:dyDescent="0.25">
      <c r="A2849" s="1" t="s">
        <v>36</v>
      </c>
      <c r="B2849" s="1" t="s">
        <v>2889</v>
      </c>
      <c r="C2849">
        <v>98428</v>
      </c>
      <c r="D2849" s="1" t="s">
        <v>3598</v>
      </c>
      <c r="E2849">
        <v>74</v>
      </c>
      <c r="F2849">
        <v>4070</v>
      </c>
      <c r="G2849" s="1" t="s">
        <v>37</v>
      </c>
      <c r="H2849">
        <v>4070</v>
      </c>
      <c r="I2849">
        <v>0</v>
      </c>
      <c r="J2849" s="1" t="s">
        <v>3890</v>
      </c>
      <c r="K2849" s="1" t="s">
        <v>3896</v>
      </c>
    </row>
    <row r="2850" spans="1:11" x14ac:dyDescent="0.25">
      <c r="A2850" s="1" t="s">
        <v>36</v>
      </c>
      <c r="B2850" s="1" t="s">
        <v>2890</v>
      </c>
      <c r="C2850">
        <v>98429</v>
      </c>
      <c r="D2850" s="1" t="s">
        <v>3597</v>
      </c>
      <c r="E2850">
        <v>545</v>
      </c>
      <c r="F2850">
        <v>31768.35</v>
      </c>
      <c r="G2850" s="1" t="s">
        <v>36</v>
      </c>
      <c r="H2850">
        <v>31768.35</v>
      </c>
      <c r="I2850">
        <v>0</v>
      </c>
      <c r="J2850" s="1" t="s">
        <v>3890</v>
      </c>
      <c r="K2850" s="1" t="s">
        <v>3894</v>
      </c>
    </row>
    <row r="2851" spans="1:11" x14ac:dyDescent="0.25">
      <c r="A2851" s="1" t="s">
        <v>36</v>
      </c>
      <c r="B2851" s="1" t="s">
        <v>2891</v>
      </c>
      <c r="C2851">
        <v>98430</v>
      </c>
      <c r="D2851" s="1" t="s">
        <v>3653</v>
      </c>
      <c r="E2851">
        <v>154.1</v>
      </c>
      <c r="F2851">
        <v>8321.4</v>
      </c>
      <c r="G2851" s="1" t="s">
        <v>37</v>
      </c>
      <c r="H2851">
        <v>8321.4</v>
      </c>
      <c r="I2851">
        <v>0</v>
      </c>
      <c r="J2851" s="1" t="s">
        <v>3890</v>
      </c>
      <c r="K2851" s="1" t="s">
        <v>3899</v>
      </c>
    </row>
    <row r="2852" spans="1:11" x14ac:dyDescent="0.25">
      <c r="A2852" s="1" t="s">
        <v>36</v>
      </c>
      <c r="B2852" s="1" t="s">
        <v>2892</v>
      </c>
      <c r="C2852">
        <v>98431</v>
      </c>
      <c r="D2852" s="1" t="s">
        <v>3640</v>
      </c>
      <c r="E2852">
        <v>240.8</v>
      </c>
      <c r="F2852">
        <v>13003.2</v>
      </c>
      <c r="G2852" s="1" t="s">
        <v>36</v>
      </c>
      <c r="H2852">
        <v>13003.2</v>
      </c>
      <c r="I2852">
        <v>0</v>
      </c>
      <c r="J2852" s="1" t="s">
        <v>3890</v>
      </c>
      <c r="K2852" s="1" t="s">
        <v>3899</v>
      </c>
    </row>
    <row r="2853" spans="1:11" x14ac:dyDescent="0.25">
      <c r="A2853" s="1" t="s">
        <v>36</v>
      </c>
      <c r="B2853" s="1" t="s">
        <v>2893</v>
      </c>
      <c r="C2853">
        <v>98432</v>
      </c>
      <c r="D2853" s="1" t="s">
        <v>3649</v>
      </c>
      <c r="E2853">
        <v>75.3</v>
      </c>
      <c r="F2853">
        <v>4216.8</v>
      </c>
      <c r="G2853" s="1" t="s">
        <v>37</v>
      </c>
      <c r="H2853">
        <v>4216.8</v>
      </c>
      <c r="I2853">
        <v>0</v>
      </c>
      <c r="J2853" s="1" t="s">
        <v>3890</v>
      </c>
      <c r="K2853" s="1" t="s">
        <v>3899</v>
      </c>
    </row>
    <row r="2854" spans="1:11" x14ac:dyDescent="0.25">
      <c r="A2854" s="1" t="s">
        <v>36</v>
      </c>
      <c r="B2854" s="1" t="s">
        <v>2894</v>
      </c>
      <c r="C2854">
        <v>98433</v>
      </c>
      <c r="D2854" s="1" t="s">
        <v>3608</v>
      </c>
      <c r="E2854">
        <v>146.4</v>
      </c>
      <c r="F2854">
        <v>7475.8</v>
      </c>
      <c r="G2854" s="1" t="s">
        <v>38</v>
      </c>
      <c r="H2854">
        <v>7475.8</v>
      </c>
      <c r="I2854">
        <v>0</v>
      </c>
      <c r="J2854" s="1" t="s">
        <v>3890</v>
      </c>
      <c r="K2854" s="1" t="s">
        <v>3899</v>
      </c>
    </row>
    <row r="2855" spans="1:11" x14ac:dyDescent="0.25">
      <c r="A2855" s="1" t="s">
        <v>36</v>
      </c>
      <c r="B2855" s="1" t="s">
        <v>2895</v>
      </c>
      <c r="C2855">
        <v>98434</v>
      </c>
      <c r="D2855" s="1" t="s">
        <v>3735</v>
      </c>
      <c r="E2855">
        <v>96.8</v>
      </c>
      <c r="F2855">
        <v>4549.6000000000004</v>
      </c>
      <c r="G2855" s="1" t="s">
        <v>38</v>
      </c>
      <c r="H2855">
        <v>4549.6000000000004</v>
      </c>
      <c r="I2855">
        <v>0</v>
      </c>
      <c r="J2855" s="1" t="s">
        <v>3890</v>
      </c>
      <c r="K2855" s="1" t="s">
        <v>3899</v>
      </c>
    </row>
    <row r="2856" spans="1:11" x14ac:dyDescent="0.25">
      <c r="A2856" s="1" t="s">
        <v>36</v>
      </c>
      <c r="B2856" s="1" t="s">
        <v>2896</v>
      </c>
      <c r="C2856">
        <v>98435</v>
      </c>
      <c r="D2856" s="1" t="s">
        <v>3804</v>
      </c>
      <c r="E2856">
        <v>81.900000000000006</v>
      </c>
      <c r="F2856">
        <v>4422.6000000000004</v>
      </c>
      <c r="G2856" s="1" t="s">
        <v>37</v>
      </c>
      <c r="H2856">
        <v>4422.6000000000004</v>
      </c>
      <c r="I2856">
        <v>0</v>
      </c>
      <c r="J2856" s="1" t="s">
        <v>3890</v>
      </c>
      <c r="K2856" s="1" t="s">
        <v>3899</v>
      </c>
    </row>
    <row r="2857" spans="1:11" x14ac:dyDescent="0.25">
      <c r="A2857" s="1" t="s">
        <v>36</v>
      </c>
      <c r="B2857" s="1" t="s">
        <v>2897</v>
      </c>
      <c r="C2857">
        <v>98436</v>
      </c>
      <c r="D2857" s="1" t="s">
        <v>3639</v>
      </c>
      <c r="E2857">
        <v>173.9</v>
      </c>
      <c r="F2857">
        <v>8173.3</v>
      </c>
      <c r="G2857" s="1" t="s">
        <v>37</v>
      </c>
      <c r="H2857">
        <v>8173.3</v>
      </c>
      <c r="I2857">
        <v>0</v>
      </c>
      <c r="J2857" s="1" t="s">
        <v>3890</v>
      </c>
      <c r="K2857" s="1" t="s">
        <v>3899</v>
      </c>
    </row>
    <row r="2858" spans="1:11" x14ac:dyDescent="0.25">
      <c r="A2858" s="1" t="s">
        <v>36</v>
      </c>
      <c r="B2858" s="1" t="s">
        <v>2898</v>
      </c>
      <c r="C2858">
        <v>98437</v>
      </c>
      <c r="D2858" s="1" t="s">
        <v>3863</v>
      </c>
      <c r="E2858">
        <v>76.400000000000006</v>
      </c>
      <c r="F2858">
        <v>4125.6000000000004</v>
      </c>
      <c r="G2858" s="1" t="s">
        <v>36</v>
      </c>
      <c r="H2858">
        <v>4125.6000000000004</v>
      </c>
      <c r="I2858">
        <v>0</v>
      </c>
      <c r="J2858" s="1" t="s">
        <v>3890</v>
      </c>
      <c r="K2858" s="1" t="s">
        <v>3899</v>
      </c>
    </row>
    <row r="2859" spans="1:11" x14ac:dyDescent="0.25">
      <c r="A2859" s="1" t="s">
        <v>36</v>
      </c>
      <c r="B2859" s="1" t="s">
        <v>2899</v>
      </c>
      <c r="C2859">
        <v>98438</v>
      </c>
      <c r="D2859" s="1" t="s">
        <v>3644</v>
      </c>
      <c r="E2859">
        <v>72.099999999999994</v>
      </c>
      <c r="F2859">
        <v>4037.6</v>
      </c>
      <c r="G2859" s="1" t="s">
        <v>36</v>
      </c>
      <c r="H2859">
        <v>4037.6</v>
      </c>
      <c r="I2859">
        <v>0</v>
      </c>
      <c r="J2859" s="1" t="s">
        <v>3890</v>
      </c>
      <c r="K2859" s="1" t="s">
        <v>3899</v>
      </c>
    </row>
    <row r="2860" spans="1:11" x14ac:dyDescent="0.25">
      <c r="A2860" s="1" t="s">
        <v>36</v>
      </c>
      <c r="B2860" s="1" t="s">
        <v>2900</v>
      </c>
      <c r="C2860">
        <v>98439</v>
      </c>
      <c r="D2860" s="1" t="s">
        <v>3641</v>
      </c>
      <c r="E2860">
        <v>68.400000000000006</v>
      </c>
      <c r="F2860">
        <v>2857.8</v>
      </c>
      <c r="G2860" s="1" t="s">
        <v>37</v>
      </c>
      <c r="H2860">
        <v>2857.8</v>
      </c>
      <c r="I2860">
        <v>0</v>
      </c>
      <c r="J2860" s="1" t="s">
        <v>3890</v>
      </c>
      <c r="K2860" s="1" t="s">
        <v>3899</v>
      </c>
    </row>
    <row r="2861" spans="1:11" x14ac:dyDescent="0.25">
      <c r="A2861" s="1" t="s">
        <v>36</v>
      </c>
      <c r="B2861" s="1" t="s">
        <v>2901</v>
      </c>
      <c r="C2861">
        <v>98440</v>
      </c>
      <c r="D2861" s="1" t="s">
        <v>3648</v>
      </c>
      <c r="E2861">
        <v>89.1</v>
      </c>
      <c r="F2861">
        <v>4811.3999999999996</v>
      </c>
      <c r="G2861" s="1" t="s">
        <v>37</v>
      </c>
      <c r="H2861">
        <v>4811.3999999999996</v>
      </c>
      <c r="I2861">
        <v>0</v>
      </c>
      <c r="J2861" s="1" t="s">
        <v>3890</v>
      </c>
      <c r="K2861" s="1" t="s">
        <v>3899</v>
      </c>
    </row>
    <row r="2862" spans="1:11" x14ac:dyDescent="0.25">
      <c r="A2862" s="1" t="s">
        <v>36</v>
      </c>
      <c r="B2862" s="1" t="s">
        <v>2902</v>
      </c>
      <c r="C2862">
        <v>98441</v>
      </c>
      <c r="D2862" s="1" t="s">
        <v>3648</v>
      </c>
      <c r="E2862">
        <v>0</v>
      </c>
      <c r="F2862">
        <v>0</v>
      </c>
      <c r="G2862" s="1" t="s">
        <v>3879</v>
      </c>
      <c r="H2862">
        <v>0</v>
      </c>
      <c r="I2862">
        <v>0</v>
      </c>
      <c r="J2862" s="1" t="s">
        <v>3891</v>
      </c>
      <c r="K2862" s="1" t="s">
        <v>3899</v>
      </c>
    </row>
    <row r="2863" spans="1:11" x14ac:dyDescent="0.25">
      <c r="A2863" s="1" t="s">
        <v>36</v>
      </c>
      <c r="B2863" s="1" t="s">
        <v>2903</v>
      </c>
      <c r="C2863">
        <v>98442</v>
      </c>
      <c r="D2863" s="1" t="s">
        <v>3653</v>
      </c>
      <c r="E2863">
        <v>7</v>
      </c>
      <c r="F2863">
        <v>1050</v>
      </c>
      <c r="G2863" s="1" t="s">
        <v>37</v>
      </c>
      <c r="H2863">
        <v>1050</v>
      </c>
      <c r="I2863">
        <v>0</v>
      </c>
      <c r="J2863" s="1" t="s">
        <v>3890</v>
      </c>
      <c r="K2863" s="1" t="s">
        <v>3899</v>
      </c>
    </row>
    <row r="2864" spans="1:11" x14ac:dyDescent="0.25">
      <c r="A2864" s="1" t="s">
        <v>36</v>
      </c>
      <c r="B2864" s="1" t="s">
        <v>2904</v>
      </c>
      <c r="C2864">
        <v>98443</v>
      </c>
      <c r="D2864" s="1" t="s">
        <v>3806</v>
      </c>
      <c r="E2864">
        <v>3.5</v>
      </c>
      <c r="F2864">
        <v>525</v>
      </c>
      <c r="G2864" s="1" t="s">
        <v>37</v>
      </c>
      <c r="H2864">
        <v>525</v>
      </c>
      <c r="I2864">
        <v>0</v>
      </c>
      <c r="J2864" s="1" t="s">
        <v>3890</v>
      </c>
      <c r="K2864" s="1" t="s">
        <v>3899</v>
      </c>
    </row>
    <row r="2865" spans="1:11" x14ac:dyDescent="0.25">
      <c r="A2865" s="1" t="s">
        <v>36</v>
      </c>
      <c r="B2865" s="1" t="s">
        <v>2905</v>
      </c>
      <c r="C2865">
        <v>98444</v>
      </c>
      <c r="D2865" s="1" t="s">
        <v>3667</v>
      </c>
      <c r="E2865">
        <v>229.3</v>
      </c>
      <c r="F2865">
        <v>11164.2</v>
      </c>
      <c r="G2865" s="1" t="s">
        <v>37</v>
      </c>
      <c r="H2865">
        <v>11164.2</v>
      </c>
      <c r="I2865">
        <v>0</v>
      </c>
      <c r="J2865" s="1" t="s">
        <v>3890</v>
      </c>
      <c r="K2865" s="1" t="s">
        <v>3899</v>
      </c>
    </row>
    <row r="2866" spans="1:11" x14ac:dyDescent="0.25">
      <c r="A2866" s="1" t="s">
        <v>36</v>
      </c>
      <c r="B2866" s="1" t="s">
        <v>2906</v>
      </c>
      <c r="C2866">
        <v>98445</v>
      </c>
      <c r="D2866" s="1" t="s">
        <v>3651</v>
      </c>
      <c r="E2866">
        <v>201.4</v>
      </c>
      <c r="F2866">
        <v>10540.6</v>
      </c>
      <c r="G2866" s="1" t="s">
        <v>38</v>
      </c>
      <c r="H2866">
        <v>10540.6</v>
      </c>
      <c r="I2866">
        <v>0</v>
      </c>
      <c r="J2866" s="1" t="s">
        <v>3890</v>
      </c>
      <c r="K2866" s="1" t="s">
        <v>3899</v>
      </c>
    </row>
    <row r="2867" spans="1:11" x14ac:dyDescent="0.25">
      <c r="A2867" s="1" t="s">
        <v>36</v>
      </c>
      <c r="B2867" s="1" t="s">
        <v>2907</v>
      </c>
      <c r="C2867">
        <v>98446</v>
      </c>
      <c r="D2867" s="1" t="s">
        <v>3655</v>
      </c>
      <c r="E2867">
        <v>101</v>
      </c>
      <c r="F2867">
        <v>4503.3999999999996</v>
      </c>
      <c r="G2867" s="1" t="s">
        <v>36</v>
      </c>
      <c r="H2867">
        <v>4503.3999999999996</v>
      </c>
      <c r="I2867">
        <v>0</v>
      </c>
      <c r="J2867" s="1" t="s">
        <v>3890</v>
      </c>
      <c r="K2867" s="1" t="s">
        <v>3899</v>
      </c>
    </row>
    <row r="2868" spans="1:11" x14ac:dyDescent="0.25">
      <c r="A2868" s="1" t="s">
        <v>36</v>
      </c>
      <c r="B2868" s="1" t="s">
        <v>2908</v>
      </c>
      <c r="C2868">
        <v>98447</v>
      </c>
      <c r="D2868" s="1" t="s">
        <v>3804</v>
      </c>
      <c r="E2868">
        <v>4.4000000000000004</v>
      </c>
      <c r="F2868">
        <v>660</v>
      </c>
      <c r="G2868" s="1" t="s">
        <v>37</v>
      </c>
      <c r="H2868">
        <v>660</v>
      </c>
      <c r="I2868">
        <v>0</v>
      </c>
      <c r="J2868" s="1" t="s">
        <v>3890</v>
      </c>
      <c r="K2868" s="1" t="s">
        <v>3899</v>
      </c>
    </row>
    <row r="2869" spans="1:11" x14ac:dyDescent="0.25">
      <c r="A2869" s="1" t="s">
        <v>36</v>
      </c>
      <c r="B2869" s="1" t="s">
        <v>2909</v>
      </c>
      <c r="C2869">
        <v>98448</v>
      </c>
      <c r="D2869" s="1" t="s">
        <v>3595</v>
      </c>
      <c r="E2869">
        <v>88.1</v>
      </c>
      <c r="F2869">
        <v>3846.7</v>
      </c>
      <c r="G2869" s="1" t="s">
        <v>36</v>
      </c>
      <c r="H2869">
        <v>3846.7</v>
      </c>
      <c r="I2869">
        <v>0</v>
      </c>
      <c r="J2869" s="1" t="s">
        <v>3890</v>
      </c>
      <c r="K2869" s="1" t="s">
        <v>3894</v>
      </c>
    </row>
    <row r="2870" spans="1:11" x14ac:dyDescent="0.25">
      <c r="A2870" s="1" t="s">
        <v>36</v>
      </c>
      <c r="B2870" s="1" t="s">
        <v>2910</v>
      </c>
      <c r="C2870">
        <v>98449</v>
      </c>
      <c r="D2870" s="1" t="s">
        <v>3718</v>
      </c>
      <c r="E2870">
        <v>103.6</v>
      </c>
      <c r="F2870">
        <v>3522.4</v>
      </c>
      <c r="G2870" s="1" t="s">
        <v>36</v>
      </c>
      <c r="H2870">
        <v>3522.4</v>
      </c>
      <c r="I2870">
        <v>0</v>
      </c>
      <c r="J2870" s="1" t="s">
        <v>3890</v>
      </c>
      <c r="K2870" s="1" t="s">
        <v>3894</v>
      </c>
    </row>
    <row r="2871" spans="1:11" x14ac:dyDescent="0.25">
      <c r="A2871" s="1" t="s">
        <v>36</v>
      </c>
      <c r="B2871" s="1" t="s">
        <v>2911</v>
      </c>
      <c r="C2871">
        <v>98450</v>
      </c>
      <c r="D2871" s="1" t="s">
        <v>3609</v>
      </c>
      <c r="E2871">
        <v>12.6</v>
      </c>
      <c r="F2871">
        <v>753.9</v>
      </c>
      <c r="G2871" s="1" t="s">
        <v>36</v>
      </c>
      <c r="H2871">
        <v>753.9</v>
      </c>
      <c r="I2871">
        <v>0</v>
      </c>
      <c r="J2871" s="1" t="s">
        <v>3890</v>
      </c>
      <c r="K2871" s="1" t="s">
        <v>3894</v>
      </c>
    </row>
    <row r="2872" spans="1:11" x14ac:dyDescent="0.25">
      <c r="A2872" s="1" t="s">
        <v>36</v>
      </c>
      <c r="B2872" s="1" t="s">
        <v>2912</v>
      </c>
      <c r="C2872">
        <v>98451</v>
      </c>
      <c r="D2872" s="1" t="s">
        <v>3612</v>
      </c>
      <c r="E2872">
        <v>69.400000000000006</v>
      </c>
      <c r="F2872">
        <v>3199.1</v>
      </c>
      <c r="G2872" s="1" t="s">
        <v>36</v>
      </c>
      <c r="H2872">
        <v>3199.1</v>
      </c>
      <c r="I2872">
        <v>0</v>
      </c>
      <c r="J2872" s="1" t="s">
        <v>3890</v>
      </c>
      <c r="K2872" s="1" t="s">
        <v>3894</v>
      </c>
    </row>
    <row r="2873" spans="1:11" x14ac:dyDescent="0.25">
      <c r="A2873" s="1" t="s">
        <v>36</v>
      </c>
      <c r="B2873" s="1" t="s">
        <v>2913</v>
      </c>
      <c r="C2873">
        <v>98452</v>
      </c>
      <c r="D2873" s="1" t="s">
        <v>3733</v>
      </c>
      <c r="E2873">
        <v>40</v>
      </c>
      <c r="F2873">
        <v>2880</v>
      </c>
      <c r="G2873" s="1" t="s">
        <v>36</v>
      </c>
      <c r="H2873">
        <v>2880</v>
      </c>
      <c r="I2873">
        <v>0</v>
      </c>
      <c r="J2873" s="1" t="s">
        <v>3890</v>
      </c>
      <c r="K2873" s="1" t="s">
        <v>3897</v>
      </c>
    </row>
    <row r="2874" spans="1:11" x14ac:dyDescent="0.25">
      <c r="A2874" s="1" t="s">
        <v>36</v>
      </c>
      <c r="B2874" s="1" t="s">
        <v>2914</v>
      </c>
      <c r="C2874">
        <v>98453</v>
      </c>
      <c r="D2874" s="1" t="s">
        <v>3679</v>
      </c>
      <c r="E2874">
        <v>43.3</v>
      </c>
      <c r="F2874">
        <v>2598</v>
      </c>
      <c r="G2874" s="1" t="s">
        <v>36</v>
      </c>
      <c r="H2874">
        <v>2598</v>
      </c>
      <c r="I2874">
        <v>0</v>
      </c>
      <c r="J2874" s="1" t="s">
        <v>3890</v>
      </c>
      <c r="K2874" s="1" t="s">
        <v>3897</v>
      </c>
    </row>
    <row r="2875" spans="1:11" x14ac:dyDescent="0.25">
      <c r="A2875" s="1" t="s">
        <v>36</v>
      </c>
      <c r="B2875" s="1" t="s">
        <v>2915</v>
      </c>
      <c r="C2875">
        <v>98454</v>
      </c>
      <c r="D2875" s="1" t="s">
        <v>3599</v>
      </c>
      <c r="E2875">
        <v>901.7</v>
      </c>
      <c r="F2875">
        <v>49246.7</v>
      </c>
      <c r="G2875" s="1" t="s">
        <v>38</v>
      </c>
      <c r="H2875">
        <v>49246.7</v>
      </c>
      <c r="I2875">
        <v>0</v>
      </c>
      <c r="J2875" s="1" t="s">
        <v>3890</v>
      </c>
      <c r="K2875" s="1" t="s">
        <v>3902</v>
      </c>
    </row>
    <row r="2876" spans="1:11" x14ac:dyDescent="0.25">
      <c r="A2876" s="1" t="s">
        <v>36</v>
      </c>
      <c r="B2876" s="1" t="s">
        <v>2916</v>
      </c>
      <c r="C2876">
        <v>98455</v>
      </c>
      <c r="D2876" s="1" t="s">
        <v>3855</v>
      </c>
      <c r="E2876">
        <v>178.7</v>
      </c>
      <c r="F2876">
        <v>8577.6</v>
      </c>
      <c r="G2876" s="1" t="s">
        <v>36</v>
      </c>
      <c r="H2876">
        <v>8577.6</v>
      </c>
      <c r="I2876">
        <v>0</v>
      </c>
      <c r="J2876" s="1" t="s">
        <v>3890</v>
      </c>
      <c r="K2876" s="1" t="s">
        <v>3894</v>
      </c>
    </row>
    <row r="2877" spans="1:11" x14ac:dyDescent="0.25">
      <c r="A2877" s="1" t="s">
        <v>36</v>
      </c>
      <c r="B2877" s="1" t="s">
        <v>2917</v>
      </c>
      <c r="C2877">
        <v>98456</v>
      </c>
      <c r="D2877" s="1" t="s">
        <v>3614</v>
      </c>
      <c r="E2877">
        <v>39.5</v>
      </c>
      <c r="F2877">
        <v>2251.5</v>
      </c>
      <c r="G2877" s="1" t="s">
        <v>36</v>
      </c>
      <c r="H2877">
        <v>2251.5</v>
      </c>
      <c r="I2877">
        <v>0</v>
      </c>
      <c r="J2877" s="1" t="s">
        <v>3890</v>
      </c>
      <c r="K2877" s="1" t="s">
        <v>3894</v>
      </c>
    </row>
    <row r="2878" spans="1:11" x14ac:dyDescent="0.25">
      <c r="A2878" s="1" t="s">
        <v>36</v>
      </c>
      <c r="B2878" s="1" t="s">
        <v>2918</v>
      </c>
      <c r="C2878">
        <v>98457</v>
      </c>
      <c r="D2878" s="1" t="s">
        <v>3730</v>
      </c>
      <c r="E2878">
        <v>0</v>
      </c>
      <c r="F2878">
        <v>0</v>
      </c>
      <c r="G2878" s="1" t="s">
        <v>3879</v>
      </c>
      <c r="H2878">
        <v>0</v>
      </c>
      <c r="I2878">
        <v>0</v>
      </c>
      <c r="J2878" s="1" t="s">
        <v>3891</v>
      </c>
      <c r="K2878" s="1" t="s">
        <v>3894</v>
      </c>
    </row>
    <row r="2879" spans="1:11" x14ac:dyDescent="0.25">
      <c r="A2879" s="1" t="s">
        <v>36</v>
      </c>
      <c r="B2879" s="1" t="s">
        <v>2919</v>
      </c>
      <c r="C2879">
        <v>98458</v>
      </c>
      <c r="D2879" s="1" t="s">
        <v>3730</v>
      </c>
      <c r="E2879">
        <v>61.2</v>
      </c>
      <c r="F2879">
        <v>3978</v>
      </c>
      <c r="G2879" s="1" t="s">
        <v>36</v>
      </c>
      <c r="H2879">
        <v>3978</v>
      </c>
      <c r="I2879">
        <v>0</v>
      </c>
      <c r="J2879" s="1" t="s">
        <v>3890</v>
      </c>
      <c r="K2879" s="1" t="s">
        <v>3894</v>
      </c>
    </row>
    <row r="2880" spans="1:11" x14ac:dyDescent="0.25">
      <c r="A2880" s="1" t="s">
        <v>36</v>
      </c>
      <c r="B2880" s="1" t="s">
        <v>2920</v>
      </c>
      <c r="C2880">
        <v>98459</v>
      </c>
      <c r="D2880" s="1" t="s">
        <v>3774</v>
      </c>
      <c r="E2880">
        <v>418.5</v>
      </c>
      <c r="F2880">
        <v>9207</v>
      </c>
      <c r="G2880" s="1" t="s">
        <v>36</v>
      </c>
      <c r="H2880">
        <v>9207</v>
      </c>
      <c r="I2880">
        <v>0</v>
      </c>
      <c r="J2880" s="1" t="s">
        <v>3890</v>
      </c>
      <c r="K2880" s="1" t="s">
        <v>3894</v>
      </c>
    </row>
    <row r="2881" spans="1:11" x14ac:dyDescent="0.25">
      <c r="A2881" s="1" t="s">
        <v>36</v>
      </c>
      <c r="B2881" s="1" t="s">
        <v>2921</v>
      </c>
      <c r="C2881">
        <v>98460</v>
      </c>
      <c r="D2881" s="1" t="s">
        <v>3771</v>
      </c>
      <c r="E2881">
        <v>13.2</v>
      </c>
      <c r="F2881">
        <v>844.8</v>
      </c>
      <c r="G2881" s="1" t="s">
        <v>36</v>
      </c>
      <c r="H2881">
        <v>844.8</v>
      </c>
      <c r="I2881">
        <v>0</v>
      </c>
      <c r="J2881" s="1" t="s">
        <v>3890</v>
      </c>
      <c r="K2881" s="1" t="s">
        <v>3897</v>
      </c>
    </row>
    <row r="2882" spans="1:11" x14ac:dyDescent="0.25">
      <c r="A2882" s="1" t="s">
        <v>36</v>
      </c>
      <c r="B2882" s="1" t="s">
        <v>2922</v>
      </c>
      <c r="C2882">
        <v>98461</v>
      </c>
      <c r="D2882" s="1" t="s">
        <v>3736</v>
      </c>
      <c r="E2882">
        <v>23.5</v>
      </c>
      <c r="F2882">
        <v>2003.1</v>
      </c>
      <c r="G2882" s="1" t="s">
        <v>36</v>
      </c>
      <c r="H2882">
        <v>2003.1</v>
      </c>
      <c r="I2882">
        <v>0</v>
      </c>
      <c r="J2882" s="1" t="s">
        <v>3890</v>
      </c>
      <c r="K2882" s="1" t="s">
        <v>3897</v>
      </c>
    </row>
    <row r="2883" spans="1:11" x14ac:dyDescent="0.25">
      <c r="A2883" s="1" t="s">
        <v>36</v>
      </c>
      <c r="B2883" s="1" t="s">
        <v>2923</v>
      </c>
      <c r="C2883">
        <v>98462</v>
      </c>
      <c r="D2883" s="1" t="s">
        <v>3621</v>
      </c>
      <c r="E2883">
        <v>631.9</v>
      </c>
      <c r="F2883">
        <v>33484.699999999997</v>
      </c>
      <c r="G2883" s="1" t="s">
        <v>3886</v>
      </c>
      <c r="H2883">
        <v>33484.699999999997</v>
      </c>
      <c r="I2883">
        <v>0</v>
      </c>
      <c r="J2883" s="1" t="s">
        <v>3890</v>
      </c>
      <c r="K2883" s="1" t="s">
        <v>3894</v>
      </c>
    </row>
    <row r="2884" spans="1:11" x14ac:dyDescent="0.25">
      <c r="A2884" s="1" t="s">
        <v>36</v>
      </c>
      <c r="B2884" s="1" t="s">
        <v>2924</v>
      </c>
      <c r="C2884">
        <v>98463</v>
      </c>
      <c r="D2884" s="1" t="s">
        <v>3604</v>
      </c>
      <c r="E2884">
        <v>43.7</v>
      </c>
      <c r="F2884">
        <v>2580.1999999999998</v>
      </c>
      <c r="G2884" s="1" t="s">
        <v>36</v>
      </c>
      <c r="H2884">
        <v>2580.1999999999998</v>
      </c>
      <c r="I2884">
        <v>0</v>
      </c>
      <c r="J2884" s="1" t="s">
        <v>3890</v>
      </c>
      <c r="K2884" s="1" t="s">
        <v>3894</v>
      </c>
    </row>
    <row r="2885" spans="1:11" x14ac:dyDescent="0.25">
      <c r="A2885" s="1" t="s">
        <v>36</v>
      </c>
      <c r="B2885" s="1" t="s">
        <v>2925</v>
      </c>
      <c r="C2885">
        <v>98464</v>
      </c>
      <c r="D2885" s="1" t="s">
        <v>3822</v>
      </c>
      <c r="E2885">
        <v>266.60000000000002</v>
      </c>
      <c r="F2885">
        <v>14189.2</v>
      </c>
      <c r="G2885" s="1" t="s">
        <v>36</v>
      </c>
      <c r="H2885">
        <v>14189.2</v>
      </c>
      <c r="I2885">
        <v>0</v>
      </c>
      <c r="J2885" s="1" t="s">
        <v>3890</v>
      </c>
      <c r="K2885" s="1" t="s">
        <v>3894</v>
      </c>
    </row>
    <row r="2886" spans="1:11" x14ac:dyDescent="0.25">
      <c r="A2886" s="1" t="s">
        <v>36</v>
      </c>
      <c r="B2886" s="1" t="s">
        <v>2926</v>
      </c>
      <c r="C2886">
        <v>98465</v>
      </c>
      <c r="D2886" s="1" t="s">
        <v>3866</v>
      </c>
      <c r="E2886">
        <v>919.88</v>
      </c>
      <c r="F2886">
        <v>42314.48</v>
      </c>
      <c r="G2886" s="1" t="s">
        <v>36</v>
      </c>
      <c r="H2886">
        <v>42314.48</v>
      </c>
      <c r="I2886">
        <v>0</v>
      </c>
      <c r="J2886" s="1" t="s">
        <v>3890</v>
      </c>
      <c r="K2886" s="1" t="s">
        <v>3895</v>
      </c>
    </row>
    <row r="2887" spans="1:11" x14ac:dyDescent="0.25">
      <c r="A2887" s="1" t="s">
        <v>36</v>
      </c>
      <c r="B2887" s="1" t="s">
        <v>2927</v>
      </c>
      <c r="C2887">
        <v>98466</v>
      </c>
      <c r="D2887" s="1" t="s">
        <v>3669</v>
      </c>
      <c r="E2887">
        <v>25.6</v>
      </c>
      <c r="F2887">
        <v>1822.8</v>
      </c>
      <c r="G2887" s="1" t="s">
        <v>36</v>
      </c>
      <c r="H2887">
        <v>1822.8</v>
      </c>
      <c r="I2887">
        <v>0</v>
      </c>
      <c r="J2887" s="1" t="s">
        <v>3890</v>
      </c>
      <c r="K2887" s="1" t="s">
        <v>3894</v>
      </c>
    </row>
    <row r="2888" spans="1:11" x14ac:dyDescent="0.25">
      <c r="A2888" s="1" t="s">
        <v>36</v>
      </c>
      <c r="B2888" s="1" t="s">
        <v>2928</v>
      </c>
      <c r="C2888">
        <v>98467</v>
      </c>
      <c r="D2888" s="1" t="s">
        <v>3822</v>
      </c>
      <c r="E2888">
        <v>57.3</v>
      </c>
      <c r="F2888">
        <v>3438</v>
      </c>
      <c r="G2888" s="1" t="s">
        <v>36</v>
      </c>
      <c r="H2888">
        <v>3438</v>
      </c>
      <c r="I2888">
        <v>0</v>
      </c>
      <c r="J2888" s="1" t="s">
        <v>3890</v>
      </c>
      <c r="K2888" s="1" t="s">
        <v>3894</v>
      </c>
    </row>
    <row r="2889" spans="1:11" x14ac:dyDescent="0.25">
      <c r="A2889" s="1" t="s">
        <v>36</v>
      </c>
      <c r="B2889" s="1" t="s">
        <v>2929</v>
      </c>
      <c r="C2889">
        <v>98468</v>
      </c>
      <c r="D2889" s="1" t="s">
        <v>3671</v>
      </c>
      <c r="E2889">
        <v>0</v>
      </c>
      <c r="F2889">
        <v>0</v>
      </c>
      <c r="G2889" s="1" t="s">
        <v>3879</v>
      </c>
      <c r="H2889">
        <v>0</v>
      </c>
      <c r="I2889">
        <v>0</v>
      </c>
      <c r="J2889" s="1" t="s">
        <v>3891</v>
      </c>
      <c r="K2889" s="1" t="s">
        <v>3897</v>
      </c>
    </row>
    <row r="2890" spans="1:11" x14ac:dyDescent="0.25">
      <c r="A2890" s="1" t="s">
        <v>36</v>
      </c>
      <c r="B2890" s="1" t="s">
        <v>2930</v>
      </c>
      <c r="C2890">
        <v>98469</v>
      </c>
      <c r="D2890" s="1" t="s">
        <v>3670</v>
      </c>
      <c r="E2890">
        <v>30</v>
      </c>
      <c r="F2890">
        <v>2097</v>
      </c>
      <c r="G2890" s="1" t="s">
        <v>36</v>
      </c>
      <c r="H2890">
        <v>2097</v>
      </c>
      <c r="I2890">
        <v>0</v>
      </c>
      <c r="J2890" s="1" t="s">
        <v>3890</v>
      </c>
      <c r="K2890" s="1" t="s">
        <v>3897</v>
      </c>
    </row>
    <row r="2891" spans="1:11" x14ac:dyDescent="0.25">
      <c r="A2891" s="1" t="s">
        <v>36</v>
      </c>
      <c r="B2891" s="1" t="s">
        <v>2931</v>
      </c>
      <c r="C2891">
        <v>98470</v>
      </c>
      <c r="D2891" s="1" t="s">
        <v>3676</v>
      </c>
      <c r="E2891">
        <v>3.1</v>
      </c>
      <c r="F2891">
        <v>465</v>
      </c>
      <c r="G2891" s="1" t="s">
        <v>36</v>
      </c>
      <c r="H2891">
        <v>465</v>
      </c>
      <c r="I2891">
        <v>0</v>
      </c>
      <c r="J2891" s="1" t="s">
        <v>3890</v>
      </c>
      <c r="K2891" s="1" t="s">
        <v>3897</v>
      </c>
    </row>
    <row r="2892" spans="1:11" x14ac:dyDescent="0.25">
      <c r="A2892" s="1" t="s">
        <v>36</v>
      </c>
      <c r="B2892" s="1" t="s">
        <v>2932</v>
      </c>
      <c r="C2892">
        <v>98471</v>
      </c>
      <c r="D2892" s="1" t="s">
        <v>3638</v>
      </c>
      <c r="E2892">
        <v>41.7</v>
      </c>
      <c r="F2892">
        <v>2372.4</v>
      </c>
      <c r="G2892" s="1" t="s">
        <v>36</v>
      </c>
      <c r="H2892">
        <v>2372.4</v>
      </c>
      <c r="I2892">
        <v>0</v>
      </c>
      <c r="J2892" s="1" t="s">
        <v>3890</v>
      </c>
      <c r="K2892" s="1" t="s">
        <v>3897</v>
      </c>
    </row>
    <row r="2893" spans="1:11" x14ac:dyDescent="0.25">
      <c r="A2893" s="1" t="s">
        <v>36</v>
      </c>
      <c r="B2893" s="1" t="s">
        <v>2933</v>
      </c>
      <c r="C2893">
        <v>98472</v>
      </c>
      <c r="D2893" s="1" t="s">
        <v>3747</v>
      </c>
      <c r="E2893">
        <v>126.9</v>
      </c>
      <c r="F2893">
        <v>6936.6</v>
      </c>
      <c r="G2893" s="1" t="s">
        <v>36</v>
      </c>
      <c r="H2893">
        <v>6936.6</v>
      </c>
      <c r="I2893">
        <v>0</v>
      </c>
      <c r="J2893" s="1" t="s">
        <v>3890</v>
      </c>
      <c r="K2893" s="1" t="s">
        <v>3894</v>
      </c>
    </row>
    <row r="2894" spans="1:11" x14ac:dyDescent="0.25">
      <c r="A2894" s="1" t="s">
        <v>36</v>
      </c>
      <c r="B2894" s="1" t="s">
        <v>2934</v>
      </c>
      <c r="C2894">
        <v>98473</v>
      </c>
      <c r="D2894" s="1" t="s">
        <v>3764</v>
      </c>
      <c r="E2894">
        <v>35</v>
      </c>
      <c r="F2894">
        <v>2870</v>
      </c>
      <c r="G2894" s="1" t="s">
        <v>36</v>
      </c>
      <c r="H2894">
        <v>2870</v>
      </c>
      <c r="I2894">
        <v>0</v>
      </c>
      <c r="J2894" s="1" t="s">
        <v>3890</v>
      </c>
      <c r="K2894" s="1" t="s">
        <v>3901</v>
      </c>
    </row>
    <row r="2895" spans="1:11" x14ac:dyDescent="0.25">
      <c r="A2895" s="1" t="s">
        <v>36</v>
      </c>
      <c r="B2895" s="1" t="s">
        <v>2935</v>
      </c>
      <c r="C2895">
        <v>98474</v>
      </c>
      <c r="D2895" s="1" t="s">
        <v>3767</v>
      </c>
      <c r="E2895">
        <v>19.5</v>
      </c>
      <c r="F2895">
        <v>904.8</v>
      </c>
      <c r="G2895" s="1" t="s">
        <v>36</v>
      </c>
      <c r="H2895">
        <v>904.8</v>
      </c>
      <c r="I2895">
        <v>0</v>
      </c>
      <c r="J2895" s="1" t="s">
        <v>3890</v>
      </c>
      <c r="K2895" s="1" t="s">
        <v>3894</v>
      </c>
    </row>
    <row r="2896" spans="1:11" x14ac:dyDescent="0.25">
      <c r="A2896" s="1" t="s">
        <v>36</v>
      </c>
      <c r="B2896" s="1" t="s">
        <v>2936</v>
      </c>
      <c r="C2896">
        <v>98475</v>
      </c>
      <c r="D2896" s="1" t="s">
        <v>3775</v>
      </c>
      <c r="E2896">
        <v>132.5</v>
      </c>
      <c r="F2896">
        <v>6814.6</v>
      </c>
      <c r="G2896" s="1" t="s">
        <v>36</v>
      </c>
      <c r="H2896">
        <v>6814.6</v>
      </c>
      <c r="I2896">
        <v>0</v>
      </c>
      <c r="J2896" s="1" t="s">
        <v>3890</v>
      </c>
      <c r="K2896" s="1" t="s">
        <v>3894</v>
      </c>
    </row>
    <row r="2897" spans="1:11" x14ac:dyDescent="0.25">
      <c r="A2897" s="1" t="s">
        <v>36</v>
      </c>
      <c r="B2897" s="1" t="s">
        <v>2937</v>
      </c>
      <c r="C2897">
        <v>98476</v>
      </c>
      <c r="D2897" s="1" t="s">
        <v>3626</v>
      </c>
      <c r="E2897">
        <v>301.93</v>
      </c>
      <c r="F2897">
        <v>16990.849999999999</v>
      </c>
      <c r="G2897" s="1" t="s">
        <v>36</v>
      </c>
      <c r="H2897">
        <v>16990.849999999999</v>
      </c>
      <c r="I2897">
        <v>0</v>
      </c>
      <c r="J2897" s="1" t="s">
        <v>3890</v>
      </c>
      <c r="K2897" s="1" t="s">
        <v>3894</v>
      </c>
    </row>
    <row r="2898" spans="1:11" x14ac:dyDescent="0.25">
      <c r="A2898" s="1" t="s">
        <v>36</v>
      </c>
      <c r="B2898" s="1" t="s">
        <v>2938</v>
      </c>
      <c r="C2898">
        <v>98477</v>
      </c>
      <c r="D2898" s="1" t="s">
        <v>3767</v>
      </c>
      <c r="E2898">
        <v>7.3</v>
      </c>
      <c r="F2898">
        <v>408.8</v>
      </c>
      <c r="G2898" s="1" t="s">
        <v>36</v>
      </c>
      <c r="H2898">
        <v>408.8</v>
      </c>
      <c r="I2898">
        <v>0</v>
      </c>
      <c r="J2898" s="1" t="s">
        <v>3890</v>
      </c>
      <c r="K2898" s="1" t="s">
        <v>3894</v>
      </c>
    </row>
    <row r="2899" spans="1:11" x14ac:dyDescent="0.25">
      <c r="A2899" s="1" t="s">
        <v>36</v>
      </c>
      <c r="B2899" s="1" t="s">
        <v>2939</v>
      </c>
      <c r="C2899">
        <v>98478</v>
      </c>
      <c r="D2899" s="1" t="s">
        <v>3630</v>
      </c>
      <c r="E2899">
        <v>93.5</v>
      </c>
      <c r="F2899">
        <v>5610</v>
      </c>
      <c r="G2899" s="1" t="s">
        <v>36</v>
      </c>
      <c r="H2899">
        <v>5610</v>
      </c>
      <c r="I2899">
        <v>0</v>
      </c>
      <c r="J2899" s="1" t="s">
        <v>3890</v>
      </c>
      <c r="K2899" s="1" t="s">
        <v>3902</v>
      </c>
    </row>
    <row r="2900" spans="1:11" x14ac:dyDescent="0.25">
      <c r="A2900" s="1" t="s">
        <v>36</v>
      </c>
      <c r="B2900" s="1" t="s">
        <v>2940</v>
      </c>
      <c r="C2900">
        <v>98479</v>
      </c>
      <c r="D2900" s="1" t="s">
        <v>3703</v>
      </c>
      <c r="E2900">
        <v>71.5</v>
      </c>
      <c r="F2900">
        <v>4580.6000000000004</v>
      </c>
      <c r="G2900" s="1" t="s">
        <v>36</v>
      </c>
      <c r="H2900">
        <v>4580.6000000000004</v>
      </c>
      <c r="I2900">
        <v>0</v>
      </c>
      <c r="J2900" s="1" t="s">
        <v>3890</v>
      </c>
      <c r="K2900" s="1" t="s">
        <v>3894</v>
      </c>
    </row>
    <row r="2901" spans="1:11" x14ac:dyDescent="0.25">
      <c r="A2901" s="1" t="s">
        <v>36</v>
      </c>
      <c r="B2901" s="1" t="s">
        <v>2941</v>
      </c>
      <c r="C2901">
        <v>98480</v>
      </c>
      <c r="D2901" s="1" t="s">
        <v>3614</v>
      </c>
      <c r="E2901">
        <v>154</v>
      </c>
      <c r="F2901">
        <v>3542</v>
      </c>
      <c r="G2901" s="1" t="s">
        <v>36</v>
      </c>
      <c r="H2901">
        <v>3542</v>
      </c>
      <c r="I2901">
        <v>0</v>
      </c>
      <c r="J2901" s="1" t="s">
        <v>3890</v>
      </c>
      <c r="K2901" s="1" t="s">
        <v>3894</v>
      </c>
    </row>
    <row r="2902" spans="1:11" x14ac:dyDescent="0.25">
      <c r="A2902" s="1" t="s">
        <v>36</v>
      </c>
      <c r="B2902" s="1" t="s">
        <v>2942</v>
      </c>
      <c r="C2902">
        <v>98481</v>
      </c>
      <c r="D2902" s="1" t="s">
        <v>3620</v>
      </c>
      <c r="E2902">
        <v>95.4</v>
      </c>
      <c r="F2902">
        <v>6359.4</v>
      </c>
      <c r="G2902" s="1" t="s">
        <v>36</v>
      </c>
      <c r="H2902">
        <v>6359.4</v>
      </c>
      <c r="I2902">
        <v>0</v>
      </c>
      <c r="J2902" s="1" t="s">
        <v>3890</v>
      </c>
      <c r="K2902" s="1" t="s">
        <v>3894</v>
      </c>
    </row>
    <row r="2903" spans="1:11" x14ac:dyDescent="0.25">
      <c r="A2903" s="1" t="s">
        <v>36</v>
      </c>
      <c r="B2903" s="1" t="s">
        <v>2943</v>
      </c>
      <c r="C2903">
        <v>98482</v>
      </c>
      <c r="D2903" s="1" t="s">
        <v>3868</v>
      </c>
      <c r="E2903">
        <v>126.4</v>
      </c>
      <c r="F2903">
        <v>5940.8</v>
      </c>
      <c r="G2903" s="1" t="s">
        <v>37</v>
      </c>
      <c r="H2903">
        <v>5940.8</v>
      </c>
      <c r="I2903">
        <v>0</v>
      </c>
      <c r="J2903" s="1" t="s">
        <v>3890</v>
      </c>
      <c r="K2903" s="1" t="s">
        <v>3896</v>
      </c>
    </row>
    <row r="2904" spans="1:11" x14ac:dyDescent="0.25">
      <c r="A2904" s="1" t="s">
        <v>36</v>
      </c>
      <c r="B2904" s="1" t="s">
        <v>2944</v>
      </c>
      <c r="C2904">
        <v>98483</v>
      </c>
      <c r="D2904" s="1" t="s">
        <v>3742</v>
      </c>
      <c r="E2904">
        <v>93.8</v>
      </c>
      <c r="F2904">
        <v>4952.8</v>
      </c>
      <c r="G2904" s="1" t="s">
        <v>37</v>
      </c>
      <c r="H2904">
        <v>4952.8</v>
      </c>
      <c r="I2904">
        <v>0</v>
      </c>
      <c r="J2904" s="1" t="s">
        <v>3890</v>
      </c>
      <c r="K2904" s="1" t="s">
        <v>3896</v>
      </c>
    </row>
    <row r="2905" spans="1:11" x14ac:dyDescent="0.25">
      <c r="A2905" s="1" t="s">
        <v>36</v>
      </c>
      <c r="B2905" s="1" t="s">
        <v>2945</v>
      </c>
      <c r="C2905">
        <v>98484</v>
      </c>
      <c r="D2905" s="1" t="s">
        <v>3809</v>
      </c>
      <c r="E2905">
        <v>140.30000000000001</v>
      </c>
      <c r="F2905">
        <v>8237.2000000000007</v>
      </c>
      <c r="G2905" s="1" t="s">
        <v>37</v>
      </c>
      <c r="H2905">
        <v>8237.2000000000007</v>
      </c>
      <c r="I2905">
        <v>0</v>
      </c>
      <c r="J2905" s="1" t="s">
        <v>3890</v>
      </c>
      <c r="K2905" s="1" t="s">
        <v>3896</v>
      </c>
    </row>
    <row r="2906" spans="1:11" x14ac:dyDescent="0.25">
      <c r="A2906" s="1" t="s">
        <v>36</v>
      </c>
      <c r="B2906" s="1" t="s">
        <v>2946</v>
      </c>
      <c r="C2906">
        <v>98485</v>
      </c>
      <c r="D2906" s="1" t="s">
        <v>3624</v>
      </c>
      <c r="E2906">
        <v>0</v>
      </c>
      <c r="F2906">
        <v>0</v>
      </c>
      <c r="G2906" s="1" t="s">
        <v>3879</v>
      </c>
      <c r="H2906">
        <v>0</v>
      </c>
      <c r="I2906">
        <v>0</v>
      </c>
      <c r="J2906" s="1" t="s">
        <v>3891</v>
      </c>
      <c r="K2906" s="1" t="s">
        <v>3894</v>
      </c>
    </row>
    <row r="2907" spans="1:11" x14ac:dyDescent="0.25">
      <c r="A2907" s="1" t="s">
        <v>36</v>
      </c>
      <c r="B2907" s="1" t="s">
        <v>2947</v>
      </c>
      <c r="C2907">
        <v>98486</v>
      </c>
      <c r="D2907" s="1" t="s">
        <v>3624</v>
      </c>
      <c r="E2907">
        <v>26.9</v>
      </c>
      <c r="F2907">
        <v>1640.9</v>
      </c>
      <c r="G2907" s="1" t="s">
        <v>36</v>
      </c>
      <c r="H2907">
        <v>1640.9</v>
      </c>
      <c r="I2907">
        <v>0</v>
      </c>
      <c r="J2907" s="1" t="s">
        <v>3890</v>
      </c>
      <c r="K2907" s="1" t="s">
        <v>3894</v>
      </c>
    </row>
    <row r="2908" spans="1:11" x14ac:dyDescent="0.25">
      <c r="A2908" s="1" t="s">
        <v>36</v>
      </c>
      <c r="B2908" s="1" t="s">
        <v>2948</v>
      </c>
      <c r="C2908">
        <v>98487</v>
      </c>
      <c r="D2908" s="1" t="s">
        <v>3740</v>
      </c>
      <c r="E2908">
        <v>16.5</v>
      </c>
      <c r="F2908">
        <v>990</v>
      </c>
      <c r="G2908" s="1" t="s">
        <v>37</v>
      </c>
      <c r="H2908">
        <v>990</v>
      </c>
      <c r="I2908">
        <v>0</v>
      </c>
      <c r="J2908" s="1" t="s">
        <v>3890</v>
      </c>
      <c r="K2908" s="1" t="s">
        <v>3894</v>
      </c>
    </row>
    <row r="2909" spans="1:11" x14ac:dyDescent="0.25">
      <c r="A2909" s="1" t="s">
        <v>36</v>
      </c>
      <c r="B2909" s="1" t="s">
        <v>2949</v>
      </c>
      <c r="C2909">
        <v>98488</v>
      </c>
      <c r="D2909" s="1" t="s">
        <v>3603</v>
      </c>
      <c r="E2909">
        <v>19.8</v>
      </c>
      <c r="F2909">
        <v>1188</v>
      </c>
      <c r="G2909" s="1" t="s">
        <v>36</v>
      </c>
      <c r="H2909">
        <v>1188</v>
      </c>
      <c r="I2909">
        <v>0</v>
      </c>
      <c r="J2909" s="1" t="s">
        <v>3890</v>
      </c>
      <c r="K2909" s="1" t="s">
        <v>3894</v>
      </c>
    </row>
    <row r="2910" spans="1:11" x14ac:dyDescent="0.25">
      <c r="A2910" s="1" t="s">
        <v>36</v>
      </c>
      <c r="B2910" s="1" t="s">
        <v>2950</v>
      </c>
      <c r="C2910">
        <v>98489</v>
      </c>
      <c r="D2910" s="1" t="s">
        <v>3687</v>
      </c>
      <c r="E2910">
        <v>46.8</v>
      </c>
      <c r="F2910">
        <v>3135.6</v>
      </c>
      <c r="G2910" s="1" t="s">
        <v>36</v>
      </c>
      <c r="H2910">
        <v>3135.6</v>
      </c>
      <c r="I2910">
        <v>0</v>
      </c>
      <c r="J2910" s="1" t="s">
        <v>3890</v>
      </c>
      <c r="K2910" s="1" t="s">
        <v>3894</v>
      </c>
    </row>
    <row r="2911" spans="1:11" x14ac:dyDescent="0.25">
      <c r="A2911" s="1" t="s">
        <v>36</v>
      </c>
      <c r="B2911" s="1" t="s">
        <v>2951</v>
      </c>
      <c r="C2911">
        <v>98490</v>
      </c>
      <c r="D2911" s="1" t="s">
        <v>3753</v>
      </c>
      <c r="E2911">
        <v>109.6</v>
      </c>
      <c r="F2911">
        <v>5260.8</v>
      </c>
      <c r="G2911" s="1" t="s">
        <v>36</v>
      </c>
      <c r="H2911">
        <v>5260.8</v>
      </c>
      <c r="I2911">
        <v>0</v>
      </c>
      <c r="J2911" s="1" t="s">
        <v>3890</v>
      </c>
      <c r="K2911" s="1" t="s">
        <v>3902</v>
      </c>
    </row>
    <row r="2912" spans="1:11" x14ac:dyDescent="0.25">
      <c r="A2912" s="1" t="s">
        <v>36</v>
      </c>
      <c r="B2912" s="1" t="s">
        <v>2952</v>
      </c>
      <c r="C2912">
        <v>98491</v>
      </c>
      <c r="D2912" s="1" t="s">
        <v>3616</v>
      </c>
      <c r="E2912">
        <v>0</v>
      </c>
      <c r="F2912">
        <v>0</v>
      </c>
      <c r="G2912" s="1" t="s">
        <v>3879</v>
      </c>
      <c r="H2912">
        <v>0</v>
      </c>
      <c r="I2912">
        <v>0</v>
      </c>
      <c r="J2912" s="1" t="s">
        <v>3891</v>
      </c>
      <c r="K2912" s="1" t="s">
        <v>3894</v>
      </c>
    </row>
    <row r="2913" spans="1:11" x14ac:dyDescent="0.25">
      <c r="A2913" s="1" t="s">
        <v>36</v>
      </c>
      <c r="B2913" s="1" t="s">
        <v>2953</v>
      </c>
      <c r="C2913">
        <v>98492</v>
      </c>
      <c r="D2913" s="1" t="s">
        <v>3661</v>
      </c>
      <c r="E2913">
        <v>577.4</v>
      </c>
      <c r="F2913">
        <v>30715.599999999999</v>
      </c>
      <c r="G2913" s="1" t="s">
        <v>36</v>
      </c>
      <c r="H2913">
        <v>30715.599999999999</v>
      </c>
      <c r="I2913">
        <v>0</v>
      </c>
      <c r="J2913" s="1" t="s">
        <v>3890</v>
      </c>
      <c r="K2913" s="1" t="s">
        <v>3901</v>
      </c>
    </row>
    <row r="2914" spans="1:11" x14ac:dyDescent="0.25">
      <c r="A2914" s="1" t="s">
        <v>36</v>
      </c>
      <c r="B2914" s="1" t="s">
        <v>2954</v>
      </c>
      <c r="C2914">
        <v>98493</v>
      </c>
      <c r="D2914" s="1" t="s">
        <v>3797</v>
      </c>
      <c r="E2914">
        <v>406.2</v>
      </c>
      <c r="F2914">
        <v>4.0599999999999996</v>
      </c>
      <c r="G2914" s="1" t="s">
        <v>40</v>
      </c>
      <c r="H2914">
        <v>4.0599999999999996</v>
      </c>
      <c r="I2914">
        <v>0</v>
      </c>
      <c r="J2914" s="1" t="s">
        <v>3890</v>
      </c>
      <c r="K2914" s="1" t="s">
        <v>3900</v>
      </c>
    </row>
    <row r="2915" spans="1:11" x14ac:dyDescent="0.25">
      <c r="A2915" s="1" t="s">
        <v>36</v>
      </c>
      <c r="B2915" s="1" t="s">
        <v>2955</v>
      </c>
      <c r="C2915">
        <v>98494</v>
      </c>
      <c r="D2915" s="1" t="s">
        <v>3634</v>
      </c>
      <c r="E2915">
        <v>45.1</v>
      </c>
      <c r="F2915">
        <v>2568.1999999999998</v>
      </c>
      <c r="G2915" s="1" t="s">
        <v>36</v>
      </c>
      <c r="H2915">
        <v>2568.1999999999998</v>
      </c>
      <c r="I2915">
        <v>0</v>
      </c>
      <c r="J2915" s="1" t="s">
        <v>3890</v>
      </c>
      <c r="K2915" s="1" t="s">
        <v>3902</v>
      </c>
    </row>
    <row r="2916" spans="1:11" x14ac:dyDescent="0.25">
      <c r="A2916" s="1" t="s">
        <v>36</v>
      </c>
      <c r="B2916" s="1" t="s">
        <v>2956</v>
      </c>
      <c r="C2916">
        <v>98495</v>
      </c>
      <c r="D2916" s="1" t="s">
        <v>3777</v>
      </c>
      <c r="E2916">
        <v>61.5</v>
      </c>
      <c r="F2916">
        <v>4509.3999999999996</v>
      </c>
      <c r="G2916" s="1" t="s">
        <v>36</v>
      </c>
      <c r="H2916">
        <v>4509.3999999999996</v>
      </c>
      <c r="I2916">
        <v>0</v>
      </c>
      <c r="J2916" s="1" t="s">
        <v>3890</v>
      </c>
      <c r="K2916" s="1" t="s">
        <v>3894</v>
      </c>
    </row>
    <row r="2917" spans="1:11" x14ac:dyDescent="0.25">
      <c r="A2917" s="1" t="s">
        <v>36</v>
      </c>
      <c r="B2917" s="1" t="s">
        <v>2957</v>
      </c>
      <c r="C2917">
        <v>98496</v>
      </c>
      <c r="D2917" s="1" t="s">
        <v>3693</v>
      </c>
      <c r="E2917">
        <v>216.9</v>
      </c>
      <c r="F2917">
        <v>8168.7</v>
      </c>
      <c r="G2917" s="1" t="s">
        <v>36</v>
      </c>
      <c r="H2917">
        <v>8168.7</v>
      </c>
      <c r="I2917">
        <v>0</v>
      </c>
      <c r="J2917" s="1" t="s">
        <v>3890</v>
      </c>
      <c r="K2917" s="1" t="s">
        <v>3894</v>
      </c>
    </row>
    <row r="2918" spans="1:11" x14ac:dyDescent="0.25">
      <c r="A2918" s="1" t="s">
        <v>36</v>
      </c>
      <c r="B2918" s="1" t="s">
        <v>2958</v>
      </c>
      <c r="C2918">
        <v>98497</v>
      </c>
      <c r="D2918" s="1" t="s">
        <v>3744</v>
      </c>
      <c r="E2918">
        <v>378.9</v>
      </c>
      <c r="F2918">
        <v>17808.3</v>
      </c>
      <c r="G2918" s="1" t="s">
        <v>37</v>
      </c>
      <c r="H2918">
        <v>17808.3</v>
      </c>
      <c r="I2918">
        <v>0</v>
      </c>
      <c r="J2918" s="1" t="s">
        <v>3890</v>
      </c>
      <c r="K2918" s="1" t="s">
        <v>3896</v>
      </c>
    </row>
    <row r="2919" spans="1:11" x14ac:dyDescent="0.25">
      <c r="A2919" s="1" t="s">
        <v>36</v>
      </c>
      <c r="B2919" s="1" t="s">
        <v>2959</v>
      </c>
      <c r="C2919">
        <v>98498</v>
      </c>
      <c r="D2919" s="1" t="s">
        <v>3741</v>
      </c>
      <c r="E2919">
        <v>393.9</v>
      </c>
      <c r="F2919">
        <v>20049.2</v>
      </c>
      <c r="G2919" s="1" t="s">
        <v>37</v>
      </c>
      <c r="H2919">
        <v>20049.2</v>
      </c>
      <c r="I2919">
        <v>0</v>
      </c>
      <c r="J2919" s="1" t="s">
        <v>3890</v>
      </c>
      <c r="K2919" s="1" t="s">
        <v>3896</v>
      </c>
    </row>
    <row r="2920" spans="1:11" x14ac:dyDescent="0.25">
      <c r="A2920" s="1" t="s">
        <v>36</v>
      </c>
      <c r="B2920" s="1" t="s">
        <v>2960</v>
      </c>
      <c r="C2920">
        <v>98499</v>
      </c>
      <c r="D2920" s="1" t="s">
        <v>3616</v>
      </c>
      <c r="E2920">
        <v>253.9</v>
      </c>
      <c r="F2920">
        <v>13299.4</v>
      </c>
      <c r="G2920" s="1" t="s">
        <v>36</v>
      </c>
      <c r="H2920">
        <v>13299.4</v>
      </c>
      <c r="I2920">
        <v>0</v>
      </c>
      <c r="J2920" s="1" t="s">
        <v>3890</v>
      </c>
      <c r="K2920" s="1" t="s">
        <v>3894</v>
      </c>
    </row>
    <row r="2921" spans="1:11" x14ac:dyDescent="0.25">
      <c r="A2921" s="1" t="s">
        <v>36</v>
      </c>
      <c r="B2921" s="1" t="s">
        <v>2961</v>
      </c>
      <c r="C2921">
        <v>98500</v>
      </c>
      <c r="D2921" s="1" t="s">
        <v>3665</v>
      </c>
      <c r="E2921">
        <v>100.3</v>
      </c>
      <c r="F2921">
        <v>5994.2</v>
      </c>
      <c r="G2921" s="1" t="s">
        <v>36</v>
      </c>
      <c r="H2921">
        <v>5994.2</v>
      </c>
      <c r="I2921">
        <v>0</v>
      </c>
      <c r="J2921" s="1" t="s">
        <v>3890</v>
      </c>
      <c r="K2921" s="1" t="s">
        <v>3896</v>
      </c>
    </row>
    <row r="2922" spans="1:11" x14ac:dyDescent="0.25">
      <c r="A2922" s="1" t="s">
        <v>36</v>
      </c>
      <c r="B2922" s="1" t="s">
        <v>2962</v>
      </c>
      <c r="C2922">
        <v>98501</v>
      </c>
      <c r="D2922" s="1" t="s">
        <v>3738</v>
      </c>
      <c r="E2922">
        <v>102.3</v>
      </c>
      <c r="F2922">
        <v>6138</v>
      </c>
      <c r="G2922" s="1" t="s">
        <v>37</v>
      </c>
      <c r="H2922">
        <v>6138</v>
      </c>
      <c r="I2922">
        <v>0</v>
      </c>
      <c r="J2922" s="1" t="s">
        <v>3890</v>
      </c>
      <c r="K2922" s="1" t="s">
        <v>3894</v>
      </c>
    </row>
    <row r="2923" spans="1:11" x14ac:dyDescent="0.25">
      <c r="A2923" s="1" t="s">
        <v>36</v>
      </c>
      <c r="B2923" s="1" t="s">
        <v>2963</v>
      </c>
      <c r="C2923">
        <v>98502</v>
      </c>
      <c r="D2923" s="1" t="s">
        <v>3685</v>
      </c>
      <c r="E2923">
        <v>41.6</v>
      </c>
      <c r="F2923">
        <v>2537.6</v>
      </c>
      <c r="G2923" s="1" t="s">
        <v>36</v>
      </c>
      <c r="H2923">
        <v>2537.6</v>
      </c>
      <c r="I2923">
        <v>0</v>
      </c>
      <c r="J2923" s="1" t="s">
        <v>3890</v>
      </c>
      <c r="K2923" s="1" t="s">
        <v>3901</v>
      </c>
    </row>
    <row r="2924" spans="1:11" x14ac:dyDescent="0.25">
      <c r="A2924" s="1" t="s">
        <v>36</v>
      </c>
      <c r="B2924" s="1" t="s">
        <v>2964</v>
      </c>
      <c r="C2924">
        <v>98503</v>
      </c>
      <c r="D2924" s="1" t="s">
        <v>3739</v>
      </c>
      <c r="E2924">
        <v>20.399999999999999</v>
      </c>
      <c r="F2924">
        <v>1307.2</v>
      </c>
      <c r="G2924" s="1" t="s">
        <v>37</v>
      </c>
      <c r="H2924">
        <v>1307.2</v>
      </c>
      <c r="I2924">
        <v>0</v>
      </c>
      <c r="J2924" s="1" t="s">
        <v>3890</v>
      </c>
      <c r="K2924" s="1" t="s">
        <v>3901</v>
      </c>
    </row>
    <row r="2925" spans="1:11" x14ac:dyDescent="0.25">
      <c r="A2925" s="1" t="s">
        <v>36</v>
      </c>
      <c r="B2925" s="1" t="s">
        <v>2965</v>
      </c>
      <c r="C2925">
        <v>98504</v>
      </c>
      <c r="D2925" s="1" t="s">
        <v>3761</v>
      </c>
      <c r="E2925">
        <v>34.4</v>
      </c>
      <c r="F2925">
        <v>1805.3</v>
      </c>
      <c r="G2925" s="1" t="s">
        <v>36</v>
      </c>
      <c r="H2925">
        <v>1805.3</v>
      </c>
      <c r="I2925">
        <v>0</v>
      </c>
      <c r="J2925" s="1" t="s">
        <v>3890</v>
      </c>
      <c r="K2925" s="1" t="s">
        <v>3894</v>
      </c>
    </row>
    <row r="2926" spans="1:11" x14ac:dyDescent="0.25">
      <c r="A2926" s="1" t="s">
        <v>36</v>
      </c>
      <c r="B2926" s="1" t="s">
        <v>2966</v>
      </c>
      <c r="C2926">
        <v>98505</v>
      </c>
      <c r="D2926" s="1" t="s">
        <v>3773</v>
      </c>
      <c r="E2926">
        <v>215.2</v>
      </c>
      <c r="F2926">
        <v>12859</v>
      </c>
      <c r="G2926" s="1" t="s">
        <v>36</v>
      </c>
      <c r="H2926">
        <v>12859</v>
      </c>
      <c r="I2926">
        <v>0</v>
      </c>
      <c r="J2926" s="1" t="s">
        <v>3890</v>
      </c>
      <c r="K2926" s="1" t="s">
        <v>3894</v>
      </c>
    </row>
    <row r="2927" spans="1:11" x14ac:dyDescent="0.25">
      <c r="A2927" s="1" t="s">
        <v>36</v>
      </c>
      <c r="B2927" s="1" t="s">
        <v>2967</v>
      </c>
      <c r="C2927">
        <v>98506</v>
      </c>
      <c r="D2927" s="1" t="s">
        <v>3706</v>
      </c>
      <c r="E2927">
        <v>17.100000000000001</v>
      </c>
      <c r="F2927">
        <v>603.6</v>
      </c>
      <c r="G2927" s="1" t="s">
        <v>36</v>
      </c>
      <c r="H2927">
        <v>603.6</v>
      </c>
      <c r="I2927">
        <v>0</v>
      </c>
      <c r="J2927" s="1" t="s">
        <v>3890</v>
      </c>
      <c r="K2927" s="1" t="s">
        <v>3894</v>
      </c>
    </row>
    <row r="2928" spans="1:11" x14ac:dyDescent="0.25">
      <c r="A2928" s="1" t="s">
        <v>36</v>
      </c>
      <c r="B2928" s="1" t="s">
        <v>2968</v>
      </c>
      <c r="C2928">
        <v>98507</v>
      </c>
      <c r="D2928" s="1" t="s">
        <v>3600</v>
      </c>
      <c r="E2928">
        <v>15.7</v>
      </c>
      <c r="F2928">
        <v>1191.2</v>
      </c>
      <c r="G2928" s="1" t="s">
        <v>36</v>
      </c>
      <c r="H2928">
        <v>1191.2</v>
      </c>
      <c r="I2928">
        <v>0</v>
      </c>
      <c r="J2928" s="1" t="s">
        <v>3890</v>
      </c>
      <c r="K2928" s="1" t="s">
        <v>3894</v>
      </c>
    </row>
    <row r="2929" spans="1:11" x14ac:dyDescent="0.25">
      <c r="A2929" s="1" t="s">
        <v>36</v>
      </c>
      <c r="B2929" s="1" t="s">
        <v>2969</v>
      </c>
      <c r="C2929">
        <v>98508</v>
      </c>
      <c r="D2929" s="1" t="s">
        <v>3776</v>
      </c>
      <c r="E2929">
        <v>333</v>
      </c>
      <c r="F2929">
        <v>18143.2</v>
      </c>
      <c r="G2929" s="1" t="s">
        <v>3886</v>
      </c>
      <c r="H2929">
        <v>18143.2</v>
      </c>
      <c r="I2929">
        <v>0</v>
      </c>
      <c r="J2929" s="1" t="s">
        <v>3890</v>
      </c>
      <c r="K2929" s="1" t="s">
        <v>3894</v>
      </c>
    </row>
    <row r="2930" spans="1:11" x14ac:dyDescent="0.25">
      <c r="A2930" s="1" t="s">
        <v>36</v>
      </c>
      <c r="B2930" s="1" t="s">
        <v>2970</v>
      </c>
      <c r="C2930">
        <v>98509</v>
      </c>
      <c r="D2930" s="1" t="s">
        <v>3825</v>
      </c>
      <c r="E2930">
        <v>66.400000000000006</v>
      </c>
      <c r="F2930">
        <v>4316</v>
      </c>
      <c r="G2930" s="1" t="s">
        <v>36</v>
      </c>
      <c r="H2930">
        <v>4316</v>
      </c>
      <c r="I2930">
        <v>0</v>
      </c>
      <c r="J2930" s="1" t="s">
        <v>3890</v>
      </c>
      <c r="K2930" s="1" t="s">
        <v>3894</v>
      </c>
    </row>
    <row r="2931" spans="1:11" x14ac:dyDescent="0.25">
      <c r="A2931" s="1" t="s">
        <v>36</v>
      </c>
      <c r="B2931" s="1" t="s">
        <v>2971</v>
      </c>
      <c r="C2931">
        <v>98510</v>
      </c>
      <c r="D2931" s="1" t="s">
        <v>3717</v>
      </c>
      <c r="E2931">
        <v>96.5</v>
      </c>
      <c r="F2931">
        <v>3974.4</v>
      </c>
      <c r="G2931" s="1" t="s">
        <v>36</v>
      </c>
      <c r="H2931">
        <v>3974.4</v>
      </c>
      <c r="I2931">
        <v>0</v>
      </c>
      <c r="J2931" s="1" t="s">
        <v>3890</v>
      </c>
      <c r="K2931" s="1" t="s">
        <v>3894</v>
      </c>
    </row>
    <row r="2932" spans="1:11" x14ac:dyDescent="0.25">
      <c r="A2932" s="1" t="s">
        <v>36</v>
      </c>
      <c r="B2932" s="1" t="s">
        <v>2972</v>
      </c>
      <c r="C2932">
        <v>98511</v>
      </c>
      <c r="D2932" s="1" t="s">
        <v>3845</v>
      </c>
      <c r="E2932">
        <v>1880.13</v>
      </c>
      <c r="F2932">
        <v>86485.98</v>
      </c>
      <c r="G2932" s="1" t="s">
        <v>3887</v>
      </c>
      <c r="H2932">
        <v>86485.98</v>
      </c>
      <c r="I2932">
        <v>0</v>
      </c>
      <c r="J2932" s="1" t="s">
        <v>3890</v>
      </c>
      <c r="K2932" s="1" t="s">
        <v>3894</v>
      </c>
    </row>
    <row r="2933" spans="1:11" x14ac:dyDescent="0.25">
      <c r="A2933" s="1" t="s">
        <v>36</v>
      </c>
      <c r="B2933" s="1" t="s">
        <v>2973</v>
      </c>
      <c r="C2933">
        <v>98512</v>
      </c>
      <c r="D2933" s="1" t="s">
        <v>3778</v>
      </c>
      <c r="E2933">
        <v>12.3</v>
      </c>
      <c r="F2933">
        <v>811.8</v>
      </c>
      <c r="G2933" s="1" t="s">
        <v>36</v>
      </c>
      <c r="H2933">
        <v>811.8</v>
      </c>
      <c r="I2933">
        <v>0</v>
      </c>
      <c r="J2933" s="1" t="s">
        <v>3890</v>
      </c>
      <c r="K2933" s="1" t="s">
        <v>3894</v>
      </c>
    </row>
    <row r="2934" spans="1:11" x14ac:dyDescent="0.25">
      <c r="A2934" s="1" t="s">
        <v>36</v>
      </c>
      <c r="B2934" s="1" t="s">
        <v>2974</v>
      </c>
      <c r="C2934">
        <v>98513</v>
      </c>
      <c r="D2934" s="1" t="s">
        <v>3694</v>
      </c>
      <c r="E2934">
        <v>83.1</v>
      </c>
      <c r="F2934">
        <v>5567.1</v>
      </c>
      <c r="G2934" s="1" t="s">
        <v>36</v>
      </c>
      <c r="H2934">
        <v>5567.1</v>
      </c>
      <c r="I2934">
        <v>0</v>
      </c>
      <c r="J2934" s="1" t="s">
        <v>3890</v>
      </c>
      <c r="K2934" s="1" t="s">
        <v>3894</v>
      </c>
    </row>
    <row r="2935" spans="1:11" x14ac:dyDescent="0.25">
      <c r="A2935" s="1" t="s">
        <v>36</v>
      </c>
      <c r="B2935" s="1" t="s">
        <v>2975</v>
      </c>
      <c r="C2935">
        <v>98514</v>
      </c>
      <c r="D2935" s="1" t="s">
        <v>3614</v>
      </c>
      <c r="E2935">
        <v>10</v>
      </c>
      <c r="F2935">
        <v>600</v>
      </c>
      <c r="G2935" s="1" t="s">
        <v>36</v>
      </c>
      <c r="H2935">
        <v>600</v>
      </c>
      <c r="I2935">
        <v>0</v>
      </c>
      <c r="J2935" s="1" t="s">
        <v>3890</v>
      </c>
      <c r="K2935" s="1" t="s">
        <v>3894</v>
      </c>
    </row>
    <row r="2936" spans="1:11" x14ac:dyDescent="0.25">
      <c r="A2936" s="1" t="s">
        <v>36</v>
      </c>
      <c r="B2936" s="1" t="s">
        <v>2976</v>
      </c>
      <c r="C2936">
        <v>98515</v>
      </c>
      <c r="D2936" s="1" t="s">
        <v>3642</v>
      </c>
      <c r="E2936">
        <v>65.3</v>
      </c>
      <c r="F2936">
        <v>4179.2</v>
      </c>
      <c r="G2936" s="1" t="s">
        <v>36</v>
      </c>
      <c r="H2936">
        <v>4179.2</v>
      </c>
      <c r="I2936">
        <v>0</v>
      </c>
      <c r="J2936" s="1" t="s">
        <v>3890</v>
      </c>
      <c r="K2936" s="1" t="s">
        <v>3894</v>
      </c>
    </row>
    <row r="2937" spans="1:11" x14ac:dyDescent="0.25">
      <c r="A2937" s="1" t="s">
        <v>36</v>
      </c>
      <c r="B2937" s="1" t="s">
        <v>2977</v>
      </c>
      <c r="C2937">
        <v>98516</v>
      </c>
      <c r="D2937" s="1" t="s">
        <v>3765</v>
      </c>
      <c r="E2937">
        <v>50.2</v>
      </c>
      <c r="F2937">
        <v>3012</v>
      </c>
      <c r="G2937" s="1" t="s">
        <v>36</v>
      </c>
      <c r="H2937">
        <v>3012</v>
      </c>
      <c r="I2937">
        <v>0</v>
      </c>
      <c r="J2937" s="1" t="s">
        <v>3890</v>
      </c>
      <c r="K2937" s="1" t="s">
        <v>3894</v>
      </c>
    </row>
    <row r="2938" spans="1:11" x14ac:dyDescent="0.25">
      <c r="A2938" s="1" t="s">
        <v>36</v>
      </c>
      <c r="B2938" s="1" t="s">
        <v>2978</v>
      </c>
      <c r="C2938">
        <v>98517</v>
      </c>
      <c r="D2938" s="1" t="s">
        <v>3622</v>
      </c>
      <c r="E2938">
        <v>90.2</v>
      </c>
      <c r="F2938">
        <v>4783.3</v>
      </c>
      <c r="G2938" s="1" t="s">
        <v>36</v>
      </c>
      <c r="H2938">
        <v>4783.3</v>
      </c>
      <c r="I2938">
        <v>0</v>
      </c>
      <c r="J2938" s="1" t="s">
        <v>3890</v>
      </c>
      <c r="K2938" s="1" t="s">
        <v>3894</v>
      </c>
    </row>
    <row r="2939" spans="1:11" x14ac:dyDescent="0.25">
      <c r="A2939" s="1" t="s">
        <v>36</v>
      </c>
      <c r="B2939" s="1" t="s">
        <v>2979</v>
      </c>
      <c r="C2939">
        <v>98518</v>
      </c>
      <c r="D2939" s="1" t="s">
        <v>3643</v>
      </c>
      <c r="E2939">
        <v>26.9</v>
      </c>
      <c r="F2939">
        <v>1264.3</v>
      </c>
      <c r="G2939" s="1" t="s">
        <v>36</v>
      </c>
      <c r="H2939">
        <v>1264.3</v>
      </c>
      <c r="I2939">
        <v>0</v>
      </c>
      <c r="J2939" s="1" t="s">
        <v>3890</v>
      </c>
      <c r="K2939" s="1" t="s">
        <v>3894</v>
      </c>
    </row>
    <row r="2940" spans="1:11" x14ac:dyDescent="0.25">
      <c r="A2940" s="1" t="s">
        <v>36</v>
      </c>
      <c r="B2940" s="1" t="s">
        <v>2980</v>
      </c>
      <c r="C2940">
        <v>98519</v>
      </c>
      <c r="D2940" s="1" t="s">
        <v>3606</v>
      </c>
      <c r="E2940">
        <v>70.7</v>
      </c>
      <c r="F2940">
        <v>2225.4</v>
      </c>
      <c r="G2940" s="1" t="s">
        <v>36</v>
      </c>
      <c r="H2940">
        <v>2225.4</v>
      </c>
      <c r="I2940">
        <v>0</v>
      </c>
      <c r="J2940" s="1" t="s">
        <v>3890</v>
      </c>
      <c r="K2940" s="1" t="s">
        <v>3894</v>
      </c>
    </row>
    <row r="2941" spans="1:11" x14ac:dyDescent="0.25">
      <c r="A2941" s="1" t="s">
        <v>36</v>
      </c>
      <c r="B2941" s="1" t="s">
        <v>2981</v>
      </c>
      <c r="C2941">
        <v>98520</v>
      </c>
      <c r="D2941" s="1" t="s">
        <v>3614</v>
      </c>
      <c r="E2941">
        <v>22.2</v>
      </c>
      <c r="F2941">
        <v>1238.5</v>
      </c>
      <c r="G2941" s="1" t="s">
        <v>36</v>
      </c>
      <c r="H2941">
        <v>1238.5</v>
      </c>
      <c r="I2941">
        <v>0</v>
      </c>
      <c r="J2941" s="1" t="s">
        <v>3890</v>
      </c>
      <c r="K2941" s="1" t="s">
        <v>3894</v>
      </c>
    </row>
    <row r="2942" spans="1:11" x14ac:dyDescent="0.25">
      <c r="A2942" s="1" t="s">
        <v>36</v>
      </c>
      <c r="B2942" s="1" t="s">
        <v>2982</v>
      </c>
      <c r="C2942">
        <v>98521</v>
      </c>
      <c r="D2942" s="1" t="s">
        <v>3614</v>
      </c>
      <c r="E2942">
        <v>9.5</v>
      </c>
      <c r="F2942">
        <v>417</v>
      </c>
      <c r="G2942" s="1" t="s">
        <v>36</v>
      </c>
      <c r="H2942">
        <v>417</v>
      </c>
      <c r="I2942">
        <v>0</v>
      </c>
      <c r="J2942" s="1" t="s">
        <v>3890</v>
      </c>
      <c r="K2942" s="1" t="s">
        <v>3894</v>
      </c>
    </row>
    <row r="2943" spans="1:11" x14ac:dyDescent="0.25">
      <c r="A2943" s="1" t="s">
        <v>36</v>
      </c>
      <c r="B2943" s="1" t="s">
        <v>2983</v>
      </c>
      <c r="C2943">
        <v>98522</v>
      </c>
      <c r="D2943" s="1" t="s">
        <v>3605</v>
      </c>
      <c r="E2943">
        <v>27</v>
      </c>
      <c r="F2943">
        <v>1620</v>
      </c>
      <c r="G2943" s="1" t="s">
        <v>36</v>
      </c>
      <c r="H2943">
        <v>1620</v>
      </c>
      <c r="I2943">
        <v>0</v>
      </c>
      <c r="J2943" s="1" t="s">
        <v>3890</v>
      </c>
      <c r="K2943" s="1" t="s">
        <v>3894</v>
      </c>
    </row>
    <row r="2944" spans="1:11" x14ac:dyDescent="0.25">
      <c r="A2944" s="1" t="s">
        <v>36</v>
      </c>
      <c r="B2944" s="1" t="s">
        <v>2984</v>
      </c>
      <c r="C2944">
        <v>98523</v>
      </c>
      <c r="D2944" s="1" t="s">
        <v>3865</v>
      </c>
      <c r="E2944">
        <v>946.19</v>
      </c>
      <c r="F2944">
        <v>43524.74</v>
      </c>
      <c r="G2944" s="1" t="s">
        <v>36</v>
      </c>
      <c r="H2944">
        <v>43524.74</v>
      </c>
      <c r="I2944">
        <v>0</v>
      </c>
      <c r="J2944" s="1" t="s">
        <v>3890</v>
      </c>
      <c r="K2944" s="1" t="s">
        <v>3902</v>
      </c>
    </row>
    <row r="2945" spans="1:11" x14ac:dyDescent="0.25">
      <c r="A2945" s="1" t="s">
        <v>36</v>
      </c>
      <c r="B2945" s="1" t="s">
        <v>2985</v>
      </c>
      <c r="C2945">
        <v>98524</v>
      </c>
      <c r="D2945" s="1" t="s">
        <v>3614</v>
      </c>
      <c r="E2945">
        <v>70.099999999999994</v>
      </c>
      <c r="F2945">
        <v>4107</v>
      </c>
      <c r="G2945" s="1" t="s">
        <v>36</v>
      </c>
      <c r="H2945">
        <v>4107</v>
      </c>
      <c r="I2945">
        <v>0</v>
      </c>
      <c r="J2945" s="1" t="s">
        <v>3890</v>
      </c>
      <c r="K2945" s="1" t="s">
        <v>3894</v>
      </c>
    </row>
    <row r="2946" spans="1:11" x14ac:dyDescent="0.25">
      <c r="A2946" s="1" t="s">
        <v>36</v>
      </c>
      <c r="B2946" s="1" t="s">
        <v>2986</v>
      </c>
      <c r="C2946">
        <v>98525</v>
      </c>
      <c r="D2946" s="1" t="s">
        <v>3614</v>
      </c>
      <c r="E2946">
        <v>12.8</v>
      </c>
      <c r="F2946">
        <v>460.8</v>
      </c>
      <c r="G2946" s="1" t="s">
        <v>36</v>
      </c>
      <c r="H2946">
        <v>460.8</v>
      </c>
      <c r="I2946">
        <v>0</v>
      </c>
      <c r="J2946" s="1" t="s">
        <v>3890</v>
      </c>
      <c r="K2946" s="1" t="s">
        <v>3894</v>
      </c>
    </row>
    <row r="2947" spans="1:11" x14ac:dyDescent="0.25">
      <c r="A2947" s="1" t="s">
        <v>36</v>
      </c>
      <c r="B2947" s="1" t="s">
        <v>2987</v>
      </c>
      <c r="C2947">
        <v>98526</v>
      </c>
      <c r="D2947" s="1" t="s">
        <v>3764</v>
      </c>
      <c r="E2947">
        <v>304</v>
      </c>
      <c r="F2947">
        <v>18240</v>
      </c>
      <c r="G2947" s="1" t="s">
        <v>3885</v>
      </c>
      <c r="H2947">
        <v>18240</v>
      </c>
      <c r="I2947">
        <v>0</v>
      </c>
      <c r="J2947" s="1" t="s">
        <v>3890</v>
      </c>
      <c r="K2947" s="1" t="s">
        <v>3900</v>
      </c>
    </row>
    <row r="2948" spans="1:11" x14ac:dyDescent="0.25">
      <c r="A2948" s="1" t="s">
        <v>36</v>
      </c>
      <c r="B2948" s="1" t="s">
        <v>2988</v>
      </c>
      <c r="C2948">
        <v>98527</v>
      </c>
      <c r="D2948" s="1" t="s">
        <v>3764</v>
      </c>
      <c r="E2948">
        <v>3873.62</v>
      </c>
      <c r="F2948">
        <v>38.72</v>
      </c>
      <c r="G2948" s="1" t="s">
        <v>36</v>
      </c>
      <c r="H2948">
        <v>38.72</v>
      </c>
      <c r="I2948">
        <v>0</v>
      </c>
      <c r="J2948" s="1" t="s">
        <v>3890</v>
      </c>
      <c r="K2948" s="1" t="s">
        <v>3900</v>
      </c>
    </row>
    <row r="2949" spans="1:11" x14ac:dyDescent="0.25">
      <c r="A2949" s="1" t="s">
        <v>36</v>
      </c>
      <c r="B2949" s="1" t="s">
        <v>2989</v>
      </c>
      <c r="C2949">
        <v>98528</v>
      </c>
      <c r="D2949" s="1" t="s">
        <v>3824</v>
      </c>
      <c r="E2949">
        <v>129.30000000000001</v>
      </c>
      <c r="F2949">
        <v>7436.7</v>
      </c>
      <c r="G2949" s="1" t="s">
        <v>36</v>
      </c>
      <c r="H2949">
        <v>7436.7</v>
      </c>
      <c r="I2949">
        <v>0</v>
      </c>
      <c r="J2949" s="1" t="s">
        <v>3890</v>
      </c>
      <c r="K2949" s="1" t="s">
        <v>3894</v>
      </c>
    </row>
    <row r="2950" spans="1:11" x14ac:dyDescent="0.25">
      <c r="A2950" s="1" t="s">
        <v>36</v>
      </c>
      <c r="B2950" s="1" t="s">
        <v>2990</v>
      </c>
      <c r="C2950">
        <v>98529</v>
      </c>
      <c r="D2950" s="1" t="s">
        <v>3671</v>
      </c>
      <c r="E2950">
        <v>15.83</v>
      </c>
      <c r="F2950">
        <v>1570.83</v>
      </c>
      <c r="G2950" s="1" t="s">
        <v>36</v>
      </c>
      <c r="H2950">
        <v>1570.83</v>
      </c>
      <c r="I2950">
        <v>0</v>
      </c>
      <c r="J2950" s="1" t="s">
        <v>3890</v>
      </c>
      <c r="K2950" s="1" t="s">
        <v>3894</v>
      </c>
    </row>
    <row r="2951" spans="1:11" x14ac:dyDescent="0.25">
      <c r="A2951" s="1" t="s">
        <v>36</v>
      </c>
      <c r="B2951" s="1" t="s">
        <v>2991</v>
      </c>
      <c r="C2951">
        <v>98530</v>
      </c>
      <c r="D2951" s="1" t="s">
        <v>3602</v>
      </c>
      <c r="E2951">
        <v>22.8</v>
      </c>
      <c r="F2951">
        <v>1550.4</v>
      </c>
      <c r="G2951" s="1" t="s">
        <v>36</v>
      </c>
      <c r="H2951">
        <v>1550.4</v>
      </c>
      <c r="I2951">
        <v>0</v>
      </c>
      <c r="J2951" s="1" t="s">
        <v>3890</v>
      </c>
      <c r="K2951" s="1" t="s">
        <v>3894</v>
      </c>
    </row>
    <row r="2952" spans="1:11" x14ac:dyDescent="0.25">
      <c r="A2952" s="1" t="s">
        <v>36</v>
      </c>
      <c r="B2952" s="1" t="s">
        <v>2992</v>
      </c>
      <c r="C2952">
        <v>98531</v>
      </c>
      <c r="D2952" s="1" t="s">
        <v>3685</v>
      </c>
      <c r="E2952">
        <v>62.8</v>
      </c>
      <c r="F2952">
        <v>4048.4</v>
      </c>
      <c r="G2952" s="1" t="s">
        <v>37</v>
      </c>
      <c r="H2952">
        <v>4048.4</v>
      </c>
      <c r="I2952">
        <v>0</v>
      </c>
      <c r="J2952" s="1" t="s">
        <v>3890</v>
      </c>
      <c r="K2952" s="1" t="s">
        <v>3901</v>
      </c>
    </row>
    <row r="2953" spans="1:11" x14ac:dyDescent="0.25">
      <c r="A2953" s="1" t="s">
        <v>36</v>
      </c>
      <c r="B2953" s="1" t="s">
        <v>2993</v>
      </c>
      <c r="C2953">
        <v>98532</v>
      </c>
      <c r="D2953" s="1" t="s">
        <v>3719</v>
      </c>
      <c r="E2953">
        <v>173.2</v>
      </c>
      <c r="F2953">
        <v>11777.6</v>
      </c>
      <c r="G2953" s="1" t="s">
        <v>36</v>
      </c>
      <c r="H2953">
        <v>11777.6</v>
      </c>
      <c r="I2953">
        <v>0</v>
      </c>
      <c r="J2953" s="1" t="s">
        <v>3890</v>
      </c>
      <c r="K2953" s="1" t="s">
        <v>3897</v>
      </c>
    </row>
    <row r="2954" spans="1:11" x14ac:dyDescent="0.25">
      <c r="A2954" s="1" t="s">
        <v>36</v>
      </c>
      <c r="B2954" s="1" t="s">
        <v>2994</v>
      </c>
      <c r="C2954">
        <v>98533</v>
      </c>
      <c r="D2954" s="1" t="s">
        <v>3614</v>
      </c>
      <c r="E2954">
        <v>1</v>
      </c>
      <c r="F2954">
        <v>82</v>
      </c>
      <c r="G2954" s="1" t="s">
        <v>36</v>
      </c>
      <c r="H2954">
        <v>82</v>
      </c>
      <c r="I2954">
        <v>0</v>
      </c>
      <c r="J2954" s="1" t="s">
        <v>3890</v>
      </c>
      <c r="K2954" s="1" t="s">
        <v>3894</v>
      </c>
    </row>
    <row r="2955" spans="1:11" x14ac:dyDescent="0.25">
      <c r="A2955" s="1" t="s">
        <v>36</v>
      </c>
      <c r="B2955" s="1" t="s">
        <v>2995</v>
      </c>
      <c r="C2955">
        <v>98534</v>
      </c>
      <c r="D2955" s="1" t="s">
        <v>3686</v>
      </c>
      <c r="E2955">
        <v>35</v>
      </c>
      <c r="F2955">
        <v>2520</v>
      </c>
      <c r="G2955" s="1" t="s">
        <v>3879</v>
      </c>
      <c r="H2955">
        <v>0</v>
      </c>
      <c r="I2955">
        <v>2520</v>
      </c>
      <c r="J2955" s="1" t="s">
        <v>3892</v>
      </c>
      <c r="K2955" s="1" t="s">
        <v>3895</v>
      </c>
    </row>
    <row r="2956" spans="1:11" x14ac:dyDescent="0.25">
      <c r="A2956" s="1" t="s">
        <v>36</v>
      </c>
      <c r="B2956" s="1" t="s">
        <v>2996</v>
      </c>
      <c r="C2956">
        <v>98535</v>
      </c>
      <c r="D2956" s="1" t="s">
        <v>3627</v>
      </c>
      <c r="E2956">
        <v>36.200000000000003</v>
      </c>
      <c r="F2956">
        <v>2208.1999999999998</v>
      </c>
      <c r="G2956" s="1" t="s">
        <v>36</v>
      </c>
      <c r="H2956">
        <v>2208.1999999999998</v>
      </c>
      <c r="I2956">
        <v>0</v>
      </c>
      <c r="J2956" s="1" t="s">
        <v>3890</v>
      </c>
      <c r="K2956" s="1" t="s">
        <v>3894</v>
      </c>
    </row>
    <row r="2957" spans="1:11" x14ac:dyDescent="0.25">
      <c r="A2957" s="1" t="s">
        <v>36</v>
      </c>
      <c r="B2957" s="1" t="s">
        <v>2997</v>
      </c>
      <c r="C2957">
        <v>98536</v>
      </c>
      <c r="D2957" s="1" t="s">
        <v>3646</v>
      </c>
      <c r="E2957">
        <v>26.8</v>
      </c>
      <c r="F2957">
        <v>1893.6</v>
      </c>
      <c r="G2957" s="1" t="s">
        <v>36</v>
      </c>
      <c r="H2957">
        <v>1893.6</v>
      </c>
      <c r="I2957">
        <v>0</v>
      </c>
      <c r="J2957" s="1" t="s">
        <v>3890</v>
      </c>
      <c r="K2957" s="1" t="s">
        <v>3894</v>
      </c>
    </row>
    <row r="2958" spans="1:11" x14ac:dyDescent="0.25">
      <c r="A2958" s="1" t="s">
        <v>36</v>
      </c>
      <c r="B2958" s="1" t="s">
        <v>2998</v>
      </c>
      <c r="C2958">
        <v>98537</v>
      </c>
      <c r="D2958" s="1" t="s">
        <v>3614</v>
      </c>
      <c r="E2958">
        <v>8.6999999999999993</v>
      </c>
      <c r="F2958">
        <v>524.20000000000005</v>
      </c>
      <c r="G2958" s="1" t="s">
        <v>36</v>
      </c>
      <c r="H2958">
        <v>524.20000000000005</v>
      </c>
      <c r="I2958">
        <v>0</v>
      </c>
      <c r="J2958" s="1" t="s">
        <v>3890</v>
      </c>
      <c r="K2958" s="1" t="s">
        <v>3894</v>
      </c>
    </row>
    <row r="2959" spans="1:11" x14ac:dyDescent="0.25">
      <c r="A2959" s="1" t="s">
        <v>36</v>
      </c>
      <c r="B2959" s="1" t="s">
        <v>2999</v>
      </c>
      <c r="C2959">
        <v>98538</v>
      </c>
      <c r="D2959" s="1" t="s">
        <v>3801</v>
      </c>
      <c r="E2959">
        <v>52.6</v>
      </c>
      <c r="F2959">
        <v>3156</v>
      </c>
      <c r="G2959" s="1" t="s">
        <v>36</v>
      </c>
      <c r="H2959">
        <v>3156</v>
      </c>
      <c r="I2959">
        <v>0</v>
      </c>
      <c r="J2959" s="1" t="s">
        <v>3890</v>
      </c>
      <c r="K2959" s="1" t="s">
        <v>3894</v>
      </c>
    </row>
    <row r="2960" spans="1:11" x14ac:dyDescent="0.25">
      <c r="A2960" s="1" t="s">
        <v>36</v>
      </c>
      <c r="B2960" s="1" t="s">
        <v>3000</v>
      </c>
      <c r="C2960">
        <v>98539</v>
      </c>
      <c r="D2960" s="1" t="s">
        <v>3614</v>
      </c>
      <c r="E2960">
        <v>9.1</v>
      </c>
      <c r="F2960">
        <v>400.4</v>
      </c>
      <c r="G2960" s="1" t="s">
        <v>36</v>
      </c>
      <c r="H2960">
        <v>400.4</v>
      </c>
      <c r="I2960">
        <v>0</v>
      </c>
      <c r="J2960" s="1" t="s">
        <v>3890</v>
      </c>
      <c r="K2960" s="1" t="s">
        <v>3894</v>
      </c>
    </row>
    <row r="2961" spans="1:11" x14ac:dyDescent="0.25">
      <c r="A2961" s="1" t="s">
        <v>36</v>
      </c>
      <c r="B2961" s="1" t="s">
        <v>3001</v>
      </c>
      <c r="C2961">
        <v>98540</v>
      </c>
      <c r="D2961" s="1" t="s">
        <v>3700</v>
      </c>
      <c r="E2961">
        <v>2213.8000000000002</v>
      </c>
      <c r="F2961">
        <v>100915.76</v>
      </c>
      <c r="G2961" s="1" t="s">
        <v>3880</v>
      </c>
      <c r="H2961">
        <v>100915.76</v>
      </c>
      <c r="I2961">
        <v>0</v>
      </c>
      <c r="J2961" s="1" t="s">
        <v>3890</v>
      </c>
      <c r="K2961" s="1" t="s">
        <v>3894</v>
      </c>
    </row>
    <row r="2962" spans="1:11" x14ac:dyDescent="0.25">
      <c r="A2962" s="1" t="s">
        <v>36</v>
      </c>
      <c r="B2962" s="1" t="s">
        <v>3002</v>
      </c>
      <c r="C2962">
        <v>98541</v>
      </c>
      <c r="D2962" s="1" t="s">
        <v>3681</v>
      </c>
      <c r="E2962">
        <v>84.2</v>
      </c>
      <c r="F2962">
        <v>4425.3999999999996</v>
      </c>
      <c r="G2962" s="1" t="s">
        <v>37</v>
      </c>
      <c r="H2962">
        <v>4425.3999999999996</v>
      </c>
      <c r="I2962">
        <v>0</v>
      </c>
      <c r="J2962" s="1" t="s">
        <v>3890</v>
      </c>
      <c r="K2962" s="1" t="s">
        <v>3899</v>
      </c>
    </row>
    <row r="2963" spans="1:11" x14ac:dyDescent="0.25">
      <c r="A2963" s="1" t="s">
        <v>36</v>
      </c>
      <c r="B2963" s="1" t="s">
        <v>3003</v>
      </c>
      <c r="C2963">
        <v>98542</v>
      </c>
      <c r="D2963" s="1" t="s">
        <v>3603</v>
      </c>
      <c r="E2963">
        <v>103.8</v>
      </c>
      <c r="F2963">
        <v>6331.8</v>
      </c>
      <c r="G2963" s="1" t="s">
        <v>37</v>
      </c>
      <c r="H2963">
        <v>6331.8</v>
      </c>
      <c r="I2963">
        <v>0</v>
      </c>
      <c r="J2963" s="1" t="s">
        <v>3890</v>
      </c>
      <c r="K2963" s="1" t="s">
        <v>3900</v>
      </c>
    </row>
    <row r="2964" spans="1:11" x14ac:dyDescent="0.25">
      <c r="A2964" s="1" t="s">
        <v>36</v>
      </c>
      <c r="B2964" s="1" t="s">
        <v>3004</v>
      </c>
      <c r="C2964">
        <v>98543</v>
      </c>
      <c r="D2964" s="1" t="s">
        <v>3661</v>
      </c>
      <c r="E2964">
        <v>194.8</v>
      </c>
      <c r="F2964">
        <v>10908.8</v>
      </c>
      <c r="G2964" s="1" t="s">
        <v>37</v>
      </c>
      <c r="H2964">
        <v>10908.8</v>
      </c>
      <c r="I2964">
        <v>0</v>
      </c>
      <c r="J2964" s="1" t="s">
        <v>3890</v>
      </c>
      <c r="K2964" s="1" t="s">
        <v>3901</v>
      </c>
    </row>
    <row r="2965" spans="1:11" x14ac:dyDescent="0.25">
      <c r="A2965" s="1" t="s">
        <v>36</v>
      </c>
      <c r="B2965" s="1" t="s">
        <v>3005</v>
      </c>
      <c r="C2965">
        <v>98544</v>
      </c>
      <c r="D2965" s="1" t="s">
        <v>3599</v>
      </c>
      <c r="E2965">
        <v>5.8</v>
      </c>
      <c r="F2965">
        <v>191.4</v>
      </c>
      <c r="G2965" s="1" t="s">
        <v>36</v>
      </c>
      <c r="H2965">
        <v>191.4</v>
      </c>
      <c r="I2965">
        <v>0</v>
      </c>
      <c r="J2965" s="1" t="s">
        <v>3890</v>
      </c>
      <c r="K2965" s="1" t="s">
        <v>3894</v>
      </c>
    </row>
    <row r="2966" spans="1:11" x14ac:dyDescent="0.25">
      <c r="A2966" s="1" t="s">
        <v>36</v>
      </c>
      <c r="B2966" s="1" t="s">
        <v>3006</v>
      </c>
      <c r="C2966">
        <v>98545</v>
      </c>
      <c r="D2966" s="1" t="s">
        <v>3844</v>
      </c>
      <c r="E2966">
        <v>10.8</v>
      </c>
      <c r="F2966">
        <v>648</v>
      </c>
      <c r="G2966" s="1" t="s">
        <v>37</v>
      </c>
      <c r="H2966">
        <v>648</v>
      </c>
      <c r="I2966">
        <v>0</v>
      </c>
      <c r="J2966" s="1" t="s">
        <v>3890</v>
      </c>
      <c r="K2966" s="1" t="s">
        <v>3901</v>
      </c>
    </row>
    <row r="2967" spans="1:11" x14ac:dyDescent="0.25">
      <c r="A2967" s="1" t="s">
        <v>36</v>
      </c>
      <c r="B2967" s="1" t="s">
        <v>3007</v>
      </c>
      <c r="C2967">
        <v>98546</v>
      </c>
      <c r="D2967" s="1" t="s">
        <v>3713</v>
      </c>
      <c r="E2967">
        <v>18.7</v>
      </c>
      <c r="F2967">
        <v>1122</v>
      </c>
      <c r="G2967" s="1" t="s">
        <v>37</v>
      </c>
      <c r="H2967">
        <v>1122</v>
      </c>
      <c r="I2967">
        <v>0</v>
      </c>
      <c r="J2967" s="1" t="s">
        <v>3890</v>
      </c>
      <c r="K2967" s="1" t="s">
        <v>3901</v>
      </c>
    </row>
    <row r="2968" spans="1:11" x14ac:dyDescent="0.25">
      <c r="A2968" s="1" t="s">
        <v>36</v>
      </c>
      <c r="B2968" s="1" t="s">
        <v>3008</v>
      </c>
      <c r="C2968">
        <v>98547</v>
      </c>
      <c r="D2968" s="1" t="s">
        <v>3709</v>
      </c>
      <c r="E2968">
        <v>124.5</v>
      </c>
      <c r="F2968">
        <v>7470</v>
      </c>
      <c r="G2968" s="1" t="s">
        <v>37</v>
      </c>
      <c r="H2968">
        <v>7470</v>
      </c>
      <c r="I2968">
        <v>0</v>
      </c>
      <c r="J2968" s="1" t="s">
        <v>3890</v>
      </c>
      <c r="K2968" s="1" t="s">
        <v>3901</v>
      </c>
    </row>
    <row r="2969" spans="1:11" x14ac:dyDescent="0.25">
      <c r="A2969" s="1" t="s">
        <v>36</v>
      </c>
      <c r="B2969" s="1" t="s">
        <v>3009</v>
      </c>
      <c r="C2969">
        <v>98548</v>
      </c>
      <c r="D2969" s="1" t="s">
        <v>3760</v>
      </c>
      <c r="E2969">
        <v>18.2</v>
      </c>
      <c r="F2969">
        <v>1092</v>
      </c>
      <c r="G2969" s="1" t="s">
        <v>37</v>
      </c>
      <c r="H2969">
        <v>1092</v>
      </c>
      <c r="I2969">
        <v>0</v>
      </c>
      <c r="J2969" s="1" t="s">
        <v>3890</v>
      </c>
      <c r="K2969" s="1" t="s">
        <v>3901</v>
      </c>
    </row>
    <row r="2970" spans="1:11" x14ac:dyDescent="0.25">
      <c r="A2970" s="1" t="s">
        <v>36</v>
      </c>
      <c r="B2970" s="1" t="s">
        <v>3010</v>
      </c>
      <c r="C2970">
        <v>98549</v>
      </c>
      <c r="D2970" s="1" t="s">
        <v>3784</v>
      </c>
      <c r="E2970">
        <v>469.1</v>
      </c>
      <c r="F2970">
        <v>22062.9</v>
      </c>
      <c r="G2970" s="1" t="s">
        <v>37</v>
      </c>
      <c r="H2970">
        <v>22062.9</v>
      </c>
      <c r="I2970">
        <v>0</v>
      </c>
      <c r="J2970" s="1" t="s">
        <v>3890</v>
      </c>
      <c r="K2970" s="1" t="s">
        <v>3901</v>
      </c>
    </row>
    <row r="2971" spans="1:11" x14ac:dyDescent="0.25">
      <c r="A2971" s="1" t="s">
        <v>36</v>
      </c>
      <c r="B2971" s="1" t="s">
        <v>3011</v>
      </c>
      <c r="C2971">
        <v>98550</v>
      </c>
      <c r="D2971" s="1" t="s">
        <v>3869</v>
      </c>
      <c r="E2971">
        <v>314.56</v>
      </c>
      <c r="F2971">
        <v>23592</v>
      </c>
      <c r="G2971" s="1" t="s">
        <v>37</v>
      </c>
      <c r="H2971">
        <v>23592</v>
      </c>
      <c r="I2971">
        <v>0</v>
      </c>
      <c r="J2971" s="1" t="s">
        <v>3890</v>
      </c>
      <c r="K2971" s="1" t="s">
        <v>3900</v>
      </c>
    </row>
    <row r="2972" spans="1:11" x14ac:dyDescent="0.25">
      <c r="A2972" s="1" t="s">
        <v>36</v>
      </c>
      <c r="B2972" s="1" t="s">
        <v>3012</v>
      </c>
      <c r="C2972">
        <v>98551</v>
      </c>
      <c r="D2972" s="1" t="s">
        <v>3603</v>
      </c>
      <c r="E2972">
        <v>17.399999999999999</v>
      </c>
      <c r="F2972">
        <v>1240</v>
      </c>
      <c r="G2972" s="1" t="s">
        <v>36</v>
      </c>
      <c r="H2972">
        <v>1240</v>
      </c>
      <c r="I2972">
        <v>0</v>
      </c>
      <c r="J2972" s="1" t="s">
        <v>3890</v>
      </c>
      <c r="K2972" s="1" t="s">
        <v>3894</v>
      </c>
    </row>
    <row r="2973" spans="1:11" x14ac:dyDescent="0.25">
      <c r="A2973" s="1" t="s">
        <v>36</v>
      </c>
      <c r="B2973" s="1" t="s">
        <v>3013</v>
      </c>
      <c r="C2973">
        <v>98552</v>
      </c>
      <c r="D2973" s="1" t="s">
        <v>3866</v>
      </c>
      <c r="E2973">
        <v>925.78</v>
      </c>
      <c r="F2973">
        <v>42585.88</v>
      </c>
      <c r="G2973" s="1" t="s">
        <v>37</v>
      </c>
      <c r="H2973">
        <v>42585.88</v>
      </c>
      <c r="I2973">
        <v>0</v>
      </c>
      <c r="J2973" s="1" t="s">
        <v>3890</v>
      </c>
      <c r="K2973" s="1" t="s">
        <v>3902</v>
      </c>
    </row>
    <row r="2974" spans="1:11" x14ac:dyDescent="0.25">
      <c r="A2974" s="1" t="s">
        <v>36</v>
      </c>
      <c r="B2974" s="1" t="s">
        <v>3014</v>
      </c>
      <c r="C2974">
        <v>98553</v>
      </c>
      <c r="D2974" s="1" t="s">
        <v>3810</v>
      </c>
      <c r="E2974">
        <v>53.2</v>
      </c>
      <c r="F2974">
        <v>3458</v>
      </c>
      <c r="G2974" s="1" t="s">
        <v>36</v>
      </c>
      <c r="H2974">
        <v>3458</v>
      </c>
      <c r="I2974">
        <v>0</v>
      </c>
      <c r="J2974" s="1" t="s">
        <v>3890</v>
      </c>
      <c r="K2974" s="1" t="s">
        <v>3894</v>
      </c>
    </row>
    <row r="2975" spans="1:11" x14ac:dyDescent="0.25">
      <c r="A2975" s="1" t="s">
        <v>36</v>
      </c>
      <c r="B2975" s="1" t="s">
        <v>3015</v>
      </c>
      <c r="C2975">
        <v>98554</v>
      </c>
      <c r="D2975" s="1" t="s">
        <v>3811</v>
      </c>
      <c r="E2975">
        <v>99.1</v>
      </c>
      <c r="F2975">
        <v>5946</v>
      </c>
      <c r="G2975" s="1" t="s">
        <v>36</v>
      </c>
      <c r="H2975">
        <v>5946</v>
      </c>
      <c r="I2975">
        <v>0</v>
      </c>
      <c r="J2975" s="1" t="s">
        <v>3890</v>
      </c>
      <c r="K2975" s="1" t="s">
        <v>3894</v>
      </c>
    </row>
    <row r="2976" spans="1:11" x14ac:dyDescent="0.25">
      <c r="A2976" s="1" t="s">
        <v>36</v>
      </c>
      <c r="B2976" s="1" t="s">
        <v>3016</v>
      </c>
      <c r="C2976">
        <v>98555</v>
      </c>
      <c r="D2976" s="1" t="s">
        <v>3690</v>
      </c>
      <c r="E2976">
        <v>3586.37</v>
      </c>
      <c r="F2976">
        <v>152351.15</v>
      </c>
      <c r="G2976" s="1" t="s">
        <v>37</v>
      </c>
      <c r="H2976">
        <v>152351.15</v>
      </c>
      <c r="I2976">
        <v>0</v>
      </c>
      <c r="J2976" s="1" t="s">
        <v>3890</v>
      </c>
      <c r="K2976" s="1" t="s">
        <v>3894</v>
      </c>
    </row>
    <row r="2977" spans="1:11" x14ac:dyDescent="0.25">
      <c r="A2977" s="1" t="s">
        <v>36</v>
      </c>
      <c r="B2977" s="1" t="s">
        <v>3017</v>
      </c>
      <c r="C2977">
        <v>98556</v>
      </c>
      <c r="D2977" s="1" t="s">
        <v>3724</v>
      </c>
      <c r="E2977">
        <v>278.39999999999998</v>
      </c>
      <c r="F2977">
        <v>19209.599999999999</v>
      </c>
      <c r="G2977" s="1" t="s">
        <v>37</v>
      </c>
      <c r="H2977">
        <v>19209.599999999999</v>
      </c>
      <c r="I2977">
        <v>0</v>
      </c>
      <c r="J2977" s="1" t="s">
        <v>3890</v>
      </c>
      <c r="K2977" s="1" t="s">
        <v>3903</v>
      </c>
    </row>
    <row r="2978" spans="1:11" x14ac:dyDescent="0.25">
      <c r="A2978" s="1" t="s">
        <v>36</v>
      </c>
      <c r="B2978" s="1" t="s">
        <v>3018</v>
      </c>
      <c r="C2978">
        <v>98557</v>
      </c>
      <c r="D2978" s="1" t="s">
        <v>3818</v>
      </c>
      <c r="E2978">
        <v>1217.4000000000001</v>
      </c>
      <c r="F2978">
        <v>56000.4</v>
      </c>
      <c r="G2978" s="1" t="s">
        <v>37</v>
      </c>
      <c r="H2978">
        <v>56000.4</v>
      </c>
      <c r="I2978">
        <v>0</v>
      </c>
      <c r="J2978" s="1" t="s">
        <v>3890</v>
      </c>
      <c r="K2978" s="1" t="s">
        <v>3894</v>
      </c>
    </row>
    <row r="2979" spans="1:11" x14ac:dyDescent="0.25">
      <c r="A2979" s="1" t="s">
        <v>37</v>
      </c>
      <c r="B2979" s="1" t="s">
        <v>3019</v>
      </c>
      <c r="C2979">
        <v>98558</v>
      </c>
      <c r="D2979" s="1" t="s">
        <v>3598</v>
      </c>
      <c r="E2979">
        <v>1289.0999999999999</v>
      </c>
      <c r="F2979">
        <v>70837.2</v>
      </c>
      <c r="G2979" s="1" t="s">
        <v>38</v>
      </c>
      <c r="H2979">
        <v>70837.2</v>
      </c>
      <c r="I2979">
        <v>0</v>
      </c>
      <c r="J2979" s="1" t="s">
        <v>3890</v>
      </c>
      <c r="K2979" s="1" t="s">
        <v>3901</v>
      </c>
    </row>
    <row r="2980" spans="1:11" x14ac:dyDescent="0.25">
      <c r="A2980" s="1" t="s">
        <v>37</v>
      </c>
      <c r="B2980" s="1" t="s">
        <v>3020</v>
      </c>
      <c r="C2980">
        <v>98559</v>
      </c>
      <c r="D2980" s="1" t="s">
        <v>3655</v>
      </c>
      <c r="E2980">
        <v>64.099999999999994</v>
      </c>
      <c r="F2980">
        <v>3076.8</v>
      </c>
      <c r="G2980" s="1" t="s">
        <v>37</v>
      </c>
      <c r="H2980">
        <v>3076.8</v>
      </c>
      <c r="I2980">
        <v>0</v>
      </c>
      <c r="J2980" s="1" t="s">
        <v>3890</v>
      </c>
      <c r="K2980" s="1" t="s">
        <v>3899</v>
      </c>
    </row>
    <row r="2981" spans="1:11" x14ac:dyDescent="0.25">
      <c r="A2981" s="1" t="s">
        <v>37</v>
      </c>
      <c r="B2981" s="1" t="s">
        <v>3021</v>
      </c>
      <c r="C2981">
        <v>98560</v>
      </c>
      <c r="D2981" s="1" t="s">
        <v>3639</v>
      </c>
      <c r="E2981">
        <v>188.8</v>
      </c>
      <c r="F2981">
        <v>9062.4</v>
      </c>
      <c r="G2981" s="1" t="s">
        <v>38</v>
      </c>
      <c r="H2981">
        <v>9062.4</v>
      </c>
      <c r="I2981">
        <v>0</v>
      </c>
      <c r="J2981" s="1" t="s">
        <v>3890</v>
      </c>
      <c r="K2981" s="1" t="s">
        <v>3899</v>
      </c>
    </row>
    <row r="2982" spans="1:11" x14ac:dyDescent="0.25">
      <c r="A2982" s="1" t="s">
        <v>37</v>
      </c>
      <c r="B2982" s="1" t="s">
        <v>3022</v>
      </c>
      <c r="C2982">
        <v>98561</v>
      </c>
      <c r="D2982" s="1" t="s">
        <v>3645</v>
      </c>
      <c r="E2982">
        <v>80.099999999999994</v>
      </c>
      <c r="F2982">
        <v>4325.3999999999996</v>
      </c>
      <c r="G2982" s="1" t="s">
        <v>38</v>
      </c>
      <c r="H2982">
        <v>4325.3999999999996</v>
      </c>
      <c r="I2982">
        <v>0</v>
      </c>
      <c r="J2982" s="1" t="s">
        <v>3890</v>
      </c>
      <c r="K2982" s="1" t="s">
        <v>3899</v>
      </c>
    </row>
    <row r="2983" spans="1:11" x14ac:dyDescent="0.25">
      <c r="A2983" s="1" t="s">
        <v>37</v>
      </c>
      <c r="B2983" s="1" t="s">
        <v>3023</v>
      </c>
      <c r="C2983">
        <v>98562</v>
      </c>
      <c r="D2983" s="1" t="s">
        <v>3735</v>
      </c>
      <c r="E2983">
        <v>50.8</v>
      </c>
      <c r="F2983">
        <v>2438.4</v>
      </c>
      <c r="G2983" s="1" t="s">
        <v>40</v>
      </c>
      <c r="H2983">
        <v>2438.4</v>
      </c>
      <c r="I2983">
        <v>0</v>
      </c>
      <c r="J2983" s="1" t="s">
        <v>3890</v>
      </c>
      <c r="K2983" s="1" t="s">
        <v>3899</v>
      </c>
    </row>
    <row r="2984" spans="1:11" x14ac:dyDescent="0.25">
      <c r="A2984" s="1" t="s">
        <v>37</v>
      </c>
      <c r="B2984" s="1" t="s">
        <v>3024</v>
      </c>
      <c r="C2984">
        <v>98563</v>
      </c>
      <c r="D2984" s="1" t="s">
        <v>3643</v>
      </c>
      <c r="E2984">
        <v>79</v>
      </c>
      <c r="F2984">
        <v>4424</v>
      </c>
      <c r="G2984" s="1" t="s">
        <v>39</v>
      </c>
      <c r="H2984">
        <v>4424</v>
      </c>
      <c r="I2984">
        <v>0</v>
      </c>
      <c r="J2984" s="1" t="s">
        <v>3890</v>
      </c>
      <c r="K2984" s="1" t="s">
        <v>3899</v>
      </c>
    </row>
    <row r="2985" spans="1:11" x14ac:dyDescent="0.25">
      <c r="A2985" s="1" t="s">
        <v>37</v>
      </c>
      <c r="B2985" s="1" t="s">
        <v>3025</v>
      </c>
      <c r="C2985">
        <v>98564</v>
      </c>
      <c r="D2985" s="1" t="s">
        <v>3653</v>
      </c>
      <c r="E2985">
        <v>82.4</v>
      </c>
      <c r="F2985">
        <v>4449.6000000000004</v>
      </c>
      <c r="G2985" s="1" t="s">
        <v>38</v>
      </c>
      <c r="H2985">
        <v>4449.6000000000004</v>
      </c>
      <c r="I2985">
        <v>0</v>
      </c>
      <c r="J2985" s="1" t="s">
        <v>3890</v>
      </c>
      <c r="K2985" s="1" t="s">
        <v>3899</v>
      </c>
    </row>
    <row r="2986" spans="1:11" x14ac:dyDescent="0.25">
      <c r="A2986" s="1" t="s">
        <v>37</v>
      </c>
      <c r="B2986" s="1" t="s">
        <v>3026</v>
      </c>
      <c r="C2986">
        <v>98565</v>
      </c>
      <c r="D2986" s="1" t="s">
        <v>3643</v>
      </c>
      <c r="E2986">
        <v>29.4</v>
      </c>
      <c r="F2986">
        <v>970.2</v>
      </c>
      <c r="G2986" s="1" t="s">
        <v>39</v>
      </c>
      <c r="H2986">
        <v>970.2</v>
      </c>
      <c r="I2986">
        <v>0</v>
      </c>
      <c r="J2986" s="1" t="s">
        <v>3890</v>
      </c>
      <c r="K2986" s="1" t="s">
        <v>3899</v>
      </c>
    </row>
    <row r="2987" spans="1:11" x14ac:dyDescent="0.25">
      <c r="A2987" s="1" t="s">
        <v>37</v>
      </c>
      <c r="B2987" s="1" t="s">
        <v>3027</v>
      </c>
      <c r="C2987">
        <v>98566</v>
      </c>
      <c r="D2987" s="1" t="s">
        <v>3737</v>
      </c>
      <c r="E2987">
        <v>83.2</v>
      </c>
      <c r="F2987">
        <v>4659.2</v>
      </c>
      <c r="G2987" s="1" t="s">
        <v>38</v>
      </c>
      <c r="H2987">
        <v>4659.2</v>
      </c>
      <c r="I2987">
        <v>0</v>
      </c>
      <c r="J2987" s="1" t="s">
        <v>3890</v>
      </c>
      <c r="K2987" s="1" t="s">
        <v>3899</v>
      </c>
    </row>
    <row r="2988" spans="1:11" x14ac:dyDescent="0.25">
      <c r="A2988" s="1" t="s">
        <v>37</v>
      </c>
      <c r="B2988" s="1" t="s">
        <v>3028</v>
      </c>
      <c r="C2988">
        <v>98567</v>
      </c>
      <c r="D2988" s="1" t="s">
        <v>3651</v>
      </c>
      <c r="E2988">
        <v>431.5</v>
      </c>
      <c r="F2988">
        <v>23471.7</v>
      </c>
      <c r="G2988" s="1" t="s">
        <v>41</v>
      </c>
      <c r="H2988">
        <v>23471.7</v>
      </c>
      <c r="I2988">
        <v>0</v>
      </c>
      <c r="J2988" s="1" t="s">
        <v>3890</v>
      </c>
      <c r="K2988" s="1" t="s">
        <v>3899</v>
      </c>
    </row>
    <row r="2989" spans="1:11" x14ac:dyDescent="0.25">
      <c r="A2989" s="1" t="s">
        <v>37</v>
      </c>
      <c r="B2989" s="1" t="s">
        <v>3029</v>
      </c>
      <c r="C2989">
        <v>98568</v>
      </c>
      <c r="D2989" s="1" t="s">
        <v>3648</v>
      </c>
      <c r="E2989">
        <v>80.2</v>
      </c>
      <c r="F2989">
        <v>4330.8</v>
      </c>
      <c r="G2989" s="1" t="s">
        <v>38</v>
      </c>
      <c r="H2989">
        <v>4330.8</v>
      </c>
      <c r="I2989">
        <v>0</v>
      </c>
      <c r="J2989" s="1" t="s">
        <v>3890</v>
      </c>
      <c r="K2989" s="1" t="s">
        <v>3899</v>
      </c>
    </row>
    <row r="2990" spans="1:11" x14ac:dyDescent="0.25">
      <c r="A2990" s="1" t="s">
        <v>37</v>
      </c>
      <c r="B2990" s="1" t="s">
        <v>3030</v>
      </c>
      <c r="C2990">
        <v>98569</v>
      </c>
      <c r="D2990" s="1" t="s">
        <v>3667</v>
      </c>
      <c r="E2990">
        <v>78.8</v>
      </c>
      <c r="F2990">
        <v>4255.2</v>
      </c>
      <c r="G2990" s="1" t="s">
        <v>38</v>
      </c>
      <c r="H2990">
        <v>4255.2</v>
      </c>
      <c r="I2990">
        <v>0</v>
      </c>
      <c r="J2990" s="1" t="s">
        <v>3890</v>
      </c>
      <c r="K2990" s="1" t="s">
        <v>3899</v>
      </c>
    </row>
    <row r="2991" spans="1:11" x14ac:dyDescent="0.25">
      <c r="A2991" s="1" t="s">
        <v>37</v>
      </c>
      <c r="B2991" s="1" t="s">
        <v>3031</v>
      </c>
      <c r="C2991">
        <v>98570</v>
      </c>
      <c r="D2991" s="1" t="s">
        <v>3640</v>
      </c>
      <c r="E2991">
        <v>337.5</v>
      </c>
      <c r="F2991">
        <v>18225</v>
      </c>
      <c r="G2991" s="1" t="s">
        <v>37</v>
      </c>
      <c r="H2991">
        <v>18225</v>
      </c>
      <c r="I2991">
        <v>0</v>
      </c>
      <c r="J2991" s="1" t="s">
        <v>3890</v>
      </c>
      <c r="K2991" s="1" t="s">
        <v>3899</v>
      </c>
    </row>
    <row r="2992" spans="1:11" x14ac:dyDescent="0.25">
      <c r="A2992" s="1" t="s">
        <v>37</v>
      </c>
      <c r="B2992" s="1" t="s">
        <v>3032</v>
      </c>
      <c r="C2992">
        <v>98571</v>
      </c>
      <c r="D2992" s="1" t="s">
        <v>3654</v>
      </c>
      <c r="E2992">
        <v>75.599999999999994</v>
      </c>
      <c r="F2992">
        <v>4233.6000000000004</v>
      </c>
      <c r="G2992" s="1" t="s">
        <v>38</v>
      </c>
      <c r="H2992">
        <v>4233.6000000000004</v>
      </c>
      <c r="I2992">
        <v>0</v>
      </c>
      <c r="J2992" s="1" t="s">
        <v>3890</v>
      </c>
      <c r="K2992" s="1" t="s">
        <v>3899</v>
      </c>
    </row>
    <row r="2993" spans="1:11" x14ac:dyDescent="0.25">
      <c r="A2993" s="1" t="s">
        <v>37</v>
      </c>
      <c r="B2993" s="1" t="s">
        <v>3033</v>
      </c>
      <c r="C2993">
        <v>98572</v>
      </c>
      <c r="D2993" s="1" t="s">
        <v>3649</v>
      </c>
      <c r="E2993">
        <v>224.8</v>
      </c>
      <c r="F2993">
        <v>12588.8</v>
      </c>
      <c r="G2993" s="1" t="s">
        <v>38</v>
      </c>
      <c r="H2993">
        <v>12588.8</v>
      </c>
      <c r="I2993">
        <v>0</v>
      </c>
      <c r="J2993" s="1" t="s">
        <v>3890</v>
      </c>
      <c r="K2993" s="1" t="s">
        <v>3899</v>
      </c>
    </row>
    <row r="2994" spans="1:11" x14ac:dyDescent="0.25">
      <c r="A2994" s="1" t="s">
        <v>37</v>
      </c>
      <c r="B2994" s="1" t="s">
        <v>3034</v>
      </c>
      <c r="C2994">
        <v>98573</v>
      </c>
      <c r="D2994" s="1" t="s">
        <v>3641</v>
      </c>
      <c r="E2994">
        <v>0</v>
      </c>
      <c r="F2994">
        <v>0</v>
      </c>
      <c r="G2994" s="1" t="s">
        <v>3879</v>
      </c>
      <c r="H2994">
        <v>0</v>
      </c>
      <c r="I2994">
        <v>0</v>
      </c>
      <c r="J2994" s="1" t="s">
        <v>3891</v>
      </c>
      <c r="K2994" s="1" t="s">
        <v>3899</v>
      </c>
    </row>
    <row r="2995" spans="1:11" x14ac:dyDescent="0.25">
      <c r="A2995" s="1" t="s">
        <v>37</v>
      </c>
      <c r="B2995" s="1" t="s">
        <v>3035</v>
      </c>
      <c r="C2995">
        <v>98574</v>
      </c>
      <c r="D2995" s="1" t="s">
        <v>3613</v>
      </c>
      <c r="E2995">
        <v>24.7</v>
      </c>
      <c r="F2995">
        <v>1630.2</v>
      </c>
      <c r="G2995" s="1" t="s">
        <v>37</v>
      </c>
      <c r="H2995">
        <v>1630.2</v>
      </c>
      <c r="I2995">
        <v>0</v>
      </c>
      <c r="J2995" s="1" t="s">
        <v>3890</v>
      </c>
      <c r="K2995" s="1" t="s">
        <v>3894</v>
      </c>
    </row>
    <row r="2996" spans="1:11" x14ac:dyDescent="0.25">
      <c r="A2996" s="1" t="s">
        <v>37</v>
      </c>
      <c r="B2996" s="1" t="s">
        <v>3036</v>
      </c>
      <c r="C2996">
        <v>98575</v>
      </c>
      <c r="D2996" s="1" t="s">
        <v>3806</v>
      </c>
      <c r="E2996">
        <v>55.6</v>
      </c>
      <c r="F2996">
        <v>1556.2</v>
      </c>
      <c r="G2996" s="1" t="s">
        <v>37</v>
      </c>
      <c r="H2996">
        <v>1556.2</v>
      </c>
      <c r="I2996">
        <v>0</v>
      </c>
      <c r="J2996" s="1" t="s">
        <v>3890</v>
      </c>
      <c r="K2996" s="1" t="s">
        <v>3899</v>
      </c>
    </row>
    <row r="2997" spans="1:11" x14ac:dyDescent="0.25">
      <c r="A2997" s="1" t="s">
        <v>37</v>
      </c>
      <c r="B2997" s="1" t="s">
        <v>3037</v>
      </c>
      <c r="C2997">
        <v>98576</v>
      </c>
      <c r="D2997" s="1" t="s">
        <v>3718</v>
      </c>
      <c r="E2997">
        <v>180</v>
      </c>
      <c r="F2997">
        <v>6120</v>
      </c>
      <c r="G2997" s="1" t="s">
        <v>37</v>
      </c>
      <c r="H2997">
        <v>6120</v>
      </c>
      <c r="I2997">
        <v>0</v>
      </c>
      <c r="J2997" s="1" t="s">
        <v>3890</v>
      </c>
      <c r="K2997" s="1" t="s">
        <v>3894</v>
      </c>
    </row>
    <row r="2998" spans="1:11" x14ac:dyDescent="0.25">
      <c r="A2998" s="1" t="s">
        <v>37</v>
      </c>
      <c r="B2998" s="1" t="s">
        <v>3038</v>
      </c>
      <c r="C2998">
        <v>98577</v>
      </c>
      <c r="D2998" s="1" t="s">
        <v>3733</v>
      </c>
      <c r="E2998">
        <v>60</v>
      </c>
      <c r="F2998">
        <v>4320</v>
      </c>
      <c r="G2998" s="1" t="s">
        <v>37</v>
      </c>
      <c r="H2998">
        <v>4320</v>
      </c>
      <c r="I2998">
        <v>0</v>
      </c>
      <c r="J2998" s="1" t="s">
        <v>3890</v>
      </c>
      <c r="K2998" s="1" t="s">
        <v>3897</v>
      </c>
    </row>
    <row r="2999" spans="1:11" x14ac:dyDescent="0.25">
      <c r="A2999" s="1" t="s">
        <v>37</v>
      </c>
      <c r="B2999" s="1" t="s">
        <v>3039</v>
      </c>
      <c r="C2999">
        <v>98578</v>
      </c>
      <c r="D2999" s="1" t="s">
        <v>3595</v>
      </c>
      <c r="E2999">
        <v>144.80000000000001</v>
      </c>
      <c r="F2999">
        <v>6223.6</v>
      </c>
      <c r="G2999" s="1" t="s">
        <v>37</v>
      </c>
      <c r="H2999">
        <v>6223.6</v>
      </c>
      <c r="I2999">
        <v>0</v>
      </c>
      <c r="J2999" s="1" t="s">
        <v>3890</v>
      </c>
      <c r="K2999" s="1" t="s">
        <v>3894</v>
      </c>
    </row>
    <row r="3000" spans="1:11" x14ac:dyDescent="0.25">
      <c r="A3000" s="1" t="s">
        <v>37</v>
      </c>
      <c r="B3000" s="1" t="s">
        <v>3040</v>
      </c>
      <c r="C3000">
        <v>98579</v>
      </c>
      <c r="D3000" s="1" t="s">
        <v>3641</v>
      </c>
      <c r="E3000">
        <v>148.9</v>
      </c>
      <c r="F3000">
        <v>8134.5</v>
      </c>
      <c r="G3000" s="1" t="s">
        <v>38</v>
      </c>
      <c r="H3000">
        <v>8134.5</v>
      </c>
      <c r="I3000">
        <v>0</v>
      </c>
      <c r="J3000" s="1" t="s">
        <v>3890</v>
      </c>
      <c r="K3000" s="1" t="s">
        <v>3894</v>
      </c>
    </row>
    <row r="3001" spans="1:11" x14ac:dyDescent="0.25">
      <c r="A3001" s="1" t="s">
        <v>37</v>
      </c>
      <c r="B3001" s="1" t="s">
        <v>3041</v>
      </c>
      <c r="C3001">
        <v>98580</v>
      </c>
      <c r="D3001" s="1" t="s">
        <v>3599</v>
      </c>
      <c r="E3001">
        <v>573.70000000000005</v>
      </c>
      <c r="F3001">
        <v>32127.200000000001</v>
      </c>
      <c r="G3001" s="1" t="s">
        <v>38</v>
      </c>
      <c r="H3001">
        <v>32127.200000000001</v>
      </c>
      <c r="I3001">
        <v>0</v>
      </c>
      <c r="J3001" s="1" t="s">
        <v>3890</v>
      </c>
      <c r="K3001" s="1" t="s">
        <v>3896</v>
      </c>
    </row>
    <row r="3002" spans="1:11" x14ac:dyDescent="0.25">
      <c r="A3002" s="1" t="s">
        <v>37</v>
      </c>
      <c r="B3002" s="1" t="s">
        <v>3042</v>
      </c>
      <c r="C3002">
        <v>98581</v>
      </c>
      <c r="D3002" s="1" t="s">
        <v>3636</v>
      </c>
      <c r="E3002">
        <v>76.8</v>
      </c>
      <c r="F3002">
        <v>4684.8</v>
      </c>
      <c r="G3002" s="1" t="s">
        <v>37</v>
      </c>
      <c r="H3002">
        <v>4684.8</v>
      </c>
      <c r="I3002">
        <v>0</v>
      </c>
      <c r="J3002" s="1" t="s">
        <v>3890</v>
      </c>
      <c r="K3002" s="1" t="s">
        <v>3897</v>
      </c>
    </row>
    <row r="3003" spans="1:11" x14ac:dyDescent="0.25">
      <c r="A3003" s="1" t="s">
        <v>37</v>
      </c>
      <c r="B3003" s="1" t="s">
        <v>3043</v>
      </c>
      <c r="C3003">
        <v>98582</v>
      </c>
      <c r="D3003" s="1" t="s">
        <v>3658</v>
      </c>
      <c r="E3003">
        <v>962.7</v>
      </c>
      <c r="F3003">
        <v>57625</v>
      </c>
      <c r="G3003" s="1" t="s">
        <v>3884</v>
      </c>
      <c r="H3003">
        <v>57625</v>
      </c>
      <c r="I3003">
        <v>0</v>
      </c>
      <c r="J3003" s="1" t="s">
        <v>3890</v>
      </c>
      <c r="K3003" s="1" t="s">
        <v>3900</v>
      </c>
    </row>
    <row r="3004" spans="1:11" x14ac:dyDescent="0.25">
      <c r="A3004" s="1" t="s">
        <v>37</v>
      </c>
      <c r="B3004" s="1" t="s">
        <v>3044</v>
      </c>
      <c r="C3004">
        <v>98583</v>
      </c>
      <c r="D3004" s="1" t="s">
        <v>3660</v>
      </c>
      <c r="E3004">
        <v>439.8</v>
      </c>
      <c r="F3004">
        <v>25220.799999999999</v>
      </c>
      <c r="G3004" s="1" t="s">
        <v>3884</v>
      </c>
      <c r="H3004">
        <v>25220.799999999999</v>
      </c>
      <c r="I3004">
        <v>0</v>
      </c>
      <c r="J3004" s="1" t="s">
        <v>3890</v>
      </c>
      <c r="K3004" s="1" t="s">
        <v>3900</v>
      </c>
    </row>
    <row r="3005" spans="1:11" x14ac:dyDescent="0.25">
      <c r="A3005" s="1" t="s">
        <v>37</v>
      </c>
      <c r="B3005" s="1" t="s">
        <v>3045</v>
      </c>
      <c r="C3005">
        <v>98584</v>
      </c>
      <c r="D3005" s="1" t="s">
        <v>3633</v>
      </c>
      <c r="E3005">
        <v>51.1</v>
      </c>
      <c r="F3005">
        <v>1737.4</v>
      </c>
      <c r="G3005" s="1" t="s">
        <v>37</v>
      </c>
      <c r="H3005">
        <v>1737.4</v>
      </c>
      <c r="I3005">
        <v>0</v>
      </c>
      <c r="J3005" s="1" t="s">
        <v>3890</v>
      </c>
      <c r="K3005" s="1" t="s">
        <v>3897</v>
      </c>
    </row>
    <row r="3006" spans="1:11" x14ac:dyDescent="0.25">
      <c r="A3006" s="1" t="s">
        <v>37</v>
      </c>
      <c r="B3006" s="1" t="s">
        <v>3046</v>
      </c>
      <c r="C3006">
        <v>98585</v>
      </c>
      <c r="D3006" s="1" t="s">
        <v>3638</v>
      </c>
      <c r="E3006">
        <v>44.4</v>
      </c>
      <c r="F3006">
        <v>2568.4</v>
      </c>
      <c r="G3006" s="1" t="s">
        <v>37</v>
      </c>
      <c r="H3006">
        <v>2568.4</v>
      </c>
      <c r="I3006">
        <v>0</v>
      </c>
      <c r="J3006" s="1" t="s">
        <v>3890</v>
      </c>
      <c r="K3006" s="1" t="s">
        <v>3897</v>
      </c>
    </row>
    <row r="3007" spans="1:11" x14ac:dyDescent="0.25">
      <c r="A3007" s="1" t="s">
        <v>37</v>
      </c>
      <c r="B3007" s="1" t="s">
        <v>3047</v>
      </c>
      <c r="C3007">
        <v>98586</v>
      </c>
      <c r="D3007" s="1" t="s">
        <v>3734</v>
      </c>
      <c r="E3007">
        <v>44.7</v>
      </c>
      <c r="F3007">
        <v>2994.9</v>
      </c>
      <c r="G3007" s="1" t="s">
        <v>37</v>
      </c>
      <c r="H3007">
        <v>2994.9</v>
      </c>
      <c r="I3007">
        <v>0</v>
      </c>
      <c r="J3007" s="1" t="s">
        <v>3890</v>
      </c>
      <c r="K3007" s="1" t="s">
        <v>3894</v>
      </c>
    </row>
    <row r="3008" spans="1:11" x14ac:dyDescent="0.25">
      <c r="A3008" s="1" t="s">
        <v>37</v>
      </c>
      <c r="B3008" s="1" t="s">
        <v>3048</v>
      </c>
      <c r="C3008">
        <v>98587</v>
      </c>
      <c r="D3008" s="1" t="s">
        <v>3674</v>
      </c>
      <c r="E3008">
        <v>80.3</v>
      </c>
      <c r="F3008">
        <v>4416.5</v>
      </c>
      <c r="G3008" s="1" t="s">
        <v>37</v>
      </c>
      <c r="H3008">
        <v>4416.5</v>
      </c>
      <c r="I3008">
        <v>0</v>
      </c>
      <c r="J3008" s="1" t="s">
        <v>3890</v>
      </c>
      <c r="K3008" s="1" t="s">
        <v>3897</v>
      </c>
    </row>
    <row r="3009" spans="1:11" x14ac:dyDescent="0.25">
      <c r="A3009" s="1" t="s">
        <v>37</v>
      </c>
      <c r="B3009" s="1" t="s">
        <v>3049</v>
      </c>
      <c r="C3009">
        <v>98588</v>
      </c>
      <c r="D3009" s="1" t="s">
        <v>3678</v>
      </c>
      <c r="E3009">
        <v>15.8</v>
      </c>
      <c r="F3009">
        <v>1090.2</v>
      </c>
      <c r="G3009" s="1" t="s">
        <v>37</v>
      </c>
      <c r="H3009">
        <v>1090.2</v>
      </c>
      <c r="I3009">
        <v>0</v>
      </c>
      <c r="J3009" s="1" t="s">
        <v>3890</v>
      </c>
      <c r="K3009" s="1" t="s">
        <v>3894</v>
      </c>
    </row>
    <row r="3010" spans="1:11" x14ac:dyDescent="0.25">
      <c r="A3010" s="1" t="s">
        <v>37</v>
      </c>
      <c r="B3010" s="1" t="s">
        <v>3050</v>
      </c>
      <c r="C3010">
        <v>98589</v>
      </c>
      <c r="D3010" s="1" t="s">
        <v>3758</v>
      </c>
      <c r="E3010">
        <v>222.1</v>
      </c>
      <c r="F3010">
        <v>14164.4</v>
      </c>
      <c r="G3010" s="1" t="s">
        <v>37</v>
      </c>
      <c r="H3010">
        <v>14164.4</v>
      </c>
      <c r="I3010">
        <v>0</v>
      </c>
      <c r="J3010" s="1" t="s">
        <v>3890</v>
      </c>
      <c r="K3010" s="1" t="s">
        <v>3894</v>
      </c>
    </row>
    <row r="3011" spans="1:11" x14ac:dyDescent="0.25">
      <c r="A3011" s="1" t="s">
        <v>37</v>
      </c>
      <c r="B3011" s="1" t="s">
        <v>3051</v>
      </c>
      <c r="C3011">
        <v>98590</v>
      </c>
      <c r="D3011" s="1" t="s">
        <v>3736</v>
      </c>
      <c r="E3011">
        <v>18.100000000000001</v>
      </c>
      <c r="F3011">
        <v>1248.9000000000001</v>
      </c>
      <c r="G3011" s="1" t="s">
        <v>37</v>
      </c>
      <c r="H3011">
        <v>1248.9000000000001</v>
      </c>
      <c r="I3011">
        <v>0</v>
      </c>
      <c r="J3011" s="1" t="s">
        <v>3890</v>
      </c>
      <c r="K3011" s="1" t="s">
        <v>3897</v>
      </c>
    </row>
    <row r="3012" spans="1:11" x14ac:dyDescent="0.25">
      <c r="A3012" s="1" t="s">
        <v>37</v>
      </c>
      <c r="B3012" s="1" t="s">
        <v>3052</v>
      </c>
      <c r="C3012">
        <v>98591</v>
      </c>
      <c r="D3012" s="1" t="s">
        <v>3671</v>
      </c>
      <c r="E3012">
        <v>13.1</v>
      </c>
      <c r="F3012">
        <v>803.1</v>
      </c>
      <c r="G3012" s="1" t="s">
        <v>37</v>
      </c>
      <c r="H3012">
        <v>803.1</v>
      </c>
      <c r="I3012">
        <v>0</v>
      </c>
      <c r="J3012" s="1" t="s">
        <v>3890</v>
      </c>
      <c r="K3012" s="1" t="s">
        <v>3894</v>
      </c>
    </row>
    <row r="3013" spans="1:11" x14ac:dyDescent="0.25">
      <c r="A3013" s="1" t="s">
        <v>37</v>
      </c>
      <c r="B3013" s="1" t="s">
        <v>3053</v>
      </c>
      <c r="C3013">
        <v>98592</v>
      </c>
      <c r="D3013" s="1" t="s">
        <v>3663</v>
      </c>
      <c r="E3013">
        <v>0</v>
      </c>
      <c r="F3013">
        <v>0</v>
      </c>
      <c r="G3013" s="1" t="s">
        <v>3879</v>
      </c>
      <c r="H3013">
        <v>0</v>
      </c>
      <c r="I3013">
        <v>0</v>
      </c>
      <c r="J3013" s="1" t="s">
        <v>3891</v>
      </c>
      <c r="K3013" s="1" t="s">
        <v>3900</v>
      </c>
    </row>
    <row r="3014" spans="1:11" x14ac:dyDescent="0.25">
      <c r="A3014" s="1" t="s">
        <v>37</v>
      </c>
      <c r="B3014" s="1" t="s">
        <v>3054</v>
      </c>
      <c r="C3014">
        <v>98593</v>
      </c>
      <c r="D3014" s="1" t="s">
        <v>3656</v>
      </c>
      <c r="E3014">
        <v>871.9</v>
      </c>
      <c r="F3014">
        <v>54413.5</v>
      </c>
      <c r="G3014" s="1" t="s">
        <v>3884</v>
      </c>
      <c r="H3014">
        <v>54413.5</v>
      </c>
      <c r="I3014">
        <v>0</v>
      </c>
      <c r="J3014" s="1" t="s">
        <v>3890</v>
      </c>
      <c r="K3014" s="1" t="s">
        <v>3900</v>
      </c>
    </row>
    <row r="3015" spans="1:11" x14ac:dyDescent="0.25">
      <c r="A3015" s="1" t="s">
        <v>37</v>
      </c>
      <c r="B3015" s="1" t="s">
        <v>3055</v>
      </c>
      <c r="C3015">
        <v>98594</v>
      </c>
      <c r="D3015" s="1" t="s">
        <v>3663</v>
      </c>
      <c r="E3015">
        <v>690.6</v>
      </c>
      <c r="F3015">
        <v>42417.5</v>
      </c>
      <c r="G3015" s="1" t="s">
        <v>3884</v>
      </c>
      <c r="H3015">
        <v>42417.5</v>
      </c>
      <c r="I3015">
        <v>0</v>
      </c>
      <c r="J3015" s="1" t="s">
        <v>3890</v>
      </c>
      <c r="K3015" s="1" t="s">
        <v>3895</v>
      </c>
    </row>
    <row r="3016" spans="1:11" x14ac:dyDescent="0.25">
      <c r="A3016" s="1" t="s">
        <v>37</v>
      </c>
      <c r="B3016" s="1" t="s">
        <v>3056</v>
      </c>
      <c r="C3016">
        <v>98595</v>
      </c>
      <c r="D3016" s="1" t="s">
        <v>3618</v>
      </c>
      <c r="E3016">
        <v>168</v>
      </c>
      <c r="F3016">
        <v>10248</v>
      </c>
      <c r="G3016" s="1" t="s">
        <v>37</v>
      </c>
      <c r="H3016">
        <v>10248</v>
      </c>
      <c r="I3016">
        <v>0</v>
      </c>
      <c r="J3016" s="1" t="s">
        <v>3890</v>
      </c>
      <c r="K3016" s="1" t="s">
        <v>3894</v>
      </c>
    </row>
    <row r="3017" spans="1:11" x14ac:dyDescent="0.25">
      <c r="A3017" s="1" t="s">
        <v>37</v>
      </c>
      <c r="B3017" s="1" t="s">
        <v>3057</v>
      </c>
      <c r="C3017">
        <v>98596</v>
      </c>
      <c r="D3017" s="1" t="s">
        <v>3612</v>
      </c>
      <c r="E3017">
        <v>94.2</v>
      </c>
      <c r="F3017">
        <v>4511.3</v>
      </c>
      <c r="G3017" s="1" t="s">
        <v>37</v>
      </c>
      <c r="H3017">
        <v>4511.3</v>
      </c>
      <c r="I3017">
        <v>0</v>
      </c>
      <c r="J3017" s="1" t="s">
        <v>3890</v>
      </c>
      <c r="K3017" s="1" t="s">
        <v>3894</v>
      </c>
    </row>
    <row r="3018" spans="1:11" x14ac:dyDescent="0.25">
      <c r="A3018" s="1" t="s">
        <v>37</v>
      </c>
      <c r="B3018" s="1" t="s">
        <v>3058</v>
      </c>
      <c r="C3018">
        <v>98597</v>
      </c>
      <c r="D3018" s="1" t="s">
        <v>3634</v>
      </c>
      <c r="E3018">
        <v>62</v>
      </c>
      <c r="F3018">
        <v>3663.2</v>
      </c>
      <c r="G3018" s="1" t="s">
        <v>37</v>
      </c>
      <c r="H3018">
        <v>3663.2</v>
      </c>
      <c r="I3018">
        <v>0</v>
      </c>
      <c r="J3018" s="1" t="s">
        <v>3890</v>
      </c>
      <c r="K3018" s="1" t="s">
        <v>3901</v>
      </c>
    </row>
    <row r="3019" spans="1:11" x14ac:dyDescent="0.25">
      <c r="A3019" s="1" t="s">
        <v>37</v>
      </c>
      <c r="B3019" s="1" t="s">
        <v>3059</v>
      </c>
      <c r="C3019">
        <v>98598</v>
      </c>
      <c r="D3019" s="1" t="s">
        <v>3630</v>
      </c>
      <c r="E3019">
        <v>89.1</v>
      </c>
      <c r="F3019">
        <v>5435.1</v>
      </c>
      <c r="G3019" s="1" t="s">
        <v>37</v>
      </c>
      <c r="H3019">
        <v>5435.1</v>
      </c>
      <c r="I3019">
        <v>0</v>
      </c>
      <c r="J3019" s="1" t="s">
        <v>3890</v>
      </c>
      <c r="K3019" s="1" t="s">
        <v>3901</v>
      </c>
    </row>
    <row r="3020" spans="1:11" x14ac:dyDescent="0.25">
      <c r="A3020" s="1" t="s">
        <v>37</v>
      </c>
      <c r="B3020" s="1" t="s">
        <v>3060</v>
      </c>
      <c r="C3020">
        <v>98599</v>
      </c>
      <c r="D3020" s="1" t="s">
        <v>3760</v>
      </c>
      <c r="E3020">
        <v>18.2</v>
      </c>
      <c r="F3020">
        <v>1110.2</v>
      </c>
      <c r="G3020" s="1" t="s">
        <v>37</v>
      </c>
      <c r="H3020">
        <v>1110.2</v>
      </c>
      <c r="I3020">
        <v>0</v>
      </c>
      <c r="J3020" s="1" t="s">
        <v>3890</v>
      </c>
      <c r="K3020" s="1" t="s">
        <v>3901</v>
      </c>
    </row>
    <row r="3021" spans="1:11" x14ac:dyDescent="0.25">
      <c r="A3021" s="1" t="s">
        <v>37</v>
      </c>
      <c r="B3021" s="1" t="s">
        <v>3061</v>
      </c>
      <c r="C3021">
        <v>98600</v>
      </c>
      <c r="D3021" s="1" t="s">
        <v>3669</v>
      </c>
      <c r="E3021">
        <v>63.9</v>
      </c>
      <c r="F3021">
        <v>4187.1000000000004</v>
      </c>
      <c r="G3021" s="1" t="s">
        <v>37</v>
      </c>
      <c r="H3021">
        <v>4187.1000000000004</v>
      </c>
      <c r="I3021">
        <v>0</v>
      </c>
      <c r="J3021" s="1" t="s">
        <v>3890</v>
      </c>
      <c r="K3021" s="1" t="s">
        <v>3897</v>
      </c>
    </row>
    <row r="3022" spans="1:11" x14ac:dyDescent="0.25">
      <c r="A3022" s="1" t="s">
        <v>37</v>
      </c>
      <c r="B3022" s="1" t="s">
        <v>3062</v>
      </c>
      <c r="C3022">
        <v>98601</v>
      </c>
      <c r="D3022" s="1" t="s">
        <v>3670</v>
      </c>
      <c r="E3022">
        <v>60.5</v>
      </c>
      <c r="F3022">
        <v>3932.5</v>
      </c>
      <c r="G3022" s="1" t="s">
        <v>37</v>
      </c>
      <c r="H3022">
        <v>3932.5</v>
      </c>
      <c r="I3022">
        <v>0</v>
      </c>
      <c r="J3022" s="1" t="s">
        <v>3890</v>
      </c>
      <c r="K3022" s="1" t="s">
        <v>3897</v>
      </c>
    </row>
    <row r="3023" spans="1:11" x14ac:dyDescent="0.25">
      <c r="A3023" s="1" t="s">
        <v>37</v>
      </c>
      <c r="B3023" s="1" t="s">
        <v>3063</v>
      </c>
      <c r="C3023">
        <v>98602</v>
      </c>
      <c r="D3023" s="1" t="s">
        <v>3676</v>
      </c>
      <c r="E3023">
        <v>8.1</v>
      </c>
      <c r="F3023">
        <v>558.9</v>
      </c>
      <c r="G3023" s="1" t="s">
        <v>37</v>
      </c>
      <c r="H3023">
        <v>558.9</v>
      </c>
      <c r="I3023">
        <v>0</v>
      </c>
      <c r="J3023" s="1" t="s">
        <v>3890</v>
      </c>
      <c r="K3023" s="1" t="s">
        <v>3897</v>
      </c>
    </row>
    <row r="3024" spans="1:11" x14ac:dyDescent="0.25">
      <c r="A3024" s="1" t="s">
        <v>37</v>
      </c>
      <c r="B3024" s="1" t="s">
        <v>3064</v>
      </c>
      <c r="C3024">
        <v>98603</v>
      </c>
      <c r="D3024" s="1" t="s">
        <v>3668</v>
      </c>
      <c r="E3024">
        <v>138.19999999999999</v>
      </c>
      <c r="F3024">
        <v>7999.4</v>
      </c>
      <c r="G3024" s="1" t="s">
        <v>38</v>
      </c>
      <c r="H3024">
        <v>7999.4</v>
      </c>
      <c r="I3024">
        <v>0</v>
      </c>
      <c r="J3024" s="1" t="s">
        <v>3890</v>
      </c>
      <c r="K3024" s="1" t="s">
        <v>3900</v>
      </c>
    </row>
    <row r="3025" spans="1:11" x14ac:dyDescent="0.25">
      <c r="A3025" s="1" t="s">
        <v>37</v>
      </c>
      <c r="B3025" s="1" t="s">
        <v>3065</v>
      </c>
      <c r="C3025">
        <v>98604</v>
      </c>
      <c r="D3025" s="1" t="s">
        <v>3609</v>
      </c>
      <c r="E3025">
        <v>23.7</v>
      </c>
      <c r="F3025">
        <v>1487.4</v>
      </c>
      <c r="G3025" s="1" t="s">
        <v>37</v>
      </c>
      <c r="H3025">
        <v>1487.4</v>
      </c>
      <c r="I3025">
        <v>0</v>
      </c>
      <c r="J3025" s="1" t="s">
        <v>3890</v>
      </c>
      <c r="K3025" s="1" t="s">
        <v>3894</v>
      </c>
    </row>
    <row r="3026" spans="1:11" x14ac:dyDescent="0.25">
      <c r="A3026" s="1" t="s">
        <v>37</v>
      </c>
      <c r="B3026" s="1" t="s">
        <v>3066</v>
      </c>
      <c r="C3026">
        <v>98605</v>
      </c>
      <c r="D3026" s="1" t="s">
        <v>3856</v>
      </c>
      <c r="E3026">
        <v>49.6</v>
      </c>
      <c r="F3026">
        <v>2976</v>
      </c>
      <c r="G3026" s="1" t="s">
        <v>37</v>
      </c>
      <c r="H3026">
        <v>2976</v>
      </c>
      <c r="I3026">
        <v>0</v>
      </c>
      <c r="J3026" s="1" t="s">
        <v>3890</v>
      </c>
      <c r="K3026" s="1" t="s">
        <v>3894</v>
      </c>
    </row>
    <row r="3027" spans="1:11" x14ac:dyDescent="0.25">
      <c r="A3027" s="1" t="s">
        <v>37</v>
      </c>
      <c r="B3027" s="1" t="s">
        <v>3067</v>
      </c>
      <c r="C3027">
        <v>98606</v>
      </c>
      <c r="D3027" s="1" t="s">
        <v>3795</v>
      </c>
      <c r="E3027">
        <v>71.2</v>
      </c>
      <c r="F3027">
        <v>4200.8</v>
      </c>
      <c r="G3027" s="1" t="s">
        <v>37</v>
      </c>
      <c r="H3027">
        <v>4200.8</v>
      </c>
      <c r="I3027">
        <v>0</v>
      </c>
      <c r="J3027" s="1" t="s">
        <v>3890</v>
      </c>
      <c r="K3027" s="1" t="s">
        <v>3894</v>
      </c>
    </row>
    <row r="3028" spans="1:11" x14ac:dyDescent="0.25">
      <c r="A3028" s="1" t="s">
        <v>37</v>
      </c>
      <c r="B3028" s="1" t="s">
        <v>3068</v>
      </c>
      <c r="C3028">
        <v>98607</v>
      </c>
      <c r="D3028" s="1" t="s">
        <v>3787</v>
      </c>
      <c r="E3028">
        <v>64.099999999999994</v>
      </c>
      <c r="F3028">
        <v>2707.4</v>
      </c>
      <c r="G3028" s="1" t="s">
        <v>37</v>
      </c>
      <c r="H3028">
        <v>2707.4</v>
      </c>
      <c r="I3028">
        <v>0</v>
      </c>
      <c r="J3028" s="1" t="s">
        <v>3890</v>
      </c>
      <c r="K3028" s="1" t="s">
        <v>3894</v>
      </c>
    </row>
    <row r="3029" spans="1:11" x14ac:dyDescent="0.25">
      <c r="A3029" s="1" t="s">
        <v>37</v>
      </c>
      <c r="B3029" s="1" t="s">
        <v>3069</v>
      </c>
      <c r="C3029">
        <v>98608</v>
      </c>
      <c r="D3029" s="1" t="s">
        <v>3788</v>
      </c>
      <c r="E3029">
        <v>6.8</v>
      </c>
      <c r="F3029">
        <v>408</v>
      </c>
      <c r="G3029" s="1" t="s">
        <v>37</v>
      </c>
      <c r="H3029">
        <v>408</v>
      </c>
      <c r="I3029">
        <v>0</v>
      </c>
      <c r="J3029" s="1" t="s">
        <v>3890</v>
      </c>
      <c r="K3029" s="1" t="s">
        <v>3894</v>
      </c>
    </row>
    <row r="3030" spans="1:11" x14ac:dyDescent="0.25">
      <c r="A3030" s="1" t="s">
        <v>37</v>
      </c>
      <c r="B3030" s="1" t="s">
        <v>3070</v>
      </c>
      <c r="C3030">
        <v>98609</v>
      </c>
      <c r="D3030" s="1" t="s">
        <v>3657</v>
      </c>
      <c r="E3030">
        <v>60.2</v>
      </c>
      <c r="F3030">
        <v>3852.8</v>
      </c>
      <c r="G3030" s="1" t="s">
        <v>37</v>
      </c>
      <c r="H3030">
        <v>3852.8</v>
      </c>
      <c r="I3030">
        <v>0</v>
      </c>
      <c r="J3030" s="1" t="s">
        <v>3890</v>
      </c>
      <c r="K3030" s="1" t="s">
        <v>3894</v>
      </c>
    </row>
    <row r="3031" spans="1:11" x14ac:dyDescent="0.25">
      <c r="A3031" s="1" t="s">
        <v>37</v>
      </c>
      <c r="B3031" s="1" t="s">
        <v>3071</v>
      </c>
      <c r="C3031">
        <v>98610</v>
      </c>
      <c r="D3031" s="1" t="s">
        <v>3775</v>
      </c>
      <c r="E3031">
        <v>50.7</v>
      </c>
      <c r="F3031">
        <v>2742.2</v>
      </c>
      <c r="G3031" s="1" t="s">
        <v>37</v>
      </c>
      <c r="H3031">
        <v>2742.2</v>
      </c>
      <c r="I3031">
        <v>0</v>
      </c>
      <c r="J3031" s="1" t="s">
        <v>3890</v>
      </c>
      <c r="K3031" s="1" t="s">
        <v>3894</v>
      </c>
    </row>
    <row r="3032" spans="1:11" x14ac:dyDescent="0.25">
      <c r="A3032" s="1" t="s">
        <v>37</v>
      </c>
      <c r="B3032" s="1" t="s">
        <v>3072</v>
      </c>
      <c r="C3032">
        <v>98611</v>
      </c>
      <c r="D3032" s="1" t="s">
        <v>3679</v>
      </c>
      <c r="E3032">
        <v>40.700000000000003</v>
      </c>
      <c r="F3032">
        <v>2482.6999999999998</v>
      </c>
      <c r="G3032" s="1" t="s">
        <v>37</v>
      </c>
      <c r="H3032">
        <v>2482.6999999999998</v>
      </c>
      <c r="I3032">
        <v>0</v>
      </c>
      <c r="J3032" s="1" t="s">
        <v>3890</v>
      </c>
      <c r="K3032" s="1" t="s">
        <v>3897</v>
      </c>
    </row>
    <row r="3033" spans="1:11" x14ac:dyDescent="0.25">
      <c r="A3033" s="1" t="s">
        <v>37</v>
      </c>
      <c r="B3033" s="1" t="s">
        <v>3073</v>
      </c>
      <c r="C3033">
        <v>98612</v>
      </c>
      <c r="D3033" s="1" t="s">
        <v>3678</v>
      </c>
      <c r="E3033">
        <v>4.54</v>
      </c>
      <c r="F3033">
        <v>313.26</v>
      </c>
      <c r="G3033" s="1" t="s">
        <v>37</v>
      </c>
      <c r="H3033">
        <v>313.26</v>
      </c>
      <c r="I3033">
        <v>0</v>
      </c>
      <c r="J3033" s="1" t="s">
        <v>3890</v>
      </c>
      <c r="K3033" s="1" t="s">
        <v>3897</v>
      </c>
    </row>
    <row r="3034" spans="1:11" x14ac:dyDescent="0.25">
      <c r="A3034" s="1" t="s">
        <v>37</v>
      </c>
      <c r="B3034" s="1" t="s">
        <v>3074</v>
      </c>
      <c r="C3034">
        <v>98613</v>
      </c>
      <c r="D3034" s="1" t="s">
        <v>3700</v>
      </c>
      <c r="E3034">
        <v>1392.12</v>
      </c>
      <c r="F3034">
        <v>70738.720000000001</v>
      </c>
      <c r="G3034" s="1" t="s">
        <v>3880</v>
      </c>
      <c r="H3034">
        <v>70738.720000000001</v>
      </c>
      <c r="I3034">
        <v>0</v>
      </c>
      <c r="J3034" s="1" t="s">
        <v>3890</v>
      </c>
      <c r="K3034" s="1" t="s">
        <v>3903</v>
      </c>
    </row>
    <row r="3035" spans="1:11" x14ac:dyDescent="0.25">
      <c r="A3035" s="1" t="s">
        <v>37</v>
      </c>
      <c r="B3035" s="1" t="s">
        <v>3075</v>
      </c>
      <c r="C3035">
        <v>98614</v>
      </c>
      <c r="D3035" s="1" t="s">
        <v>3827</v>
      </c>
      <c r="E3035">
        <v>11.5</v>
      </c>
      <c r="F3035">
        <v>563.5</v>
      </c>
      <c r="G3035" s="1" t="s">
        <v>37</v>
      </c>
      <c r="H3035">
        <v>563.5</v>
      </c>
      <c r="I3035">
        <v>0</v>
      </c>
      <c r="J3035" s="1" t="s">
        <v>3890</v>
      </c>
      <c r="K3035" s="1" t="s">
        <v>3894</v>
      </c>
    </row>
    <row r="3036" spans="1:11" x14ac:dyDescent="0.25">
      <c r="A3036" s="1" t="s">
        <v>37</v>
      </c>
      <c r="B3036" s="1" t="s">
        <v>3076</v>
      </c>
      <c r="C3036">
        <v>98615</v>
      </c>
      <c r="D3036" s="1" t="s">
        <v>3760</v>
      </c>
      <c r="E3036">
        <v>43.8</v>
      </c>
      <c r="F3036">
        <v>2671.8</v>
      </c>
      <c r="G3036" s="1" t="s">
        <v>37</v>
      </c>
      <c r="H3036">
        <v>2671.8</v>
      </c>
      <c r="I3036">
        <v>0</v>
      </c>
      <c r="J3036" s="1" t="s">
        <v>3890</v>
      </c>
      <c r="K3036" s="1" t="s">
        <v>3894</v>
      </c>
    </row>
    <row r="3037" spans="1:11" x14ac:dyDescent="0.25">
      <c r="A3037" s="1" t="s">
        <v>37</v>
      </c>
      <c r="B3037" s="1" t="s">
        <v>3077</v>
      </c>
      <c r="C3037">
        <v>98616</v>
      </c>
      <c r="D3037" s="1" t="s">
        <v>3718</v>
      </c>
      <c r="E3037">
        <v>114</v>
      </c>
      <c r="F3037">
        <v>3876</v>
      </c>
      <c r="G3037" s="1" t="s">
        <v>37</v>
      </c>
      <c r="H3037">
        <v>3876</v>
      </c>
      <c r="I3037">
        <v>0</v>
      </c>
      <c r="J3037" s="1" t="s">
        <v>3890</v>
      </c>
      <c r="K3037" s="1" t="s">
        <v>3894</v>
      </c>
    </row>
    <row r="3038" spans="1:11" x14ac:dyDescent="0.25">
      <c r="A3038" s="1" t="s">
        <v>37</v>
      </c>
      <c r="B3038" s="1" t="s">
        <v>3078</v>
      </c>
      <c r="C3038">
        <v>98617</v>
      </c>
      <c r="D3038" s="1" t="s">
        <v>3760</v>
      </c>
      <c r="E3038">
        <v>23.5</v>
      </c>
      <c r="F3038">
        <v>1151.5</v>
      </c>
      <c r="G3038" s="1" t="s">
        <v>37</v>
      </c>
      <c r="H3038">
        <v>1151.5</v>
      </c>
      <c r="I3038">
        <v>0</v>
      </c>
      <c r="J3038" s="1" t="s">
        <v>3890</v>
      </c>
      <c r="K3038" s="1" t="s">
        <v>3901</v>
      </c>
    </row>
    <row r="3039" spans="1:11" x14ac:dyDescent="0.25">
      <c r="A3039" s="1" t="s">
        <v>37</v>
      </c>
      <c r="B3039" s="1" t="s">
        <v>3079</v>
      </c>
      <c r="C3039">
        <v>98618</v>
      </c>
      <c r="D3039" s="1" t="s">
        <v>3714</v>
      </c>
      <c r="E3039">
        <v>21.5</v>
      </c>
      <c r="F3039">
        <v>1311.5</v>
      </c>
      <c r="G3039" s="1" t="s">
        <v>37</v>
      </c>
      <c r="H3039">
        <v>1311.5</v>
      </c>
      <c r="I3039">
        <v>0</v>
      </c>
      <c r="J3039" s="1" t="s">
        <v>3890</v>
      </c>
      <c r="K3039" s="1" t="s">
        <v>3894</v>
      </c>
    </row>
    <row r="3040" spans="1:11" x14ac:dyDescent="0.25">
      <c r="A3040" s="1" t="s">
        <v>37</v>
      </c>
      <c r="B3040" s="1" t="s">
        <v>3080</v>
      </c>
      <c r="C3040">
        <v>98619</v>
      </c>
      <c r="D3040" s="1" t="s">
        <v>3791</v>
      </c>
      <c r="E3040">
        <v>523.5</v>
      </c>
      <c r="F3040">
        <v>32093.8</v>
      </c>
      <c r="G3040" s="1" t="s">
        <v>3882</v>
      </c>
      <c r="H3040">
        <v>32093.8</v>
      </c>
      <c r="I3040">
        <v>0</v>
      </c>
      <c r="J3040" s="1" t="s">
        <v>3890</v>
      </c>
      <c r="K3040" s="1" t="s">
        <v>3895</v>
      </c>
    </row>
    <row r="3041" spans="1:11" x14ac:dyDescent="0.25">
      <c r="A3041" s="1" t="s">
        <v>37</v>
      </c>
      <c r="B3041" s="1" t="s">
        <v>3081</v>
      </c>
      <c r="C3041">
        <v>98620</v>
      </c>
      <c r="D3041" s="1" t="s">
        <v>3624</v>
      </c>
      <c r="E3041">
        <v>22.2</v>
      </c>
      <c r="F3041">
        <v>1524.6</v>
      </c>
      <c r="G3041" s="1" t="s">
        <v>37</v>
      </c>
      <c r="H3041">
        <v>1524.6</v>
      </c>
      <c r="I3041">
        <v>0</v>
      </c>
      <c r="J3041" s="1" t="s">
        <v>3890</v>
      </c>
      <c r="K3041" s="1" t="s">
        <v>3894</v>
      </c>
    </row>
    <row r="3042" spans="1:11" x14ac:dyDescent="0.25">
      <c r="A3042" s="1" t="s">
        <v>37</v>
      </c>
      <c r="B3042" s="1" t="s">
        <v>3082</v>
      </c>
      <c r="C3042">
        <v>98621</v>
      </c>
      <c r="D3042" s="1" t="s">
        <v>3686</v>
      </c>
      <c r="E3042">
        <v>157.4</v>
      </c>
      <c r="F3042">
        <v>8158.8</v>
      </c>
      <c r="G3042" s="1" t="s">
        <v>3879</v>
      </c>
      <c r="H3042">
        <v>0</v>
      </c>
      <c r="I3042">
        <v>8158.8</v>
      </c>
      <c r="J3042" s="1" t="s">
        <v>3892</v>
      </c>
      <c r="K3042" s="1" t="s">
        <v>3901</v>
      </c>
    </row>
    <row r="3043" spans="1:11" x14ac:dyDescent="0.25">
      <c r="A3043" s="1" t="s">
        <v>37</v>
      </c>
      <c r="B3043" s="1" t="s">
        <v>3083</v>
      </c>
      <c r="C3043">
        <v>98622</v>
      </c>
      <c r="D3043" s="1" t="s">
        <v>3687</v>
      </c>
      <c r="E3043">
        <v>50.3</v>
      </c>
      <c r="F3043">
        <v>3370.1</v>
      </c>
      <c r="G3043" s="1" t="s">
        <v>37</v>
      </c>
      <c r="H3043">
        <v>3370.1</v>
      </c>
      <c r="I3043">
        <v>0</v>
      </c>
      <c r="J3043" s="1" t="s">
        <v>3890</v>
      </c>
      <c r="K3043" s="1" t="s">
        <v>3894</v>
      </c>
    </row>
    <row r="3044" spans="1:11" x14ac:dyDescent="0.25">
      <c r="A3044" s="1" t="s">
        <v>37</v>
      </c>
      <c r="B3044" s="1" t="s">
        <v>3084</v>
      </c>
      <c r="C3044">
        <v>98623</v>
      </c>
      <c r="D3044" s="1" t="s">
        <v>3680</v>
      </c>
      <c r="E3044">
        <v>146</v>
      </c>
      <c r="F3044">
        <v>7154</v>
      </c>
      <c r="G3044" s="1" t="s">
        <v>38</v>
      </c>
      <c r="H3044">
        <v>7154</v>
      </c>
      <c r="I3044">
        <v>0</v>
      </c>
      <c r="J3044" s="1" t="s">
        <v>3890</v>
      </c>
      <c r="K3044" s="1" t="s">
        <v>3894</v>
      </c>
    </row>
    <row r="3045" spans="1:11" x14ac:dyDescent="0.25">
      <c r="A3045" s="1" t="s">
        <v>37</v>
      </c>
      <c r="B3045" s="1" t="s">
        <v>3085</v>
      </c>
      <c r="C3045">
        <v>98624</v>
      </c>
      <c r="D3045" s="1" t="s">
        <v>3673</v>
      </c>
      <c r="E3045">
        <v>251.2</v>
      </c>
      <c r="F3045">
        <v>15323.2</v>
      </c>
      <c r="G3045" s="1" t="s">
        <v>38</v>
      </c>
      <c r="H3045">
        <v>15323.2</v>
      </c>
      <c r="I3045">
        <v>0</v>
      </c>
      <c r="J3045" s="1" t="s">
        <v>3890</v>
      </c>
      <c r="K3045" s="1" t="s">
        <v>3895</v>
      </c>
    </row>
    <row r="3046" spans="1:11" x14ac:dyDescent="0.25">
      <c r="A3046" s="1" t="s">
        <v>37</v>
      </c>
      <c r="B3046" s="1" t="s">
        <v>3086</v>
      </c>
      <c r="C3046">
        <v>98625</v>
      </c>
      <c r="D3046" s="1" t="s">
        <v>3604</v>
      </c>
      <c r="E3046">
        <v>23.7</v>
      </c>
      <c r="F3046">
        <v>1615.8</v>
      </c>
      <c r="G3046" s="1" t="s">
        <v>37</v>
      </c>
      <c r="H3046">
        <v>1615.8</v>
      </c>
      <c r="I3046">
        <v>0</v>
      </c>
      <c r="J3046" s="1" t="s">
        <v>3890</v>
      </c>
      <c r="K3046" s="1" t="s">
        <v>3894</v>
      </c>
    </row>
    <row r="3047" spans="1:11" x14ac:dyDescent="0.25">
      <c r="A3047" s="1" t="s">
        <v>37</v>
      </c>
      <c r="B3047" s="1" t="s">
        <v>3087</v>
      </c>
      <c r="C3047">
        <v>98626</v>
      </c>
      <c r="D3047" s="1" t="s">
        <v>3692</v>
      </c>
      <c r="E3047">
        <v>112.4</v>
      </c>
      <c r="F3047">
        <v>6801.2</v>
      </c>
      <c r="G3047" s="1" t="s">
        <v>37</v>
      </c>
      <c r="H3047">
        <v>6801.2</v>
      </c>
      <c r="I3047">
        <v>0</v>
      </c>
      <c r="J3047" s="1" t="s">
        <v>3890</v>
      </c>
      <c r="K3047" s="1" t="s">
        <v>3894</v>
      </c>
    </row>
    <row r="3048" spans="1:11" x14ac:dyDescent="0.25">
      <c r="A3048" s="1" t="s">
        <v>37</v>
      </c>
      <c r="B3048" s="1" t="s">
        <v>3088</v>
      </c>
      <c r="C3048">
        <v>98627</v>
      </c>
      <c r="D3048" s="1" t="s">
        <v>3864</v>
      </c>
      <c r="E3048">
        <v>93.2</v>
      </c>
      <c r="F3048">
        <v>5041.3</v>
      </c>
      <c r="G3048" s="1" t="s">
        <v>39</v>
      </c>
      <c r="H3048">
        <v>5041.3</v>
      </c>
      <c r="I3048">
        <v>0</v>
      </c>
      <c r="J3048" s="1" t="s">
        <v>3890</v>
      </c>
      <c r="K3048" s="1" t="s">
        <v>3894</v>
      </c>
    </row>
    <row r="3049" spans="1:11" x14ac:dyDescent="0.25">
      <c r="A3049" s="1" t="s">
        <v>37</v>
      </c>
      <c r="B3049" s="1" t="s">
        <v>3089</v>
      </c>
      <c r="C3049">
        <v>98628</v>
      </c>
      <c r="D3049" s="1" t="s">
        <v>3620</v>
      </c>
      <c r="E3049">
        <v>128.4</v>
      </c>
      <c r="F3049">
        <v>8339.4</v>
      </c>
      <c r="G3049" s="1" t="s">
        <v>37</v>
      </c>
      <c r="H3049">
        <v>8339.4</v>
      </c>
      <c r="I3049">
        <v>0</v>
      </c>
      <c r="J3049" s="1" t="s">
        <v>3890</v>
      </c>
      <c r="K3049" s="1" t="s">
        <v>3894</v>
      </c>
    </row>
    <row r="3050" spans="1:11" x14ac:dyDescent="0.25">
      <c r="A3050" s="1" t="s">
        <v>37</v>
      </c>
      <c r="B3050" s="1" t="s">
        <v>3090</v>
      </c>
      <c r="C3050">
        <v>98629</v>
      </c>
      <c r="D3050" s="1" t="s">
        <v>3765</v>
      </c>
      <c r="E3050">
        <v>39</v>
      </c>
      <c r="F3050">
        <v>2379</v>
      </c>
      <c r="G3050" s="1" t="s">
        <v>37</v>
      </c>
      <c r="H3050">
        <v>2379</v>
      </c>
      <c r="I3050">
        <v>0</v>
      </c>
      <c r="J3050" s="1" t="s">
        <v>3890</v>
      </c>
      <c r="K3050" s="1" t="s">
        <v>3894</v>
      </c>
    </row>
    <row r="3051" spans="1:11" x14ac:dyDescent="0.25">
      <c r="A3051" s="1" t="s">
        <v>37</v>
      </c>
      <c r="B3051" s="1" t="s">
        <v>3091</v>
      </c>
      <c r="C3051">
        <v>98630</v>
      </c>
      <c r="D3051" s="1" t="s">
        <v>3623</v>
      </c>
      <c r="E3051">
        <v>129.5</v>
      </c>
      <c r="F3051">
        <v>7899.5</v>
      </c>
      <c r="G3051" s="1" t="s">
        <v>37</v>
      </c>
      <c r="H3051">
        <v>7899.5</v>
      </c>
      <c r="I3051">
        <v>0</v>
      </c>
      <c r="J3051" s="1" t="s">
        <v>3890</v>
      </c>
      <c r="K3051" s="1" t="s">
        <v>3894</v>
      </c>
    </row>
    <row r="3052" spans="1:11" x14ac:dyDescent="0.25">
      <c r="A3052" s="1" t="s">
        <v>37</v>
      </c>
      <c r="B3052" s="1" t="s">
        <v>3092</v>
      </c>
      <c r="C3052">
        <v>98631</v>
      </c>
      <c r="D3052" s="1" t="s">
        <v>3864</v>
      </c>
      <c r="E3052">
        <v>18.899999999999999</v>
      </c>
      <c r="F3052">
        <v>756</v>
      </c>
      <c r="G3052" s="1" t="s">
        <v>39</v>
      </c>
      <c r="H3052">
        <v>756</v>
      </c>
      <c r="I3052">
        <v>0</v>
      </c>
      <c r="J3052" s="1" t="s">
        <v>3890</v>
      </c>
      <c r="K3052" s="1" t="s">
        <v>3894</v>
      </c>
    </row>
    <row r="3053" spans="1:11" x14ac:dyDescent="0.25">
      <c r="A3053" s="1" t="s">
        <v>37</v>
      </c>
      <c r="B3053" s="1" t="s">
        <v>3093</v>
      </c>
      <c r="C3053">
        <v>98632</v>
      </c>
      <c r="D3053" s="1" t="s">
        <v>3800</v>
      </c>
      <c r="E3053">
        <v>79.599999999999994</v>
      </c>
      <c r="F3053">
        <v>4323</v>
      </c>
      <c r="G3053" s="1" t="s">
        <v>37</v>
      </c>
      <c r="H3053">
        <v>4323</v>
      </c>
      <c r="I3053">
        <v>0</v>
      </c>
      <c r="J3053" s="1" t="s">
        <v>3890</v>
      </c>
      <c r="K3053" s="1" t="s">
        <v>3894</v>
      </c>
    </row>
    <row r="3054" spans="1:11" x14ac:dyDescent="0.25">
      <c r="A3054" s="1" t="s">
        <v>37</v>
      </c>
      <c r="B3054" s="1" t="s">
        <v>3094</v>
      </c>
      <c r="C3054">
        <v>98633</v>
      </c>
      <c r="D3054" s="1" t="s">
        <v>3614</v>
      </c>
      <c r="E3054">
        <v>94.6</v>
      </c>
      <c r="F3054">
        <v>3405.6</v>
      </c>
      <c r="G3054" s="1" t="s">
        <v>37</v>
      </c>
      <c r="H3054">
        <v>3405.6</v>
      </c>
      <c r="I3054">
        <v>0</v>
      </c>
      <c r="J3054" s="1" t="s">
        <v>3890</v>
      </c>
      <c r="K3054" s="1" t="s">
        <v>3894</v>
      </c>
    </row>
    <row r="3055" spans="1:11" x14ac:dyDescent="0.25">
      <c r="A3055" s="1" t="s">
        <v>37</v>
      </c>
      <c r="B3055" s="1" t="s">
        <v>3095</v>
      </c>
      <c r="C3055">
        <v>98634</v>
      </c>
      <c r="D3055" s="1" t="s">
        <v>3616</v>
      </c>
      <c r="E3055">
        <v>221.4</v>
      </c>
      <c r="F3055">
        <v>11466</v>
      </c>
      <c r="G3055" s="1" t="s">
        <v>37</v>
      </c>
      <c r="H3055">
        <v>11466</v>
      </c>
      <c r="I3055">
        <v>0</v>
      </c>
      <c r="J3055" s="1" t="s">
        <v>3890</v>
      </c>
      <c r="K3055" s="1" t="s">
        <v>3894</v>
      </c>
    </row>
    <row r="3056" spans="1:11" x14ac:dyDescent="0.25">
      <c r="A3056" s="1" t="s">
        <v>37</v>
      </c>
      <c r="B3056" s="1" t="s">
        <v>3096</v>
      </c>
      <c r="C3056">
        <v>98635</v>
      </c>
      <c r="D3056" s="1" t="s">
        <v>3666</v>
      </c>
      <c r="E3056">
        <v>441.54</v>
      </c>
      <c r="F3056">
        <v>25409.9</v>
      </c>
      <c r="G3056" s="1" t="s">
        <v>3884</v>
      </c>
      <c r="H3056">
        <v>25409.9</v>
      </c>
      <c r="I3056">
        <v>0</v>
      </c>
      <c r="J3056" s="1" t="s">
        <v>3890</v>
      </c>
      <c r="K3056" s="1" t="s">
        <v>3895</v>
      </c>
    </row>
    <row r="3057" spans="1:11" x14ac:dyDescent="0.25">
      <c r="A3057" s="1" t="s">
        <v>37</v>
      </c>
      <c r="B3057" s="1" t="s">
        <v>3097</v>
      </c>
      <c r="C3057">
        <v>98636</v>
      </c>
      <c r="D3057" s="1" t="s">
        <v>3677</v>
      </c>
      <c r="E3057">
        <v>524.79999999999995</v>
      </c>
      <c r="F3057">
        <v>32012.799999999999</v>
      </c>
      <c r="G3057" s="1" t="s">
        <v>3879</v>
      </c>
      <c r="H3057">
        <v>1800</v>
      </c>
      <c r="I3057">
        <v>30212.799999999999</v>
      </c>
      <c r="J3057" s="1" t="s">
        <v>3893</v>
      </c>
      <c r="K3057" s="1" t="s">
        <v>3895</v>
      </c>
    </row>
    <row r="3058" spans="1:11" x14ac:dyDescent="0.25">
      <c r="A3058" s="1" t="s">
        <v>37</v>
      </c>
      <c r="B3058" s="1" t="s">
        <v>3098</v>
      </c>
      <c r="C3058">
        <v>98637</v>
      </c>
      <c r="D3058" s="1" t="s">
        <v>3600</v>
      </c>
      <c r="E3058">
        <v>263.89999999999998</v>
      </c>
      <c r="F3058">
        <v>13529.3</v>
      </c>
      <c r="G3058" s="1" t="s">
        <v>3881</v>
      </c>
      <c r="H3058">
        <v>13529.3</v>
      </c>
      <c r="I3058">
        <v>0</v>
      </c>
      <c r="J3058" s="1" t="s">
        <v>3890</v>
      </c>
      <c r="K3058" s="1" t="s">
        <v>3894</v>
      </c>
    </row>
    <row r="3059" spans="1:11" x14ac:dyDescent="0.25">
      <c r="A3059" s="1" t="s">
        <v>37</v>
      </c>
      <c r="B3059" s="1" t="s">
        <v>3099</v>
      </c>
      <c r="C3059">
        <v>98638</v>
      </c>
      <c r="D3059" s="1" t="s">
        <v>3753</v>
      </c>
      <c r="E3059">
        <v>93</v>
      </c>
      <c r="F3059">
        <v>5115</v>
      </c>
      <c r="G3059" s="1" t="s">
        <v>37</v>
      </c>
      <c r="H3059">
        <v>5115</v>
      </c>
      <c r="I3059">
        <v>0</v>
      </c>
      <c r="J3059" s="1" t="s">
        <v>3890</v>
      </c>
      <c r="K3059" s="1" t="s">
        <v>3901</v>
      </c>
    </row>
    <row r="3060" spans="1:11" x14ac:dyDescent="0.25">
      <c r="A3060" s="1" t="s">
        <v>37</v>
      </c>
      <c r="B3060" s="1" t="s">
        <v>3100</v>
      </c>
      <c r="C3060">
        <v>98639</v>
      </c>
      <c r="D3060" s="1" t="s">
        <v>3747</v>
      </c>
      <c r="E3060">
        <v>51</v>
      </c>
      <c r="F3060">
        <v>2508.6</v>
      </c>
      <c r="G3060" s="1" t="s">
        <v>37</v>
      </c>
      <c r="H3060">
        <v>2508.6</v>
      </c>
      <c r="I3060">
        <v>0</v>
      </c>
      <c r="J3060" s="1" t="s">
        <v>3890</v>
      </c>
      <c r="K3060" s="1" t="s">
        <v>3894</v>
      </c>
    </row>
    <row r="3061" spans="1:11" x14ac:dyDescent="0.25">
      <c r="A3061" s="1" t="s">
        <v>37</v>
      </c>
      <c r="B3061" s="1" t="s">
        <v>3101</v>
      </c>
      <c r="C3061">
        <v>98640</v>
      </c>
      <c r="D3061" s="1" t="s">
        <v>3614</v>
      </c>
      <c r="E3061">
        <v>10.5</v>
      </c>
      <c r="F3061">
        <v>640.5</v>
      </c>
      <c r="G3061" s="1" t="s">
        <v>37</v>
      </c>
      <c r="H3061">
        <v>640.5</v>
      </c>
      <c r="I3061">
        <v>0</v>
      </c>
      <c r="J3061" s="1" t="s">
        <v>3890</v>
      </c>
      <c r="K3061" s="1" t="s">
        <v>3894</v>
      </c>
    </row>
    <row r="3062" spans="1:11" x14ac:dyDescent="0.25">
      <c r="A3062" s="1" t="s">
        <v>37</v>
      </c>
      <c r="B3062" s="1" t="s">
        <v>3102</v>
      </c>
      <c r="C3062">
        <v>98641</v>
      </c>
      <c r="D3062" s="1" t="s">
        <v>3614</v>
      </c>
      <c r="E3062">
        <v>20.6</v>
      </c>
      <c r="F3062">
        <v>932.7</v>
      </c>
      <c r="G3062" s="1" t="s">
        <v>37</v>
      </c>
      <c r="H3062">
        <v>932.7</v>
      </c>
      <c r="I3062">
        <v>0</v>
      </c>
      <c r="J3062" s="1" t="s">
        <v>3890</v>
      </c>
      <c r="K3062" s="1" t="s">
        <v>3894</v>
      </c>
    </row>
    <row r="3063" spans="1:11" x14ac:dyDescent="0.25">
      <c r="A3063" s="1" t="s">
        <v>37</v>
      </c>
      <c r="B3063" s="1" t="s">
        <v>3103</v>
      </c>
      <c r="C3063">
        <v>98642</v>
      </c>
      <c r="D3063" s="1" t="s">
        <v>3683</v>
      </c>
      <c r="E3063">
        <v>531.9</v>
      </c>
      <c r="F3063">
        <v>28722.6</v>
      </c>
      <c r="G3063" s="1" t="s">
        <v>37</v>
      </c>
      <c r="H3063">
        <v>28722.6</v>
      </c>
      <c r="I3063">
        <v>0</v>
      </c>
      <c r="J3063" s="1" t="s">
        <v>3890</v>
      </c>
      <c r="K3063" s="1" t="s">
        <v>3894</v>
      </c>
    </row>
    <row r="3064" spans="1:11" x14ac:dyDescent="0.25">
      <c r="A3064" s="1" t="s">
        <v>37</v>
      </c>
      <c r="B3064" s="1" t="s">
        <v>3104</v>
      </c>
      <c r="C3064">
        <v>98643</v>
      </c>
      <c r="D3064" s="1" t="s">
        <v>3792</v>
      </c>
      <c r="E3064">
        <v>96.8</v>
      </c>
      <c r="F3064">
        <v>3446</v>
      </c>
      <c r="G3064" s="1" t="s">
        <v>37</v>
      </c>
      <c r="H3064">
        <v>3446</v>
      </c>
      <c r="I3064">
        <v>0</v>
      </c>
      <c r="J3064" s="1" t="s">
        <v>3890</v>
      </c>
      <c r="K3064" s="1" t="s">
        <v>3894</v>
      </c>
    </row>
    <row r="3065" spans="1:11" x14ac:dyDescent="0.25">
      <c r="A3065" s="1" t="s">
        <v>37</v>
      </c>
      <c r="B3065" s="1" t="s">
        <v>3105</v>
      </c>
      <c r="C3065">
        <v>98644</v>
      </c>
      <c r="D3065" s="1" t="s">
        <v>3765</v>
      </c>
      <c r="E3065">
        <v>52.1</v>
      </c>
      <c r="F3065">
        <v>3178.1</v>
      </c>
      <c r="G3065" s="1" t="s">
        <v>37</v>
      </c>
      <c r="H3065">
        <v>3178.1</v>
      </c>
      <c r="I3065">
        <v>0</v>
      </c>
      <c r="J3065" s="1" t="s">
        <v>3890</v>
      </c>
      <c r="K3065" s="1" t="s">
        <v>3894</v>
      </c>
    </row>
    <row r="3066" spans="1:11" x14ac:dyDescent="0.25">
      <c r="A3066" s="1" t="s">
        <v>37</v>
      </c>
      <c r="B3066" s="1" t="s">
        <v>3106</v>
      </c>
      <c r="C3066">
        <v>98645</v>
      </c>
      <c r="D3066" s="1" t="s">
        <v>3764</v>
      </c>
      <c r="E3066">
        <v>1010.9</v>
      </c>
      <c r="F3066">
        <v>25272.5</v>
      </c>
      <c r="G3066" s="1" t="s">
        <v>37</v>
      </c>
      <c r="H3066">
        <v>25272.5</v>
      </c>
      <c r="I3066">
        <v>0</v>
      </c>
      <c r="J3066" s="1" t="s">
        <v>3890</v>
      </c>
      <c r="K3066" s="1" t="s">
        <v>3902</v>
      </c>
    </row>
    <row r="3067" spans="1:11" x14ac:dyDescent="0.25">
      <c r="A3067" s="1" t="s">
        <v>37</v>
      </c>
      <c r="B3067" s="1" t="s">
        <v>3107</v>
      </c>
      <c r="C3067">
        <v>98646</v>
      </c>
      <c r="D3067" s="1" t="s">
        <v>3649</v>
      </c>
      <c r="E3067">
        <v>49.1</v>
      </c>
      <c r="F3067">
        <v>2356.8000000000002</v>
      </c>
      <c r="G3067" s="1" t="s">
        <v>37</v>
      </c>
      <c r="H3067">
        <v>2356.8000000000002</v>
      </c>
      <c r="I3067">
        <v>0</v>
      </c>
      <c r="J3067" s="1" t="s">
        <v>3890</v>
      </c>
      <c r="K3067" s="1" t="s">
        <v>3894</v>
      </c>
    </row>
    <row r="3068" spans="1:11" x14ac:dyDescent="0.25">
      <c r="A3068" s="1" t="s">
        <v>37</v>
      </c>
      <c r="B3068" s="1" t="s">
        <v>3108</v>
      </c>
      <c r="C3068">
        <v>98647</v>
      </c>
      <c r="D3068" s="1" t="s">
        <v>3794</v>
      </c>
      <c r="E3068">
        <v>112.9</v>
      </c>
      <c r="F3068">
        <v>4247.6000000000004</v>
      </c>
      <c r="G3068" s="1" t="s">
        <v>37</v>
      </c>
      <c r="H3068">
        <v>4247.6000000000004</v>
      </c>
      <c r="I3068">
        <v>0</v>
      </c>
      <c r="J3068" s="1" t="s">
        <v>3890</v>
      </c>
      <c r="K3068" s="1" t="s">
        <v>3894</v>
      </c>
    </row>
    <row r="3069" spans="1:11" x14ac:dyDescent="0.25">
      <c r="A3069" s="1" t="s">
        <v>37</v>
      </c>
      <c r="B3069" s="1" t="s">
        <v>3109</v>
      </c>
      <c r="C3069">
        <v>98648</v>
      </c>
      <c r="D3069" s="1" t="s">
        <v>3618</v>
      </c>
      <c r="E3069">
        <v>227.3</v>
      </c>
      <c r="F3069">
        <v>12331.4</v>
      </c>
      <c r="G3069" s="1" t="s">
        <v>37</v>
      </c>
      <c r="H3069">
        <v>12331.4</v>
      </c>
      <c r="I3069">
        <v>0</v>
      </c>
      <c r="J3069" s="1" t="s">
        <v>3890</v>
      </c>
      <c r="K3069" s="1" t="s">
        <v>3894</v>
      </c>
    </row>
    <row r="3070" spans="1:11" x14ac:dyDescent="0.25">
      <c r="A3070" s="1" t="s">
        <v>37</v>
      </c>
      <c r="B3070" s="1" t="s">
        <v>3110</v>
      </c>
      <c r="C3070">
        <v>98649</v>
      </c>
      <c r="D3070" s="1" t="s">
        <v>3694</v>
      </c>
      <c r="E3070">
        <v>81.599999999999994</v>
      </c>
      <c r="F3070">
        <v>5083.8999999999996</v>
      </c>
      <c r="G3070" s="1" t="s">
        <v>37</v>
      </c>
      <c r="H3070">
        <v>5083.8999999999996</v>
      </c>
      <c r="I3070">
        <v>0</v>
      </c>
      <c r="J3070" s="1" t="s">
        <v>3890</v>
      </c>
      <c r="K3070" s="1" t="s">
        <v>3894</v>
      </c>
    </row>
    <row r="3071" spans="1:11" x14ac:dyDescent="0.25">
      <c r="A3071" s="1" t="s">
        <v>37</v>
      </c>
      <c r="B3071" s="1" t="s">
        <v>3111</v>
      </c>
      <c r="C3071">
        <v>98650</v>
      </c>
      <c r="D3071" s="1" t="s">
        <v>3703</v>
      </c>
      <c r="E3071">
        <v>87.5</v>
      </c>
      <c r="F3071">
        <v>5775</v>
      </c>
      <c r="G3071" s="1" t="s">
        <v>37</v>
      </c>
      <c r="H3071">
        <v>5775</v>
      </c>
      <c r="I3071">
        <v>0</v>
      </c>
      <c r="J3071" s="1" t="s">
        <v>3890</v>
      </c>
      <c r="K3071" s="1" t="s">
        <v>3894</v>
      </c>
    </row>
    <row r="3072" spans="1:11" x14ac:dyDescent="0.25">
      <c r="A3072" s="1" t="s">
        <v>37</v>
      </c>
      <c r="B3072" s="1" t="s">
        <v>3112</v>
      </c>
      <c r="C3072">
        <v>98651</v>
      </c>
      <c r="D3072" s="1" t="s">
        <v>3614</v>
      </c>
      <c r="E3072">
        <v>91.1</v>
      </c>
      <c r="F3072">
        <v>4990.5</v>
      </c>
      <c r="G3072" s="1" t="s">
        <v>37</v>
      </c>
      <c r="H3072">
        <v>4990.5</v>
      </c>
      <c r="I3072">
        <v>0</v>
      </c>
      <c r="J3072" s="1" t="s">
        <v>3890</v>
      </c>
      <c r="K3072" s="1" t="s">
        <v>3894</v>
      </c>
    </row>
    <row r="3073" spans="1:11" x14ac:dyDescent="0.25">
      <c r="A3073" s="1" t="s">
        <v>37</v>
      </c>
      <c r="B3073" s="1" t="s">
        <v>3113</v>
      </c>
      <c r="C3073">
        <v>98652</v>
      </c>
      <c r="D3073" s="1" t="s">
        <v>3622</v>
      </c>
      <c r="E3073">
        <v>79.2</v>
      </c>
      <c r="F3073">
        <v>4385.6000000000004</v>
      </c>
      <c r="G3073" s="1" t="s">
        <v>37</v>
      </c>
      <c r="H3073">
        <v>4385.6000000000004</v>
      </c>
      <c r="I3073">
        <v>0</v>
      </c>
      <c r="J3073" s="1" t="s">
        <v>3890</v>
      </c>
      <c r="K3073" s="1" t="s">
        <v>3894</v>
      </c>
    </row>
    <row r="3074" spans="1:11" x14ac:dyDescent="0.25">
      <c r="A3074" s="1" t="s">
        <v>37</v>
      </c>
      <c r="B3074" s="1" t="s">
        <v>3114</v>
      </c>
      <c r="C3074">
        <v>98653</v>
      </c>
      <c r="D3074" s="1" t="s">
        <v>3614</v>
      </c>
      <c r="E3074">
        <v>4.2</v>
      </c>
      <c r="F3074">
        <v>294</v>
      </c>
      <c r="G3074" s="1" t="s">
        <v>37</v>
      </c>
      <c r="H3074">
        <v>294</v>
      </c>
      <c r="I3074">
        <v>0</v>
      </c>
      <c r="J3074" s="1" t="s">
        <v>3890</v>
      </c>
      <c r="K3074" s="1" t="s">
        <v>3894</v>
      </c>
    </row>
    <row r="3075" spans="1:11" x14ac:dyDescent="0.25">
      <c r="A3075" s="1" t="s">
        <v>37</v>
      </c>
      <c r="B3075" s="1" t="s">
        <v>3115</v>
      </c>
      <c r="C3075">
        <v>98654</v>
      </c>
      <c r="D3075" s="1" t="s">
        <v>3637</v>
      </c>
      <c r="E3075">
        <v>234.6</v>
      </c>
      <c r="F3075">
        <v>10513.2</v>
      </c>
      <c r="G3075" s="1" t="s">
        <v>37</v>
      </c>
      <c r="H3075">
        <v>10513.2</v>
      </c>
      <c r="I3075">
        <v>0</v>
      </c>
      <c r="J3075" s="1" t="s">
        <v>3890</v>
      </c>
      <c r="K3075" s="1" t="s">
        <v>3894</v>
      </c>
    </row>
    <row r="3076" spans="1:11" x14ac:dyDescent="0.25">
      <c r="A3076" s="1" t="s">
        <v>37</v>
      </c>
      <c r="B3076" s="1" t="s">
        <v>3116</v>
      </c>
      <c r="C3076">
        <v>98655</v>
      </c>
      <c r="D3076" s="1" t="s">
        <v>3709</v>
      </c>
      <c r="E3076">
        <v>127.9</v>
      </c>
      <c r="F3076">
        <v>8371.9</v>
      </c>
      <c r="G3076" s="1" t="s">
        <v>38</v>
      </c>
      <c r="H3076">
        <v>8371.9</v>
      </c>
      <c r="I3076">
        <v>0</v>
      </c>
      <c r="J3076" s="1" t="s">
        <v>3890</v>
      </c>
      <c r="K3076" s="1" t="s">
        <v>3896</v>
      </c>
    </row>
    <row r="3077" spans="1:11" x14ac:dyDescent="0.25">
      <c r="A3077" s="1" t="s">
        <v>37</v>
      </c>
      <c r="B3077" s="1" t="s">
        <v>3117</v>
      </c>
      <c r="C3077">
        <v>98656</v>
      </c>
      <c r="D3077" s="1" t="s">
        <v>3710</v>
      </c>
      <c r="E3077">
        <v>83.8</v>
      </c>
      <c r="F3077">
        <v>5111.8</v>
      </c>
      <c r="G3077" s="1" t="s">
        <v>38</v>
      </c>
      <c r="H3077">
        <v>5111.8</v>
      </c>
      <c r="I3077">
        <v>0</v>
      </c>
      <c r="J3077" s="1" t="s">
        <v>3890</v>
      </c>
      <c r="K3077" s="1" t="s">
        <v>3896</v>
      </c>
    </row>
    <row r="3078" spans="1:11" x14ac:dyDescent="0.25">
      <c r="A3078" s="1" t="s">
        <v>37</v>
      </c>
      <c r="B3078" s="1" t="s">
        <v>3118</v>
      </c>
      <c r="C3078">
        <v>98657</v>
      </c>
      <c r="D3078" s="1" t="s">
        <v>3844</v>
      </c>
      <c r="E3078">
        <v>9.9</v>
      </c>
      <c r="F3078">
        <v>603.9</v>
      </c>
      <c r="G3078" s="1" t="s">
        <v>38</v>
      </c>
      <c r="H3078">
        <v>603.9</v>
      </c>
      <c r="I3078">
        <v>0</v>
      </c>
      <c r="J3078" s="1" t="s">
        <v>3890</v>
      </c>
      <c r="K3078" s="1" t="s">
        <v>3896</v>
      </c>
    </row>
    <row r="3079" spans="1:11" x14ac:dyDescent="0.25">
      <c r="A3079" s="1" t="s">
        <v>37</v>
      </c>
      <c r="B3079" s="1" t="s">
        <v>3119</v>
      </c>
      <c r="C3079">
        <v>98658</v>
      </c>
      <c r="D3079" s="1" t="s">
        <v>3713</v>
      </c>
      <c r="E3079">
        <v>16.3</v>
      </c>
      <c r="F3079">
        <v>994.3</v>
      </c>
      <c r="G3079" s="1" t="s">
        <v>38</v>
      </c>
      <c r="H3079">
        <v>994.3</v>
      </c>
      <c r="I3079">
        <v>0</v>
      </c>
      <c r="J3079" s="1" t="s">
        <v>3890</v>
      </c>
      <c r="K3079" s="1" t="s">
        <v>3896</v>
      </c>
    </row>
    <row r="3080" spans="1:11" x14ac:dyDescent="0.25">
      <c r="A3080" s="1" t="s">
        <v>37</v>
      </c>
      <c r="B3080" s="1" t="s">
        <v>3120</v>
      </c>
      <c r="C3080">
        <v>98659</v>
      </c>
      <c r="D3080" s="1" t="s">
        <v>3661</v>
      </c>
      <c r="E3080">
        <v>542.1</v>
      </c>
      <c r="F3080">
        <v>32382.400000000001</v>
      </c>
      <c r="G3080" s="1" t="s">
        <v>38</v>
      </c>
      <c r="H3080">
        <v>32382.400000000001</v>
      </c>
      <c r="I3080">
        <v>0</v>
      </c>
      <c r="J3080" s="1" t="s">
        <v>3890</v>
      </c>
      <c r="K3080" s="1" t="s">
        <v>3896</v>
      </c>
    </row>
    <row r="3081" spans="1:11" x14ac:dyDescent="0.25">
      <c r="A3081" s="1" t="s">
        <v>37</v>
      </c>
      <c r="B3081" s="1" t="s">
        <v>3121</v>
      </c>
      <c r="C3081">
        <v>98660</v>
      </c>
      <c r="D3081" s="1" t="s">
        <v>3686</v>
      </c>
      <c r="E3081">
        <v>109.4</v>
      </c>
      <c r="F3081">
        <v>9299</v>
      </c>
      <c r="G3081" s="1" t="s">
        <v>3879</v>
      </c>
      <c r="H3081">
        <v>0</v>
      </c>
      <c r="I3081">
        <v>9299</v>
      </c>
      <c r="J3081" s="1" t="s">
        <v>3892</v>
      </c>
      <c r="K3081" s="1" t="s">
        <v>3896</v>
      </c>
    </row>
    <row r="3082" spans="1:11" x14ac:dyDescent="0.25">
      <c r="A3082" s="1" t="s">
        <v>37</v>
      </c>
      <c r="B3082" s="1" t="s">
        <v>3122</v>
      </c>
      <c r="C3082">
        <v>98661</v>
      </c>
      <c r="D3082" s="1" t="s">
        <v>3607</v>
      </c>
      <c r="E3082">
        <v>1142.2</v>
      </c>
      <c r="F3082">
        <v>62842.7</v>
      </c>
      <c r="G3082" s="1" t="s">
        <v>37</v>
      </c>
      <c r="H3082">
        <v>62842.7</v>
      </c>
      <c r="I3082">
        <v>0</v>
      </c>
      <c r="J3082" s="1" t="s">
        <v>3890</v>
      </c>
      <c r="K3082" s="1" t="s">
        <v>3894</v>
      </c>
    </row>
    <row r="3083" spans="1:11" x14ac:dyDescent="0.25">
      <c r="A3083" s="1" t="s">
        <v>37</v>
      </c>
      <c r="B3083" s="1" t="s">
        <v>3123</v>
      </c>
      <c r="C3083">
        <v>98662</v>
      </c>
      <c r="D3083" s="1" t="s">
        <v>3614</v>
      </c>
      <c r="E3083">
        <v>90</v>
      </c>
      <c r="F3083">
        <v>2070</v>
      </c>
      <c r="G3083" s="1" t="s">
        <v>37</v>
      </c>
      <c r="H3083">
        <v>2070</v>
      </c>
      <c r="I3083">
        <v>0</v>
      </c>
      <c r="J3083" s="1" t="s">
        <v>3890</v>
      </c>
      <c r="K3083" s="1" t="s">
        <v>3894</v>
      </c>
    </row>
    <row r="3084" spans="1:11" x14ac:dyDescent="0.25">
      <c r="A3084" s="1" t="s">
        <v>37</v>
      </c>
      <c r="B3084" s="1" t="s">
        <v>3124</v>
      </c>
      <c r="C3084">
        <v>98663</v>
      </c>
      <c r="D3084" s="1" t="s">
        <v>3768</v>
      </c>
      <c r="E3084">
        <v>29.6</v>
      </c>
      <c r="F3084">
        <v>2368</v>
      </c>
      <c r="G3084" s="1" t="s">
        <v>37</v>
      </c>
      <c r="H3084">
        <v>2368</v>
      </c>
      <c r="I3084">
        <v>0</v>
      </c>
      <c r="J3084" s="1" t="s">
        <v>3890</v>
      </c>
      <c r="K3084" s="1" t="s">
        <v>3894</v>
      </c>
    </row>
    <row r="3085" spans="1:11" x14ac:dyDescent="0.25">
      <c r="A3085" s="1" t="s">
        <v>37</v>
      </c>
      <c r="B3085" s="1" t="s">
        <v>3125</v>
      </c>
      <c r="C3085">
        <v>98664</v>
      </c>
      <c r="D3085" s="1" t="s">
        <v>3637</v>
      </c>
      <c r="E3085">
        <v>12</v>
      </c>
      <c r="F3085">
        <v>396</v>
      </c>
      <c r="G3085" s="1" t="s">
        <v>37</v>
      </c>
      <c r="H3085">
        <v>396</v>
      </c>
      <c r="I3085">
        <v>0</v>
      </c>
      <c r="J3085" s="1" t="s">
        <v>3890</v>
      </c>
      <c r="K3085" s="1" t="s">
        <v>3894</v>
      </c>
    </row>
    <row r="3086" spans="1:11" x14ac:dyDescent="0.25">
      <c r="A3086" s="1" t="s">
        <v>37</v>
      </c>
      <c r="B3086" s="1" t="s">
        <v>3126</v>
      </c>
      <c r="C3086">
        <v>98665</v>
      </c>
      <c r="D3086" s="1" t="s">
        <v>3820</v>
      </c>
      <c r="E3086">
        <v>32.299999999999997</v>
      </c>
      <c r="F3086">
        <v>1033.5999999999999</v>
      </c>
      <c r="G3086" s="1" t="s">
        <v>37</v>
      </c>
      <c r="H3086">
        <v>1033.5999999999999</v>
      </c>
      <c r="I3086">
        <v>0</v>
      </c>
      <c r="J3086" s="1" t="s">
        <v>3890</v>
      </c>
      <c r="K3086" s="1" t="s">
        <v>3894</v>
      </c>
    </row>
    <row r="3087" spans="1:11" x14ac:dyDescent="0.25">
      <c r="A3087" s="1" t="s">
        <v>37</v>
      </c>
      <c r="B3087" s="1" t="s">
        <v>3127</v>
      </c>
      <c r="C3087">
        <v>98666</v>
      </c>
      <c r="D3087" s="1" t="s">
        <v>3783</v>
      </c>
      <c r="E3087">
        <v>127.6</v>
      </c>
      <c r="F3087">
        <v>7656</v>
      </c>
      <c r="G3087" s="1" t="s">
        <v>37</v>
      </c>
      <c r="H3087">
        <v>7656</v>
      </c>
      <c r="I3087">
        <v>0</v>
      </c>
      <c r="J3087" s="1" t="s">
        <v>3890</v>
      </c>
      <c r="K3087" s="1" t="s">
        <v>3894</v>
      </c>
    </row>
    <row r="3088" spans="1:11" x14ac:dyDescent="0.25">
      <c r="A3088" s="1" t="s">
        <v>37</v>
      </c>
      <c r="B3088" s="1" t="s">
        <v>3128</v>
      </c>
      <c r="C3088">
        <v>98667</v>
      </c>
      <c r="D3088" s="1" t="s">
        <v>3629</v>
      </c>
      <c r="E3088">
        <v>50.1</v>
      </c>
      <c r="F3088">
        <v>2713.3</v>
      </c>
      <c r="G3088" s="1" t="s">
        <v>37</v>
      </c>
      <c r="H3088">
        <v>2713.3</v>
      </c>
      <c r="I3088">
        <v>0</v>
      </c>
      <c r="J3088" s="1" t="s">
        <v>3890</v>
      </c>
      <c r="K3088" s="1" t="s">
        <v>3894</v>
      </c>
    </row>
    <row r="3089" spans="1:11" x14ac:dyDescent="0.25">
      <c r="A3089" s="1" t="s">
        <v>37</v>
      </c>
      <c r="B3089" s="1" t="s">
        <v>3129</v>
      </c>
      <c r="C3089">
        <v>98668</v>
      </c>
      <c r="D3089" s="1" t="s">
        <v>3664</v>
      </c>
      <c r="E3089">
        <v>35.799999999999997</v>
      </c>
      <c r="F3089">
        <v>823.4</v>
      </c>
      <c r="G3089" s="1" t="s">
        <v>37</v>
      </c>
      <c r="H3089">
        <v>823.4</v>
      </c>
      <c r="I3089">
        <v>0</v>
      </c>
      <c r="J3089" s="1" t="s">
        <v>3890</v>
      </c>
      <c r="K3089" s="1" t="s">
        <v>3894</v>
      </c>
    </row>
    <row r="3090" spans="1:11" x14ac:dyDescent="0.25">
      <c r="A3090" s="1" t="s">
        <v>37</v>
      </c>
      <c r="B3090" s="1" t="s">
        <v>3130</v>
      </c>
      <c r="C3090">
        <v>98669</v>
      </c>
      <c r="D3090" s="1" t="s">
        <v>3687</v>
      </c>
      <c r="E3090">
        <v>8</v>
      </c>
      <c r="F3090">
        <v>480</v>
      </c>
      <c r="G3090" s="1" t="s">
        <v>37</v>
      </c>
      <c r="H3090">
        <v>480</v>
      </c>
      <c r="I3090">
        <v>0</v>
      </c>
      <c r="J3090" s="1" t="s">
        <v>3890</v>
      </c>
      <c r="K3090" s="1" t="s">
        <v>3894</v>
      </c>
    </row>
    <row r="3091" spans="1:11" x14ac:dyDescent="0.25">
      <c r="A3091" s="1" t="s">
        <v>37</v>
      </c>
      <c r="B3091" s="1" t="s">
        <v>3131</v>
      </c>
      <c r="C3091">
        <v>98670</v>
      </c>
      <c r="D3091" s="1" t="s">
        <v>3722</v>
      </c>
      <c r="E3091">
        <v>32.1</v>
      </c>
      <c r="F3091">
        <v>1773</v>
      </c>
      <c r="G3091" s="1" t="s">
        <v>37</v>
      </c>
      <c r="H3091">
        <v>1773</v>
      </c>
      <c r="I3091">
        <v>0</v>
      </c>
      <c r="J3091" s="1" t="s">
        <v>3890</v>
      </c>
      <c r="K3091" s="1" t="s">
        <v>3894</v>
      </c>
    </row>
    <row r="3092" spans="1:11" x14ac:dyDescent="0.25">
      <c r="A3092" s="1" t="s">
        <v>37</v>
      </c>
      <c r="B3092" s="1" t="s">
        <v>3132</v>
      </c>
      <c r="C3092">
        <v>98671</v>
      </c>
      <c r="D3092" s="1" t="s">
        <v>3865</v>
      </c>
      <c r="E3092">
        <v>986.15</v>
      </c>
      <c r="F3092">
        <v>47964.05</v>
      </c>
      <c r="G3092" s="1" t="s">
        <v>37</v>
      </c>
      <c r="H3092">
        <v>47964.05</v>
      </c>
      <c r="I3092">
        <v>0</v>
      </c>
      <c r="J3092" s="1" t="s">
        <v>3890</v>
      </c>
      <c r="K3092" s="1" t="s">
        <v>3903</v>
      </c>
    </row>
    <row r="3093" spans="1:11" x14ac:dyDescent="0.25">
      <c r="A3093" s="1" t="s">
        <v>37</v>
      </c>
      <c r="B3093" s="1" t="s">
        <v>3133</v>
      </c>
      <c r="C3093">
        <v>98672</v>
      </c>
      <c r="D3093" s="1" t="s">
        <v>3728</v>
      </c>
      <c r="E3093">
        <v>445.7</v>
      </c>
      <c r="F3093">
        <v>24795</v>
      </c>
      <c r="G3093" s="1" t="s">
        <v>37</v>
      </c>
      <c r="H3093">
        <v>24795</v>
      </c>
      <c r="I3093">
        <v>0</v>
      </c>
      <c r="J3093" s="1" t="s">
        <v>3890</v>
      </c>
      <c r="K3093" s="1" t="s">
        <v>3899</v>
      </c>
    </row>
    <row r="3094" spans="1:11" x14ac:dyDescent="0.25">
      <c r="A3094" s="1" t="s">
        <v>37</v>
      </c>
      <c r="B3094" s="1" t="s">
        <v>3134</v>
      </c>
      <c r="C3094">
        <v>98673</v>
      </c>
      <c r="D3094" s="1" t="s">
        <v>3870</v>
      </c>
      <c r="E3094">
        <v>35.200000000000003</v>
      </c>
      <c r="F3094">
        <v>1664.4</v>
      </c>
      <c r="G3094" s="1" t="s">
        <v>37</v>
      </c>
      <c r="H3094">
        <v>1664.4</v>
      </c>
      <c r="I3094">
        <v>0</v>
      </c>
      <c r="J3094" s="1" t="s">
        <v>3890</v>
      </c>
      <c r="K3094" s="1" t="s">
        <v>3894</v>
      </c>
    </row>
    <row r="3095" spans="1:11" x14ac:dyDescent="0.25">
      <c r="A3095" s="1" t="s">
        <v>37</v>
      </c>
      <c r="B3095" s="1" t="s">
        <v>3135</v>
      </c>
      <c r="C3095">
        <v>98674</v>
      </c>
      <c r="D3095" s="1" t="s">
        <v>3775</v>
      </c>
      <c r="E3095">
        <v>12.5</v>
      </c>
      <c r="F3095">
        <v>612.5</v>
      </c>
      <c r="G3095" s="1" t="s">
        <v>37</v>
      </c>
      <c r="H3095">
        <v>612.5</v>
      </c>
      <c r="I3095">
        <v>0</v>
      </c>
      <c r="J3095" s="1" t="s">
        <v>3890</v>
      </c>
      <c r="K3095" s="1" t="s">
        <v>3894</v>
      </c>
    </row>
    <row r="3096" spans="1:11" x14ac:dyDescent="0.25">
      <c r="A3096" s="1" t="s">
        <v>37</v>
      </c>
      <c r="B3096" s="1" t="s">
        <v>3136</v>
      </c>
      <c r="C3096">
        <v>98675</v>
      </c>
      <c r="D3096" s="1" t="s">
        <v>3627</v>
      </c>
      <c r="E3096">
        <v>40.5</v>
      </c>
      <c r="F3096">
        <v>2340.1999999999998</v>
      </c>
      <c r="G3096" s="1" t="s">
        <v>37</v>
      </c>
      <c r="H3096">
        <v>2340.1999999999998</v>
      </c>
      <c r="I3096">
        <v>0</v>
      </c>
      <c r="J3096" s="1" t="s">
        <v>3890</v>
      </c>
      <c r="K3096" s="1" t="s">
        <v>3894</v>
      </c>
    </row>
    <row r="3097" spans="1:11" x14ac:dyDescent="0.25">
      <c r="A3097" s="1" t="s">
        <v>37</v>
      </c>
      <c r="B3097" s="1" t="s">
        <v>3137</v>
      </c>
      <c r="C3097">
        <v>98676</v>
      </c>
      <c r="D3097" s="1" t="s">
        <v>3611</v>
      </c>
      <c r="E3097">
        <v>8.8000000000000007</v>
      </c>
      <c r="F3097">
        <v>545.6</v>
      </c>
      <c r="G3097" s="1" t="s">
        <v>37</v>
      </c>
      <c r="H3097">
        <v>545.6</v>
      </c>
      <c r="I3097">
        <v>0</v>
      </c>
      <c r="J3097" s="1" t="s">
        <v>3890</v>
      </c>
      <c r="K3097" s="1" t="s">
        <v>3894</v>
      </c>
    </row>
    <row r="3098" spans="1:11" x14ac:dyDescent="0.25">
      <c r="A3098" s="1" t="s">
        <v>37</v>
      </c>
      <c r="B3098" s="1" t="s">
        <v>3138</v>
      </c>
      <c r="C3098">
        <v>98677</v>
      </c>
      <c r="D3098" s="1" t="s">
        <v>3706</v>
      </c>
      <c r="E3098">
        <v>24.8</v>
      </c>
      <c r="F3098">
        <v>1045.8</v>
      </c>
      <c r="G3098" s="1" t="s">
        <v>37</v>
      </c>
      <c r="H3098">
        <v>1045.8</v>
      </c>
      <c r="I3098">
        <v>0</v>
      </c>
      <c r="J3098" s="1" t="s">
        <v>3890</v>
      </c>
      <c r="K3098" s="1" t="s">
        <v>3894</v>
      </c>
    </row>
    <row r="3099" spans="1:11" x14ac:dyDescent="0.25">
      <c r="A3099" s="1" t="s">
        <v>37</v>
      </c>
      <c r="B3099" s="1" t="s">
        <v>3139</v>
      </c>
      <c r="C3099">
        <v>98678</v>
      </c>
      <c r="D3099" s="1" t="s">
        <v>3731</v>
      </c>
      <c r="E3099">
        <v>214.4</v>
      </c>
      <c r="F3099">
        <v>13292.8</v>
      </c>
      <c r="G3099" s="1" t="s">
        <v>3888</v>
      </c>
      <c r="H3099">
        <v>13292.8</v>
      </c>
      <c r="I3099">
        <v>0</v>
      </c>
      <c r="J3099" s="1" t="s">
        <v>3890</v>
      </c>
      <c r="K3099" s="1" t="s">
        <v>3894</v>
      </c>
    </row>
    <row r="3100" spans="1:11" x14ac:dyDescent="0.25">
      <c r="A3100" s="1" t="s">
        <v>37</v>
      </c>
      <c r="B3100" s="1" t="s">
        <v>3140</v>
      </c>
      <c r="C3100">
        <v>98679</v>
      </c>
      <c r="D3100" s="1" t="s">
        <v>3681</v>
      </c>
      <c r="E3100">
        <v>237</v>
      </c>
      <c r="F3100">
        <v>12749.9</v>
      </c>
      <c r="G3100" s="1" t="s">
        <v>37</v>
      </c>
      <c r="H3100">
        <v>12749.9</v>
      </c>
      <c r="I3100">
        <v>0</v>
      </c>
      <c r="J3100" s="1" t="s">
        <v>3890</v>
      </c>
      <c r="K3100" s="1" t="s">
        <v>3899</v>
      </c>
    </row>
    <row r="3101" spans="1:11" x14ac:dyDescent="0.25">
      <c r="A3101" s="1" t="s">
        <v>37</v>
      </c>
      <c r="B3101" s="1" t="s">
        <v>3141</v>
      </c>
      <c r="C3101">
        <v>98680</v>
      </c>
      <c r="D3101" s="1" t="s">
        <v>3700</v>
      </c>
      <c r="E3101">
        <v>1854.27</v>
      </c>
      <c r="F3101">
        <v>85296.42</v>
      </c>
      <c r="G3101" s="1" t="s">
        <v>3880</v>
      </c>
      <c r="H3101">
        <v>85296.42</v>
      </c>
      <c r="I3101">
        <v>0</v>
      </c>
      <c r="J3101" s="1" t="s">
        <v>3890</v>
      </c>
      <c r="K3101" s="1" t="s">
        <v>3899</v>
      </c>
    </row>
    <row r="3102" spans="1:11" x14ac:dyDescent="0.25">
      <c r="A3102" s="1" t="s">
        <v>37</v>
      </c>
      <c r="B3102" s="1" t="s">
        <v>3142</v>
      </c>
      <c r="C3102">
        <v>98681</v>
      </c>
      <c r="D3102" s="1" t="s">
        <v>3726</v>
      </c>
      <c r="E3102">
        <v>1210.2</v>
      </c>
      <c r="F3102">
        <v>52594</v>
      </c>
      <c r="G3102" s="1" t="s">
        <v>37</v>
      </c>
      <c r="H3102">
        <v>52594</v>
      </c>
      <c r="I3102">
        <v>0</v>
      </c>
      <c r="J3102" s="1" t="s">
        <v>3890</v>
      </c>
      <c r="K3102" s="1" t="s">
        <v>3894</v>
      </c>
    </row>
    <row r="3103" spans="1:11" x14ac:dyDescent="0.25">
      <c r="A3103" s="1" t="s">
        <v>37</v>
      </c>
      <c r="B3103" s="1" t="s">
        <v>3143</v>
      </c>
      <c r="C3103">
        <v>98682</v>
      </c>
      <c r="D3103" s="1" t="s">
        <v>3614</v>
      </c>
      <c r="E3103">
        <v>1.4</v>
      </c>
      <c r="F3103">
        <v>105</v>
      </c>
      <c r="G3103" s="1" t="s">
        <v>39</v>
      </c>
      <c r="H3103">
        <v>105</v>
      </c>
      <c r="I3103">
        <v>0</v>
      </c>
      <c r="J3103" s="1" t="s">
        <v>3890</v>
      </c>
      <c r="K3103" s="1" t="s">
        <v>3894</v>
      </c>
    </row>
    <row r="3104" spans="1:11" x14ac:dyDescent="0.25">
      <c r="A3104" s="1" t="s">
        <v>37</v>
      </c>
      <c r="B3104" s="1" t="s">
        <v>3144</v>
      </c>
      <c r="C3104">
        <v>98683</v>
      </c>
      <c r="D3104" s="1" t="s">
        <v>3606</v>
      </c>
      <c r="E3104">
        <v>11</v>
      </c>
      <c r="F3104">
        <v>539</v>
      </c>
      <c r="G3104" s="1" t="s">
        <v>37</v>
      </c>
      <c r="H3104">
        <v>539</v>
      </c>
      <c r="I3104">
        <v>0</v>
      </c>
      <c r="J3104" s="1" t="s">
        <v>3890</v>
      </c>
      <c r="K3104" s="1" t="s">
        <v>3894</v>
      </c>
    </row>
    <row r="3105" spans="1:11" x14ac:dyDescent="0.25">
      <c r="A3105" s="1" t="s">
        <v>37</v>
      </c>
      <c r="B3105" s="1" t="s">
        <v>3145</v>
      </c>
      <c r="C3105">
        <v>98684</v>
      </c>
      <c r="D3105" s="1" t="s">
        <v>3624</v>
      </c>
      <c r="E3105">
        <v>7</v>
      </c>
      <c r="F3105">
        <v>238</v>
      </c>
      <c r="G3105" s="1" t="s">
        <v>37</v>
      </c>
      <c r="H3105">
        <v>238</v>
      </c>
      <c r="I3105">
        <v>0</v>
      </c>
      <c r="J3105" s="1" t="s">
        <v>3890</v>
      </c>
      <c r="K3105" s="1" t="s">
        <v>3894</v>
      </c>
    </row>
    <row r="3106" spans="1:11" x14ac:dyDescent="0.25">
      <c r="A3106" s="1" t="s">
        <v>37</v>
      </c>
      <c r="B3106" s="1" t="s">
        <v>3146</v>
      </c>
      <c r="C3106">
        <v>98685</v>
      </c>
      <c r="D3106" s="1" t="s">
        <v>3762</v>
      </c>
      <c r="E3106">
        <v>584.5</v>
      </c>
      <c r="F3106">
        <v>31563</v>
      </c>
      <c r="G3106" s="1" t="s">
        <v>37</v>
      </c>
      <c r="H3106">
        <v>31563</v>
      </c>
      <c r="I3106">
        <v>0</v>
      </c>
      <c r="J3106" s="1" t="s">
        <v>3890</v>
      </c>
      <c r="K3106" s="1" t="s">
        <v>3894</v>
      </c>
    </row>
    <row r="3107" spans="1:11" x14ac:dyDescent="0.25">
      <c r="A3107" s="1" t="s">
        <v>37</v>
      </c>
      <c r="B3107" s="1" t="s">
        <v>3147</v>
      </c>
      <c r="C3107">
        <v>98686</v>
      </c>
      <c r="D3107" s="1" t="s">
        <v>3717</v>
      </c>
      <c r="E3107">
        <v>75.900000000000006</v>
      </c>
      <c r="F3107">
        <v>3181</v>
      </c>
      <c r="G3107" s="1" t="s">
        <v>37</v>
      </c>
      <c r="H3107">
        <v>3181</v>
      </c>
      <c r="I3107">
        <v>0</v>
      </c>
      <c r="J3107" s="1" t="s">
        <v>3890</v>
      </c>
      <c r="K3107" s="1" t="s">
        <v>3894</v>
      </c>
    </row>
    <row r="3108" spans="1:11" x14ac:dyDescent="0.25">
      <c r="A3108" s="1" t="s">
        <v>37</v>
      </c>
      <c r="B3108" s="1" t="s">
        <v>3148</v>
      </c>
      <c r="C3108">
        <v>98687</v>
      </c>
      <c r="D3108" s="1" t="s">
        <v>3762</v>
      </c>
      <c r="E3108">
        <v>39.299999999999997</v>
      </c>
      <c r="F3108">
        <v>2629.2</v>
      </c>
      <c r="G3108" s="1" t="s">
        <v>37</v>
      </c>
      <c r="H3108">
        <v>2629.2</v>
      </c>
      <c r="I3108">
        <v>0</v>
      </c>
      <c r="J3108" s="1" t="s">
        <v>3890</v>
      </c>
      <c r="K3108" s="1" t="s">
        <v>3894</v>
      </c>
    </row>
    <row r="3109" spans="1:11" x14ac:dyDescent="0.25">
      <c r="A3109" s="1" t="s">
        <v>37</v>
      </c>
      <c r="B3109" s="1" t="s">
        <v>3149</v>
      </c>
      <c r="C3109">
        <v>98688</v>
      </c>
      <c r="D3109" s="1" t="s">
        <v>3614</v>
      </c>
      <c r="E3109">
        <v>246.8</v>
      </c>
      <c r="F3109">
        <v>5429.6</v>
      </c>
      <c r="G3109" s="1" t="s">
        <v>37</v>
      </c>
      <c r="H3109">
        <v>5429.6</v>
      </c>
      <c r="I3109">
        <v>0</v>
      </c>
      <c r="J3109" s="1" t="s">
        <v>3890</v>
      </c>
      <c r="K3109" s="1" t="s">
        <v>3894</v>
      </c>
    </row>
    <row r="3110" spans="1:11" x14ac:dyDescent="0.25">
      <c r="A3110" s="1" t="s">
        <v>37</v>
      </c>
      <c r="B3110" s="1" t="s">
        <v>3150</v>
      </c>
      <c r="C3110">
        <v>98689</v>
      </c>
      <c r="D3110" s="1" t="s">
        <v>3702</v>
      </c>
      <c r="E3110">
        <v>111.7</v>
      </c>
      <c r="F3110">
        <v>3797.8</v>
      </c>
      <c r="G3110" s="1" t="s">
        <v>37</v>
      </c>
      <c r="H3110">
        <v>3797.8</v>
      </c>
      <c r="I3110">
        <v>0</v>
      </c>
      <c r="J3110" s="1" t="s">
        <v>3890</v>
      </c>
      <c r="K3110" s="1" t="s">
        <v>3894</v>
      </c>
    </row>
    <row r="3111" spans="1:11" x14ac:dyDescent="0.25">
      <c r="A3111" s="1" t="s">
        <v>37</v>
      </c>
      <c r="B3111" s="1" t="s">
        <v>3151</v>
      </c>
      <c r="C3111">
        <v>98690</v>
      </c>
      <c r="D3111" s="1" t="s">
        <v>3614</v>
      </c>
      <c r="E3111">
        <v>6.4</v>
      </c>
      <c r="F3111">
        <v>390.4</v>
      </c>
      <c r="G3111" s="1" t="s">
        <v>37</v>
      </c>
      <c r="H3111">
        <v>390.4</v>
      </c>
      <c r="I3111">
        <v>0</v>
      </c>
      <c r="J3111" s="1" t="s">
        <v>3890</v>
      </c>
      <c r="K3111" s="1" t="s">
        <v>3894</v>
      </c>
    </row>
    <row r="3112" spans="1:11" x14ac:dyDescent="0.25">
      <c r="A3112" s="1" t="s">
        <v>37</v>
      </c>
      <c r="B3112" s="1" t="s">
        <v>3152</v>
      </c>
      <c r="C3112">
        <v>98691</v>
      </c>
      <c r="D3112" s="1" t="s">
        <v>3614</v>
      </c>
      <c r="E3112">
        <v>130</v>
      </c>
      <c r="F3112">
        <v>8060</v>
      </c>
      <c r="G3112" s="1" t="s">
        <v>37</v>
      </c>
      <c r="H3112">
        <v>8060</v>
      </c>
      <c r="I3112">
        <v>0</v>
      </c>
      <c r="J3112" s="1" t="s">
        <v>3890</v>
      </c>
      <c r="K3112" s="1" t="s">
        <v>3894</v>
      </c>
    </row>
    <row r="3113" spans="1:11" x14ac:dyDescent="0.25">
      <c r="A3113" s="1" t="s">
        <v>37</v>
      </c>
      <c r="B3113" s="1" t="s">
        <v>3153</v>
      </c>
      <c r="C3113">
        <v>98692</v>
      </c>
      <c r="D3113" s="1" t="s">
        <v>3614</v>
      </c>
      <c r="E3113">
        <v>3.7</v>
      </c>
      <c r="F3113">
        <v>296</v>
      </c>
      <c r="G3113" s="1" t="s">
        <v>37</v>
      </c>
      <c r="H3113">
        <v>296</v>
      </c>
      <c r="I3113">
        <v>0</v>
      </c>
      <c r="J3113" s="1" t="s">
        <v>3890</v>
      </c>
      <c r="K3113" s="1" t="s">
        <v>3894</v>
      </c>
    </row>
    <row r="3114" spans="1:11" x14ac:dyDescent="0.25">
      <c r="A3114" s="1" t="s">
        <v>37</v>
      </c>
      <c r="B3114" s="1" t="s">
        <v>3154</v>
      </c>
      <c r="C3114">
        <v>98693</v>
      </c>
      <c r="D3114" s="1" t="s">
        <v>3871</v>
      </c>
      <c r="E3114">
        <v>12.5</v>
      </c>
      <c r="F3114">
        <v>817.5</v>
      </c>
      <c r="G3114" s="1" t="s">
        <v>38</v>
      </c>
      <c r="H3114">
        <v>817.5</v>
      </c>
      <c r="I3114">
        <v>0</v>
      </c>
      <c r="J3114" s="1" t="s">
        <v>3890</v>
      </c>
      <c r="K3114" s="1" t="s">
        <v>3901</v>
      </c>
    </row>
    <row r="3115" spans="1:11" x14ac:dyDescent="0.25">
      <c r="A3115" s="1" t="s">
        <v>37</v>
      </c>
      <c r="B3115" s="1" t="s">
        <v>3155</v>
      </c>
      <c r="C3115">
        <v>98694</v>
      </c>
      <c r="D3115" s="1" t="s">
        <v>3621</v>
      </c>
      <c r="E3115">
        <v>30.7</v>
      </c>
      <c r="F3115">
        <v>2087.6</v>
      </c>
      <c r="G3115" s="1" t="s">
        <v>37</v>
      </c>
      <c r="H3115">
        <v>2087.6</v>
      </c>
      <c r="I3115">
        <v>0</v>
      </c>
      <c r="J3115" s="1" t="s">
        <v>3890</v>
      </c>
      <c r="K3115" s="1" t="s">
        <v>3894</v>
      </c>
    </row>
    <row r="3116" spans="1:11" x14ac:dyDescent="0.25">
      <c r="A3116" s="1" t="s">
        <v>37</v>
      </c>
      <c r="B3116" s="1" t="s">
        <v>3156</v>
      </c>
      <c r="C3116">
        <v>98695</v>
      </c>
      <c r="D3116" s="1" t="s">
        <v>3704</v>
      </c>
      <c r="E3116">
        <v>157</v>
      </c>
      <c r="F3116">
        <v>6280</v>
      </c>
      <c r="G3116" s="1" t="s">
        <v>37</v>
      </c>
      <c r="H3116">
        <v>6280</v>
      </c>
      <c r="I3116">
        <v>0</v>
      </c>
      <c r="J3116" s="1" t="s">
        <v>3890</v>
      </c>
      <c r="K3116" s="1" t="s">
        <v>3894</v>
      </c>
    </row>
    <row r="3117" spans="1:11" x14ac:dyDescent="0.25">
      <c r="A3117" s="1" t="s">
        <v>37</v>
      </c>
      <c r="B3117" s="1" t="s">
        <v>3157</v>
      </c>
      <c r="C3117">
        <v>98696</v>
      </c>
      <c r="D3117" s="1" t="s">
        <v>3801</v>
      </c>
      <c r="E3117">
        <v>45.3</v>
      </c>
      <c r="F3117">
        <v>2763.3</v>
      </c>
      <c r="G3117" s="1" t="s">
        <v>37</v>
      </c>
      <c r="H3117">
        <v>2763.3</v>
      </c>
      <c r="I3117">
        <v>0</v>
      </c>
      <c r="J3117" s="1" t="s">
        <v>3890</v>
      </c>
      <c r="K3117" s="1" t="s">
        <v>3894</v>
      </c>
    </row>
    <row r="3118" spans="1:11" x14ac:dyDescent="0.25">
      <c r="A3118" s="1" t="s">
        <v>37</v>
      </c>
      <c r="B3118" s="1" t="s">
        <v>3158</v>
      </c>
      <c r="C3118">
        <v>98697</v>
      </c>
      <c r="D3118" s="1" t="s">
        <v>3719</v>
      </c>
      <c r="E3118">
        <v>236.6</v>
      </c>
      <c r="F3118">
        <v>16088.8</v>
      </c>
      <c r="G3118" s="1" t="s">
        <v>3884</v>
      </c>
      <c r="H3118">
        <v>16088.8</v>
      </c>
      <c r="I3118">
        <v>0</v>
      </c>
      <c r="J3118" s="1" t="s">
        <v>3890</v>
      </c>
      <c r="K3118" s="1" t="s">
        <v>3901</v>
      </c>
    </row>
    <row r="3119" spans="1:11" x14ac:dyDescent="0.25">
      <c r="A3119" s="1" t="s">
        <v>37</v>
      </c>
      <c r="B3119" s="1" t="s">
        <v>3159</v>
      </c>
      <c r="C3119">
        <v>98698</v>
      </c>
      <c r="D3119" s="1" t="s">
        <v>3620</v>
      </c>
      <c r="E3119">
        <v>62.9</v>
      </c>
      <c r="F3119">
        <v>4025.6</v>
      </c>
      <c r="G3119" s="1" t="s">
        <v>37</v>
      </c>
      <c r="H3119">
        <v>4025.6</v>
      </c>
      <c r="I3119">
        <v>0</v>
      </c>
      <c r="J3119" s="1" t="s">
        <v>3890</v>
      </c>
      <c r="K3119" s="1" t="s">
        <v>3894</v>
      </c>
    </row>
    <row r="3120" spans="1:11" x14ac:dyDescent="0.25">
      <c r="A3120" s="1" t="s">
        <v>37</v>
      </c>
      <c r="B3120" s="1" t="s">
        <v>3160</v>
      </c>
      <c r="C3120">
        <v>98699</v>
      </c>
      <c r="D3120" s="1" t="s">
        <v>3872</v>
      </c>
      <c r="E3120">
        <v>17.8</v>
      </c>
      <c r="F3120">
        <v>854.4</v>
      </c>
      <c r="G3120" s="1" t="s">
        <v>37</v>
      </c>
      <c r="H3120">
        <v>854.4</v>
      </c>
      <c r="I3120">
        <v>0</v>
      </c>
      <c r="J3120" s="1" t="s">
        <v>3890</v>
      </c>
      <c r="K3120" s="1" t="s">
        <v>3894</v>
      </c>
    </row>
    <row r="3121" spans="1:11" x14ac:dyDescent="0.25">
      <c r="A3121" s="1" t="s">
        <v>37</v>
      </c>
      <c r="B3121" s="1" t="s">
        <v>3161</v>
      </c>
      <c r="C3121">
        <v>98700</v>
      </c>
      <c r="D3121" s="1" t="s">
        <v>3614</v>
      </c>
      <c r="E3121">
        <v>13.4</v>
      </c>
      <c r="F3121">
        <v>589.6</v>
      </c>
      <c r="G3121" s="1" t="s">
        <v>37</v>
      </c>
      <c r="H3121">
        <v>589.6</v>
      </c>
      <c r="I3121">
        <v>0</v>
      </c>
      <c r="J3121" s="1" t="s">
        <v>3890</v>
      </c>
      <c r="K3121" s="1" t="s">
        <v>3894</v>
      </c>
    </row>
    <row r="3122" spans="1:11" x14ac:dyDescent="0.25">
      <c r="A3122" s="1" t="s">
        <v>37</v>
      </c>
      <c r="B3122" s="1" t="s">
        <v>3162</v>
      </c>
      <c r="C3122">
        <v>98701</v>
      </c>
      <c r="D3122" s="1" t="s">
        <v>3614</v>
      </c>
      <c r="E3122">
        <v>213</v>
      </c>
      <c r="F3122">
        <v>414</v>
      </c>
      <c r="G3122" s="1" t="s">
        <v>37</v>
      </c>
      <c r="H3122">
        <v>414</v>
      </c>
      <c r="I3122">
        <v>0</v>
      </c>
      <c r="J3122" s="1" t="s">
        <v>3890</v>
      </c>
      <c r="K3122" s="1" t="s">
        <v>3894</v>
      </c>
    </row>
    <row r="3123" spans="1:11" x14ac:dyDescent="0.25">
      <c r="A3123" s="1" t="s">
        <v>37</v>
      </c>
      <c r="B3123" s="1" t="s">
        <v>3163</v>
      </c>
      <c r="C3123">
        <v>98702</v>
      </c>
      <c r="D3123" s="1" t="s">
        <v>3614</v>
      </c>
      <c r="E3123">
        <v>8.9</v>
      </c>
      <c r="F3123">
        <v>174</v>
      </c>
      <c r="G3123" s="1" t="s">
        <v>37</v>
      </c>
      <c r="H3123">
        <v>174</v>
      </c>
      <c r="I3123">
        <v>0</v>
      </c>
      <c r="J3123" s="1" t="s">
        <v>3890</v>
      </c>
      <c r="K3123" s="1" t="s">
        <v>3894</v>
      </c>
    </row>
    <row r="3124" spans="1:11" x14ac:dyDescent="0.25">
      <c r="A3124" s="1" t="s">
        <v>37</v>
      </c>
      <c r="B3124" s="1" t="s">
        <v>3164</v>
      </c>
      <c r="C3124">
        <v>98703</v>
      </c>
      <c r="D3124" s="1" t="s">
        <v>3614</v>
      </c>
      <c r="E3124">
        <v>1</v>
      </c>
      <c r="F3124">
        <v>74</v>
      </c>
      <c r="G3124" s="1" t="s">
        <v>37</v>
      </c>
      <c r="H3124">
        <v>74</v>
      </c>
      <c r="I3124">
        <v>0</v>
      </c>
      <c r="J3124" s="1" t="s">
        <v>3890</v>
      </c>
      <c r="K3124" s="1" t="s">
        <v>3894</v>
      </c>
    </row>
    <row r="3125" spans="1:11" x14ac:dyDescent="0.25">
      <c r="A3125" s="1" t="s">
        <v>37</v>
      </c>
      <c r="B3125" s="1" t="s">
        <v>3165</v>
      </c>
      <c r="C3125">
        <v>98704</v>
      </c>
      <c r="D3125" s="1" t="s">
        <v>3614</v>
      </c>
      <c r="E3125">
        <v>15.3</v>
      </c>
      <c r="F3125">
        <v>788</v>
      </c>
      <c r="G3125" s="1" t="s">
        <v>37</v>
      </c>
      <c r="H3125">
        <v>788</v>
      </c>
      <c r="I3125">
        <v>0</v>
      </c>
      <c r="J3125" s="1" t="s">
        <v>3890</v>
      </c>
      <c r="K3125" s="1" t="s">
        <v>3894</v>
      </c>
    </row>
    <row r="3126" spans="1:11" x14ac:dyDescent="0.25">
      <c r="A3126" s="1" t="s">
        <v>37</v>
      </c>
      <c r="B3126" s="1" t="s">
        <v>3166</v>
      </c>
      <c r="C3126">
        <v>98705</v>
      </c>
      <c r="D3126" s="1" t="s">
        <v>3686</v>
      </c>
      <c r="E3126">
        <v>176.2</v>
      </c>
      <c r="F3126">
        <v>10924.4</v>
      </c>
      <c r="G3126" s="1" t="s">
        <v>3879</v>
      </c>
      <c r="H3126">
        <v>0</v>
      </c>
      <c r="I3126">
        <v>10924.4</v>
      </c>
      <c r="J3126" s="1" t="s">
        <v>3892</v>
      </c>
      <c r="K3126" s="1" t="s">
        <v>3896</v>
      </c>
    </row>
    <row r="3127" spans="1:11" x14ac:dyDescent="0.25">
      <c r="A3127" s="1" t="s">
        <v>38</v>
      </c>
      <c r="B3127" s="1" t="s">
        <v>3167</v>
      </c>
      <c r="C3127">
        <v>98706</v>
      </c>
      <c r="D3127" s="1" t="s">
        <v>3614</v>
      </c>
      <c r="E3127">
        <v>97.2</v>
      </c>
      <c r="F3127">
        <v>5443.2</v>
      </c>
      <c r="G3127" s="1" t="s">
        <v>38</v>
      </c>
      <c r="H3127">
        <v>5443.2</v>
      </c>
      <c r="I3127">
        <v>0</v>
      </c>
      <c r="J3127" s="1" t="s">
        <v>3890</v>
      </c>
      <c r="K3127" s="1" t="s">
        <v>3894</v>
      </c>
    </row>
    <row r="3128" spans="1:11" x14ac:dyDescent="0.25">
      <c r="A3128" s="1" t="s">
        <v>38</v>
      </c>
      <c r="B3128" s="1" t="s">
        <v>3168</v>
      </c>
      <c r="C3128">
        <v>98707</v>
      </c>
      <c r="D3128" s="1" t="s">
        <v>3614</v>
      </c>
      <c r="E3128">
        <v>140.80000000000001</v>
      </c>
      <c r="F3128">
        <v>5068.8</v>
      </c>
      <c r="G3128" s="1" t="s">
        <v>38</v>
      </c>
      <c r="H3128">
        <v>5068.8</v>
      </c>
      <c r="I3128">
        <v>0</v>
      </c>
      <c r="J3128" s="1" t="s">
        <v>3890</v>
      </c>
      <c r="K3128" s="1" t="s">
        <v>3894</v>
      </c>
    </row>
    <row r="3129" spans="1:11" x14ac:dyDescent="0.25">
      <c r="A3129" s="1" t="s">
        <v>38</v>
      </c>
      <c r="B3129" s="1" t="s">
        <v>3169</v>
      </c>
      <c r="C3129">
        <v>98708</v>
      </c>
      <c r="D3129" s="1" t="s">
        <v>3598</v>
      </c>
      <c r="E3129">
        <v>1804.9</v>
      </c>
      <c r="F3129">
        <v>101308.5</v>
      </c>
      <c r="G3129" s="1" t="s">
        <v>40</v>
      </c>
      <c r="H3129">
        <v>101308.5</v>
      </c>
      <c r="I3129">
        <v>0</v>
      </c>
      <c r="J3129" s="1" t="s">
        <v>3890</v>
      </c>
      <c r="K3129" s="1" t="s">
        <v>3896</v>
      </c>
    </row>
    <row r="3130" spans="1:11" x14ac:dyDescent="0.25">
      <c r="A3130" s="1" t="s">
        <v>38</v>
      </c>
      <c r="B3130" s="1" t="s">
        <v>3170</v>
      </c>
      <c r="C3130">
        <v>98709</v>
      </c>
      <c r="D3130" s="1" t="s">
        <v>3595</v>
      </c>
      <c r="E3130">
        <v>282.89999999999998</v>
      </c>
      <c r="F3130">
        <v>13140.8</v>
      </c>
      <c r="G3130" s="1" t="s">
        <v>38</v>
      </c>
      <c r="H3130">
        <v>13140.8</v>
      </c>
      <c r="I3130">
        <v>0</v>
      </c>
      <c r="J3130" s="1" t="s">
        <v>3890</v>
      </c>
      <c r="K3130" s="1" t="s">
        <v>3894</v>
      </c>
    </row>
    <row r="3131" spans="1:11" x14ac:dyDescent="0.25">
      <c r="A3131" s="1" t="s">
        <v>38</v>
      </c>
      <c r="B3131" s="1" t="s">
        <v>3171</v>
      </c>
      <c r="C3131">
        <v>98710</v>
      </c>
      <c r="D3131" s="1" t="s">
        <v>3595</v>
      </c>
      <c r="E3131">
        <v>17.399999999999999</v>
      </c>
      <c r="F3131">
        <v>1392</v>
      </c>
      <c r="G3131" s="1" t="s">
        <v>38</v>
      </c>
      <c r="H3131">
        <v>1392</v>
      </c>
      <c r="I3131">
        <v>0</v>
      </c>
      <c r="J3131" s="1" t="s">
        <v>3890</v>
      </c>
      <c r="K3131" s="1" t="s">
        <v>3894</v>
      </c>
    </row>
    <row r="3132" spans="1:11" x14ac:dyDescent="0.25">
      <c r="A3132" s="1" t="s">
        <v>38</v>
      </c>
      <c r="B3132" s="1" t="s">
        <v>3172</v>
      </c>
      <c r="C3132">
        <v>98711</v>
      </c>
      <c r="D3132" s="1" t="s">
        <v>3614</v>
      </c>
      <c r="E3132">
        <v>60.5</v>
      </c>
      <c r="F3132">
        <v>4053.5</v>
      </c>
      <c r="G3132" s="1" t="s">
        <v>38</v>
      </c>
      <c r="H3132">
        <v>4053.5</v>
      </c>
      <c r="I3132">
        <v>0</v>
      </c>
      <c r="J3132" s="1" t="s">
        <v>3890</v>
      </c>
      <c r="K3132" s="1" t="s">
        <v>3894</v>
      </c>
    </row>
    <row r="3133" spans="1:11" x14ac:dyDescent="0.25">
      <c r="A3133" s="1" t="s">
        <v>38</v>
      </c>
      <c r="B3133" s="1" t="s">
        <v>3173</v>
      </c>
      <c r="C3133">
        <v>98712</v>
      </c>
      <c r="D3133" s="1" t="s">
        <v>3611</v>
      </c>
      <c r="E3133">
        <v>21.4</v>
      </c>
      <c r="F3133">
        <v>1883.2</v>
      </c>
      <c r="G3133" s="1" t="s">
        <v>38</v>
      </c>
      <c r="H3133">
        <v>1883.2</v>
      </c>
      <c r="I3133">
        <v>0</v>
      </c>
      <c r="J3133" s="1" t="s">
        <v>3890</v>
      </c>
      <c r="K3133" s="1" t="s">
        <v>3894</v>
      </c>
    </row>
    <row r="3134" spans="1:11" x14ac:dyDescent="0.25">
      <c r="A3134" s="1" t="s">
        <v>38</v>
      </c>
      <c r="B3134" s="1" t="s">
        <v>3174</v>
      </c>
      <c r="C3134">
        <v>98713</v>
      </c>
      <c r="D3134" s="1" t="s">
        <v>3599</v>
      </c>
      <c r="E3134">
        <v>1303.2</v>
      </c>
      <c r="F3134">
        <v>71810</v>
      </c>
      <c r="G3134" s="1" t="s">
        <v>40</v>
      </c>
      <c r="H3134">
        <v>71810</v>
      </c>
      <c r="I3134">
        <v>0</v>
      </c>
      <c r="J3134" s="1" t="s">
        <v>3890</v>
      </c>
      <c r="K3134" s="1" t="s">
        <v>3895</v>
      </c>
    </row>
    <row r="3135" spans="1:11" x14ac:dyDescent="0.25">
      <c r="A3135" s="1" t="s">
        <v>38</v>
      </c>
      <c r="B3135" s="1" t="s">
        <v>3175</v>
      </c>
      <c r="C3135">
        <v>98714</v>
      </c>
      <c r="D3135" s="1" t="s">
        <v>3641</v>
      </c>
      <c r="E3135">
        <v>337.5</v>
      </c>
      <c r="F3135">
        <v>18694.900000000001</v>
      </c>
      <c r="G3135" s="1" t="s">
        <v>41</v>
      </c>
      <c r="H3135">
        <v>18694.900000000001</v>
      </c>
      <c r="I3135">
        <v>0</v>
      </c>
      <c r="J3135" s="1" t="s">
        <v>3890</v>
      </c>
      <c r="K3135" s="1" t="s">
        <v>3899</v>
      </c>
    </row>
    <row r="3136" spans="1:11" x14ac:dyDescent="0.25">
      <c r="A3136" s="1" t="s">
        <v>38</v>
      </c>
      <c r="B3136" s="1" t="s">
        <v>3176</v>
      </c>
      <c r="C3136">
        <v>98715</v>
      </c>
      <c r="D3136" s="1" t="s">
        <v>3735</v>
      </c>
      <c r="E3136">
        <v>240.2</v>
      </c>
      <c r="F3136">
        <v>12788.2</v>
      </c>
      <c r="G3136" s="1" t="s">
        <v>41</v>
      </c>
      <c r="H3136">
        <v>12788.2</v>
      </c>
      <c r="I3136">
        <v>0</v>
      </c>
      <c r="J3136" s="1" t="s">
        <v>3890</v>
      </c>
      <c r="K3136" s="1" t="s">
        <v>3899</v>
      </c>
    </row>
    <row r="3137" spans="1:11" x14ac:dyDescent="0.25">
      <c r="A3137" s="1" t="s">
        <v>38</v>
      </c>
      <c r="B3137" s="1" t="s">
        <v>3177</v>
      </c>
      <c r="C3137">
        <v>98716</v>
      </c>
      <c r="D3137" s="1" t="s">
        <v>3835</v>
      </c>
      <c r="E3137">
        <v>47.6</v>
      </c>
      <c r="F3137">
        <v>2332.4</v>
      </c>
      <c r="G3137" s="1" t="s">
        <v>38</v>
      </c>
      <c r="H3137">
        <v>2332.4</v>
      </c>
      <c r="I3137">
        <v>0</v>
      </c>
      <c r="J3137" s="1" t="s">
        <v>3890</v>
      </c>
      <c r="K3137" s="1" t="s">
        <v>3899</v>
      </c>
    </row>
    <row r="3138" spans="1:11" x14ac:dyDescent="0.25">
      <c r="A3138" s="1" t="s">
        <v>38</v>
      </c>
      <c r="B3138" s="1" t="s">
        <v>3178</v>
      </c>
      <c r="C3138">
        <v>98717</v>
      </c>
      <c r="D3138" s="1" t="s">
        <v>3614</v>
      </c>
      <c r="E3138">
        <v>40.9</v>
      </c>
      <c r="F3138">
        <v>2454</v>
      </c>
      <c r="G3138" s="1" t="s">
        <v>38</v>
      </c>
      <c r="H3138">
        <v>2454</v>
      </c>
      <c r="I3138">
        <v>0</v>
      </c>
      <c r="J3138" s="1" t="s">
        <v>3890</v>
      </c>
      <c r="K3138" s="1" t="s">
        <v>3894</v>
      </c>
    </row>
    <row r="3139" spans="1:11" x14ac:dyDescent="0.25">
      <c r="A3139" s="1" t="s">
        <v>38</v>
      </c>
      <c r="B3139" s="1" t="s">
        <v>3179</v>
      </c>
      <c r="C3139">
        <v>98718</v>
      </c>
      <c r="D3139" s="1" t="s">
        <v>3643</v>
      </c>
      <c r="E3139">
        <v>162.9</v>
      </c>
      <c r="F3139">
        <v>9009.2999999999993</v>
      </c>
      <c r="G3139" s="1" t="s">
        <v>3884</v>
      </c>
      <c r="H3139">
        <v>9009.2999999999993</v>
      </c>
      <c r="I3139">
        <v>0</v>
      </c>
      <c r="J3139" s="1" t="s">
        <v>3890</v>
      </c>
      <c r="K3139" s="1" t="s">
        <v>3899</v>
      </c>
    </row>
    <row r="3140" spans="1:11" x14ac:dyDescent="0.25">
      <c r="A3140" s="1" t="s">
        <v>38</v>
      </c>
      <c r="B3140" s="1" t="s">
        <v>3180</v>
      </c>
      <c r="C3140">
        <v>98719</v>
      </c>
      <c r="D3140" s="1" t="s">
        <v>3667</v>
      </c>
      <c r="E3140">
        <v>371</v>
      </c>
      <c r="F3140">
        <v>19779.2</v>
      </c>
      <c r="G3140" s="1" t="s">
        <v>40</v>
      </c>
      <c r="H3140">
        <v>19779.2</v>
      </c>
      <c r="I3140">
        <v>0</v>
      </c>
      <c r="J3140" s="1" t="s">
        <v>3890</v>
      </c>
      <c r="K3140" s="1" t="s">
        <v>3899</v>
      </c>
    </row>
    <row r="3141" spans="1:11" x14ac:dyDescent="0.25">
      <c r="A3141" s="1" t="s">
        <v>38</v>
      </c>
      <c r="B3141" s="1" t="s">
        <v>3181</v>
      </c>
      <c r="C3141">
        <v>98720</v>
      </c>
      <c r="D3141" s="1" t="s">
        <v>3774</v>
      </c>
      <c r="E3141">
        <v>402.6</v>
      </c>
      <c r="F3141">
        <v>8857.2000000000007</v>
      </c>
      <c r="G3141" s="1" t="s">
        <v>38</v>
      </c>
      <c r="H3141">
        <v>8857.2000000000007</v>
      </c>
      <c r="I3141">
        <v>0</v>
      </c>
      <c r="J3141" s="1" t="s">
        <v>3890</v>
      </c>
      <c r="K3141" s="1" t="s">
        <v>3894</v>
      </c>
    </row>
    <row r="3142" spans="1:11" x14ac:dyDescent="0.25">
      <c r="A3142" s="1" t="s">
        <v>38</v>
      </c>
      <c r="B3142" s="1" t="s">
        <v>3182</v>
      </c>
      <c r="C3142">
        <v>98721</v>
      </c>
      <c r="D3142" s="1" t="s">
        <v>3737</v>
      </c>
      <c r="E3142">
        <v>276.5</v>
      </c>
      <c r="F3142">
        <v>15086.6</v>
      </c>
      <c r="G3142" s="1" t="s">
        <v>40</v>
      </c>
      <c r="H3142">
        <v>15086.6</v>
      </c>
      <c r="I3142">
        <v>0</v>
      </c>
      <c r="J3142" s="1" t="s">
        <v>3890</v>
      </c>
      <c r="K3142" s="1" t="s">
        <v>3899</v>
      </c>
    </row>
    <row r="3143" spans="1:11" x14ac:dyDescent="0.25">
      <c r="A3143" s="1" t="s">
        <v>38</v>
      </c>
      <c r="B3143" s="1" t="s">
        <v>3183</v>
      </c>
      <c r="C3143">
        <v>98722</v>
      </c>
      <c r="D3143" s="1" t="s">
        <v>3639</v>
      </c>
      <c r="E3143">
        <v>250.8</v>
      </c>
      <c r="F3143">
        <v>12038.4</v>
      </c>
      <c r="G3143" s="1" t="s">
        <v>40</v>
      </c>
      <c r="H3143">
        <v>12038.4</v>
      </c>
      <c r="I3143">
        <v>0</v>
      </c>
      <c r="J3143" s="1" t="s">
        <v>3890</v>
      </c>
      <c r="K3143" s="1" t="s">
        <v>3899</v>
      </c>
    </row>
    <row r="3144" spans="1:11" x14ac:dyDescent="0.25">
      <c r="A3144" s="1" t="s">
        <v>38</v>
      </c>
      <c r="B3144" s="1" t="s">
        <v>3184</v>
      </c>
      <c r="C3144">
        <v>98723</v>
      </c>
      <c r="D3144" s="1" t="s">
        <v>3774</v>
      </c>
      <c r="E3144">
        <v>33.1</v>
      </c>
      <c r="F3144">
        <v>728.2</v>
      </c>
      <c r="G3144" s="1" t="s">
        <v>38</v>
      </c>
      <c r="H3144">
        <v>728.2</v>
      </c>
      <c r="I3144">
        <v>0</v>
      </c>
      <c r="J3144" s="1" t="s">
        <v>3890</v>
      </c>
      <c r="K3144" s="1" t="s">
        <v>3894</v>
      </c>
    </row>
    <row r="3145" spans="1:11" x14ac:dyDescent="0.25">
      <c r="A3145" s="1" t="s">
        <v>38</v>
      </c>
      <c r="B3145" s="1" t="s">
        <v>3185</v>
      </c>
      <c r="C3145">
        <v>98724</v>
      </c>
      <c r="D3145" s="1" t="s">
        <v>3653</v>
      </c>
      <c r="E3145">
        <v>280.3</v>
      </c>
      <c r="F3145">
        <v>15416.5</v>
      </c>
      <c r="G3145" s="1" t="s">
        <v>40</v>
      </c>
      <c r="H3145">
        <v>15416.5</v>
      </c>
      <c r="I3145">
        <v>0</v>
      </c>
      <c r="J3145" s="1" t="s">
        <v>3890</v>
      </c>
      <c r="K3145" s="1" t="s">
        <v>3899</v>
      </c>
    </row>
    <row r="3146" spans="1:11" x14ac:dyDescent="0.25">
      <c r="A3146" s="1" t="s">
        <v>38</v>
      </c>
      <c r="B3146" s="1" t="s">
        <v>3186</v>
      </c>
      <c r="C3146">
        <v>98725</v>
      </c>
      <c r="D3146" s="1" t="s">
        <v>3653</v>
      </c>
      <c r="E3146">
        <v>43.4</v>
      </c>
      <c r="F3146">
        <v>1811.6</v>
      </c>
      <c r="G3146" s="1" t="s">
        <v>40</v>
      </c>
      <c r="H3146">
        <v>1811.6</v>
      </c>
      <c r="I3146">
        <v>0</v>
      </c>
      <c r="J3146" s="1" t="s">
        <v>3890</v>
      </c>
      <c r="K3146" s="1" t="s">
        <v>3899</v>
      </c>
    </row>
    <row r="3147" spans="1:11" x14ac:dyDescent="0.25">
      <c r="A3147" s="1" t="s">
        <v>38</v>
      </c>
      <c r="B3147" s="1" t="s">
        <v>3187</v>
      </c>
      <c r="C3147">
        <v>98726</v>
      </c>
      <c r="D3147" s="1" t="s">
        <v>3804</v>
      </c>
      <c r="E3147">
        <v>77.7</v>
      </c>
      <c r="F3147">
        <v>4428.8999999999996</v>
      </c>
      <c r="G3147" s="1" t="s">
        <v>40</v>
      </c>
      <c r="H3147">
        <v>4428.8999999999996</v>
      </c>
      <c r="I3147">
        <v>0</v>
      </c>
      <c r="J3147" s="1" t="s">
        <v>3890</v>
      </c>
      <c r="K3147" s="1" t="s">
        <v>3899</v>
      </c>
    </row>
    <row r="3148" spans="1:11" x14ac:dyDescent="0.25">
      <c r="A3148" s="1" t="s">
        <v>38</v>
      </c>
      <c r="B3148" s="1" t="s">
        <v>3188</v>
      </c>
      <c r="C3148">
        <v>98727</v>
      </c>
      <c r="D3148" s="1" t="s">
        <v>3863</v>
      </c>
      <c r="E3148">
        <v>89.6</v>
      </c>
      <c r="F3148">
        <v>5196.8</v>
      </c>
      <c r="G3148" s="1" t="s">
        <v>38</v>
      </c>
      <c r="H3148">
        <v>5196.8</v>
      </c>
      <c r="I3148">
        <v>0</v>
      </c>
      <c r="J3148" s="1" t="s">
        <v>3890</v>
      </c>
      <c r="K3148" s="1" t="s">
        <v>3899</v>
      </c>
    </row>
    <row r="3149" spans="1:11" x14ac:dyDescent="0.25">
      <c r="A3149" s="1" t="s">
        <v>38</v>
      </c>
      <c r="B3149" s="1" t="s">
        <v>3189</v>
      </c>
      <c r="C3149">
        <v>98728</v>
      </c>
      <c r="D3149" s="1" t="s">
        <v>3640</v>
      </c>
      <c r="E3149">
        <v>0</v>
      </c>
      <c r="F3149">
        <v>0</v>
      </c>
      <c r="G3149" s="1" t="s">
        <v>3879</v>
      </c>
      <c r="H3149">
        <v>0</v>
      </c>
      <c r="I3149">
        <v>0</v>
      </c>
      <c r="J3149" s="1" t="s">
        <v>3891</v>
      </c>
      <c r="K3149" s="1" t="s">
        <v>3899</v>
      </c>
    </row>
    <row r="3150" spans="1:11" x14ac:dyDescent="0.25">
      <c r="A3150" s="1" t="s">
        <v>38</v>
      </c>
      <c r="B3150" s="1" t="s">
        <v>3190</v>
      </c>
      <c r="C3150">
        <v>98729</v>
      </c>
      <c r="D3150" s="1" t="s">
        <v>3649</v>
      </c>
      <c r="E3150">
        <v>228.6</v>
      </c>
      <c r="F3150">
        <v>13030.2</v>
      </c>
      <c r="G3150" s="1" t="s">
        <v>40</v>
      </c>
      <c r="H3150">
        <v>13030.2</v>
      </c>
      <c r="I3150">
        <v>0</v>
      </c>
      <c r="J3150" s="1" t="s">
        <v>3890</v>
      </c>
      <c r="K3150" s="1" t="s">
        <v>3899</v>
      </c>
    </row>
    <row r="3151" spans="1:11" x14ac:dyDescent="0.25">
      <c r="A3151" s="1" t="s">
        <v>38</v>
      </c>
      <c r="B3151" s="1" t="s">
        <v>3191</v>
      </c>
      <c r="C3151">
        <v>98730</v>
      </c>
      <c r="D3151" s="1" t="s">
        <v>3650</v>
      </c>
      <c r="E3151">
        <v>82.5</v>
      </c>
      <c r="F3151">
        <v>4702.5</v>
      </c>
      <c r="G3151" s="1" t="s">
        <v>40</v>
      </c>
      <c r="H3151">
        <v>4702.5</v>
      </c>
      <c r="I3151">
        <v>0</v>
      </c>
      <c r="J3151" s="1" t="s">
        <v>3890</v>
      </c>
      <c r="K3151" s="1" t="s">
        <v>3899</v>
      </c>
    </row>
    <row r="3152" spans="1:11" x14ac:dyDescent="0.25">
      <c r="A3152" s="1" t="s">
        <v>38</v>
      </c>
      <c r="B3152" s="1" t="s">
        <v>3192</v>
      </c>
      <c r="C3152">
        <v>98731</v>
      </c>
      <c r="D3152" s="1" t="s">
        <v>3654</v>
      </c>
      <c r="E3152">
        <v>78</v>
      </c>
      <c r="F3152">
        <v>4446</v>
      </c>
      <c r="G3152" s="1" t="s">
        <v>40</v>
      </c>
      <c r="H3152">
        <v>4446</v>
      </c>
      <c r="I3152">
        <v>0</v>
      </c>
      <c r="J3152" s="1" t="s">
        <v>3890</v>
      </c>
      <c r="K3152" s="1" t="s">
        <v>3899</v>
      </c>
    </row>
    <row r="3153" spans="1:11" x14ac:dyDescent="0.25">
      <c r="A3153" s="1" t="s">
        <v>38</v>
      </c>
      <c r="B3153" s="1" t="s">
        <v>3193</v>
      </c>
      <c r="C3153">
        <v>98732</v>
      </c>
      <c r="D3153" s="1" t="s">
        <v>3645</v>
      </c>
      <c r="E3153">
        <v>83.6</v>
      </c>
      <c r="F3153">
        <v>4598</v>
      </c>
      <c r="G3153" s="1" t="s">
        <v>40</v>
      </c>
      <c r="H3153">
        <v>4598</v>
      </c>
      <c r="I3153">
        <v>0</v>
      </c>
      <c r="J3153" s="1" t="s">
        <v>3890</v>
      </c>
      <c r="K3153" s="1" t="s">
        <v>3899</v>
      </c>
    </row>
    <row r="3154" spans="1:11" x14ac:dyDescent="0.25">
      <c r="A3154" s="1" t="s">
        <v>38</v>
      </c>
      <c r="B3154" s="1" t="s">
        <v>3194</v>
      </c>
      <c r="C3154">
        <v>98733</v>
      </c>
      <c r="D3154" s="1" t="s">
        <v>3651</v>
      </c>
      <c r="E3154">
        <v>646.20000000000005</v>
      </c>
      <c r="F3154">
        <v>35236.5</v>
      </c>
      <c r="G3154" s="1" t="s">
        <v>3884</v>
      </c>
      <c r="H3154">
        <v>35236.5</v>
      </c>
      <c r="I3154">
        <v>0</v>
      </c>
      <c r="J3154" s="1" t="s">
        <v>3890</v>
      </c>
      <c r="K3154" s="1" t="s">
        <v>3899</v>
      </c>
    </row>
    <row r="3155" spans="1:11" x14ac:dyDescent="0.25">
      <c r="A3155" s="1" t="s">
        <v>38</v>
      </c>
      <c r="B3155" s="1" t="s">
        <v>3195</v>
      </c>
      <c r="C3155">
        <v>98734</v>
      </c>
      <c r="D3155" s="1" t="s">
        <v>3648</v>
      </c>
      <c r="E3155">
        <v>171.7</v>
      </c>
      <c r="F3155">
        <v>9443.5</v>
      </c>
      <c r="G3155" s="1" t="s">
        <v>40</v>
      </c>
      <c r="H3155">
        <v>9443.5</v>
      </c>
      <c r="I3155">
        <v>0</v>
      </c>
      <c r="J3155" s="1" t="s">
        <v>3890</v>
      </c>
      <c r="K3155" s="1" t="s">
        <v>3899</v>
      </c>
    </row>
    <row r="3156" spans="1:11" x14ac:dyDescent="0.25">
      <c r="A3156" s="1" t="s">
        <v>38</v>
      </c>
      <c r="B3156" s="1" t="s">
        <v>3196</v>
      </c>
      <c r="C3156">
        <v>98735</v>
      </c>
      <c r="D3156" s="1" t="s">
        <v>3608</v>
      </c>
      <c r="E3156">
        <v>116.4</v>
      </c>
      <c r="F3156">
        <v>6236.1</v>
      </c>
      <c r="G3156" s="1" t="s">
        <v>40</v>
      </c>
      <c r="H3156">
        <v>6236.1</v>
      </c>
      <c r="I3156">
        <v>0</v>
      </c>
      <c r="J3156" s="1" t="s">
        <v>3890</v>
      </c>
      <c r="K3156" s="1" t="s">
        <v>3899</v>
      </c>
    </row>
    <row r="3157" spans="1:11" x14ac:dyDescent="0.25">
      <c r="A3157" s="1" t="s">
        <v>38</v>
      </c>
      <c r="B3157" s="1" t="s">
        <v>3197</v>
      </c>
      <c r="C3157">
        <v>98736</v>
      </c>
      <c r="D3157" s="1" t="s">
        <v>3845</v>
      </c>
      <c r="E3157">
        <v>1782.7</v>
      </c>
      <c r="F3157">
        <v>83786.899999999994</v>
      </c>
      <c r="G3157" s="1" t="s">
        <v>3886</v>
      </c>
      <c r="H3157">
        <v>83786.899999999994</v>
      </c>
      <c r="I3157">
        <v>0</v>
      </c>
      <c r="J3157" s="1" t="s">
        <v>3890</v>
      </c>
      <c r="K3157" s="1" t="s">
        <v>3894</v>
      </c>
    </row>
    <row r="3158" spans="1:11" x14ac:dyDescent="0.25">
      <c r="A3158" s="1" t="s">
        <v>38</v>
      </c>
      <c r="B3158" s="1" t="s">
        <v>3198</v>
      </c>
      <c r="C3158">
        <v>98737</v>
      </c>
      <c r="D3158" s="1" t="s">
        <v>3640</v>
      </c>
      <c r="E3158">
        <v>416.4</v>
      </c>
      <c r="F3158">
        <v>22902</v>
      </c>
      <c r="G3158" s="1" t="s">
        <v>38</v>
      </c>
      <c r="H3158">
        <v>22902</v>
      </c>
      <c r="I3158">
        <v>0</v>
      </c>
      <c r="J3158" s="1" t="s">
        <v>3890</v>
      </c>
      <c r="K3158" s="1" t="s">
        <v>3899</v>
      </c>
    </row>
    <row r="3159" spans="1:11" x14ac:dyDescent="0.25">
      <c r="A3159" s="1" t="s">
        <v>38</v>
      </c>
      <c r="B3159" s="1" t="s">
        <v>3199</v>
      </c>
      <c r="C3159">
        <v>98738</v>
      </c>
      <c r="D3159" s="1" t="s">
        <v>3734</v>
      </c>
      <c r="E3159">
        <v>23.9</v>
      </c>
      <c r="F3159">
        <v>1673</v>
      </c>
      <c r="G3159" s="1" t="s">
        <v>38</v>
      </c>
      <c r="H3159">
        <v>1673</v>
      </c>
      <c r="I3159">
        <v>0</v>
      </c>
      <c r="J3159" s="1" t="s">
        <v>3890</v>
      </c>
      <c r="K3159" s="1" t="s">
        <v>3894</v>
      </c>
    </row>
    <row r="3160" spans="1:11" x14ac:dyDescent="0.25">
      <c r="A3160" s="1" t="s">
        <v>38</v>
      </c>
      <c r="B3160" s="1" t="s">
        <v>3200</v>
      </c>
      <c r="C3160">
        <v>98739</v>
      </c>
      <c r="D3160" s="1" t="s">
        <v>3630</v>
      </c>
      <c r="E3160">
        <v>342</v>
      </c>
      <c r="F3160">
        <v>21546</v>
      </c>
      <c r="G3160" s="1" t="s">
        <v>39</v>
      </c>
      <c r="H3160">
        <v>21546</v>
      </c>
      <c r="I3160">
        <v>0</v>
      </c>
      <c r="J3160" s="1" t="s">
        <v>3890</v>
      </c>
      <c r="K3160" s="1" t="s">
        <v>3902</v>
      </c>
    </row>
    <row r="3161" spans="1:11" x14ac:dyDescent="0.25">
      <c r="A3161" s="1" t="s">
        <v>38</v>
      </c>
      <c r="B3161" s="1" t="s">
        <v>3201</v>
      </c>
      <c r="C3161">
        <v>98740</v>
      </c>
      <c r="D3161" s="1" t="s">
        <v>3606</v>
      </c>
      <c r="E3161">
        <v>92.9</v>
      </c>
      <c r="F3161">
        <v>5439.6</v>
      </c>
      <c r="G3161" s="1" t="s">
        <v>38</v>
      </c>
      <c r="H3161">
        <v>5439.6</v>
      </c>
      <c r="I3161">
        <v>0</v>
      </c>
      <c r="J3161" s="1" t="s">
        <v>3890</v>
      </c>
      <c r="K3161" s="1" t="s">
        <v>3894</v>
      </c>
    </row>
    <row r="3162" spans="1:11" x14ac:dyDescent="0.25">
      <c r="A3162" s="1" t="s">
        <v>38</v>
      </c>
      <c r="B3162" s="1" t="s">
        <v>3202</v>
      </c>
      <c r="C3162">
        <v>98741</v>
      </c>
      <c r="D3162" s="1" t="s">
        <v>3670</v>
      </c>
      <c r="E3162">
        <v>39.799999999999997</v>
      </c>
      <c r="F3162">
        <v>2643.3</v>
      </c>
      <c r="G3162" s="1" t="s">
        <v>38</v>
      </c>
      <c r="H3162">
        <v>2643.3</v>
      </c>
      <c r="I3162">
        <v>0</v>
      </c>
      <c r="J3162" s="1" t="s">
        <v>3890</v>
      </c>
      <c r="K3162" s="1" t="s">
        <v>3897</v>
      </c>
    </row>
    <row r="3163" spans="1:11" x14ac:dyDescent="0.25">
      <c r="A3163" s="1" t="s">
        <v>38</v>
      </c>
      <c r="B3163" s="1" t="s">
        <v>3203</v>
      </c>
      <c r="C3163">
        <v>98742</v>
      </c>
      <c r="D3163" s="1" t="s">
        <v>3642</v>
      </c>
      <c r="E3163">
        <v>125.3</v>
      </c>
      <c r="F3163">
        <v>7110.2</v>
      </c>
      <c r="G3163" s="1" t="s">
        <v>38</v>
      </c>
      <c r="H3163">
        <v>7110.2</v>
      </c>
      <c r="I3163">
        <v>0</v>
      </c>
      <c r="J3163" s="1" t="s">
        <v>3890</v>
      </c>
      <c r="K3163" s="1" t="s">
        <v>3894</v>
      </c>
    </row>
    <row r="3164" spans="1:11" x14ac:dyDescent="0.25">
      <c r="A3164" s="1" t="s">
        <v>38</v>
      </c>
      <c r="B3164" s="1" t="s">
        <v>3204</v>
      </c>
      <c r="C3164">
        <v>98743</v>
      </c>
      <c r="D3164" s="1" t="s">
        <v>3669</v>
      </c>
      <c r="E3164">
        <v>30.1</v>
      </c>
      <c r="F3164">
        <v>1901.4</v>
      </c>
      <c r="G3164" s="1" t="s">
        <v>38</v>
      </c>
      <c r="H3164">
        <v>1901.4</v>
      </c>
      <c r="I3164">
        <v>0</v>
      </c>
      <c r="J3164" s="1" t="s">
        <v>3890</v>
      </c>
      <c r="K3164" s="1" t="s">
        <v>3897</v>
      </c>
    </row>
    <row r="3165" spans="1:11" x14ac:dyDescent="0.25">
      <c r="A3165" s="1" t="s">
        <v>38</v>
      </c>
      <c r="B3165" s="1" t="s">
        <v>3205</v>
      </c>
      <c r="C3165">
        <v>98744</v>
      </c>
      <c r="D3165" s="1" t="s">
        <v>3609</v>
      </c>
      <c r="E3165">
        <v>15.6</v>
      </c>
      <c r="F3165">
        <v>843.6</v>
      </c>
      <c r="G3165" s="1" t="s">
        <v>38</v>
      </c>
      <c r="H3165">
        <v>843.6</v>
      </c>
      <c r="I3165">
        <v>0</v>
      </c>
      <c r="J3165" s="1" t="s">
        <v>3890</v>
      </c>
      <c r="K3165" s="1" t="s">
        <v>3894</v>
      </c>
    </row>
    <row r="3166" spans="1:11" x14ac:dyDescent="0.25">
      <c r="A3166" s="1" t="s">
        <v>38</v>
      </c>
      <c r="B3166" s="1" t="s">
        <v>3206</v>
      </c>
      <c r="C3166">
        <v>98745</v>
      </c>
      <c r="D3166" s="1" t="s">
        <v>3642</v>
      </c>
      <c r="E3166">
        <v>7.7</v>
      </c>
      <c r="F3166">
        <v>585.20000000000005</v>
      </c>
      <c r="G3166" s="1" t="s">
        <v>38</v>
      </c>
      <c r="H3166">
        <v>585.20000000000005</v>
      </c>
      <c r="I3166">
        <v>0</v>
      </c>
      <c r="J3166" s="1" t="s">
        <v>3890</v>
      </c>
      <c r="K3166" s="1" t="s">
        <v>3894</v>
      </c>
    </row>
    <row r="3167" spans="1:11" x14ac:dyDescent="0.25">
      <c r="A3167" s="1" t="s">
        <v>38</v>
      </c>
      <c r="B3167" s="1" t="s">
        <v>3207</v>
      </c>
      <c r="C3167">
        <v>98746</v>
      </c>
      <c r="D3167" s="1" t="s">
        <v>3671</v>
      </c>
      <c r="E3167">
        <v>80.099999999999994</v>
      </c>
      <c r="F3167">
        <v>5617.7</v>
      </c>
      <c r="G3167" s="1" t="s">
        <v>38</v>
      </c>
      <c r="H3167">
        <v>5617.7</v>
      </c>
      <c r="I3167">
        <v>0</v>
      </c>
      <c r="J3167" s="1" t="s">
        <v>3890</v>
      </c>
      <c r="K3167" s="1" t="s">
        <v>3897</v>
      </c>
    </row>
    <row r="3168" spans="1:11" x14ac:dyDescent="0.25">
      <c r="A3168" s="1" t="s">
        <v>38</v>
      </c>
      <c r="B3168" s="1" t="s">
        <v>3208</v>
      </c>
      <c r="C3168">
        <v>98747</v>
      </c>
      <c r="D3168" s="1" t="s">
        <v>3733</v>
      </c>
      <c r="E3168">
        <v>70.2</v>
      </c>
      <c r="F3168">
        <v>5054.3999999999996</v>
      </c>
      <c r="G3168" s="1" t="s">
        <v>38</v>
      </c>
      <c r="H3168">
        <v>5054.3999999999996</v>
      </c>
      <c r="I3168">
        <v>0</v>
      </c>
      <c r="J3168" s="1" t="s">
        <v>3890</v>
      </c>
      <c r="K3168" s="1" t="s">
        <v>3897</v>
      </c>
    </row>
    <row r="3169" spans="1:11" x14ac:dyDescent="0.25">
      <c r="A3169" s="1" t="s">
        <v>38</v>
      </c>
      <c r="B3169" s="1" t="s">
        <v>3209</v>
      </c>
      <c r="C3169">
        <v>98748</v>
      </c>
      <c r="D3169" s="1" t="s">
        <v>3736</v>
      </c>
      <c r="E3169">
        <v>53.9</v>
      </c>
      <c r="F3169">
        <v>3611.3</v>
      </c>
      <c r="G3169" s="1" t="s">
        <v>38</v>
      </c>
      <c r="H3169">
        <v>3611.3</v>
      </c>
      <c r="I3169">
        <v>0</v>
      </c>
      <c r="J3169" s="1" t="s">
        <v>3890</v>
      </c>
      <c r="K3169" s="1" t="s">
        <v>3897</v>
      </c>
    </row>
    <row r="3170" spans="1:11" x14ac:dyDescent="0.25">
      <c r="A3170" s="1" t="s">
        <v>38</v>
      </c>
      <c r="B3170" s="1" t="s">
        <v>3210</v>
      </c>
      <c r="C3170">
        <v>98749</v>
      </c>
      <c r="D3170" s="1" t="s">
        <v>3679</v>
      </c>
      <c r="E3170">
        <v>218.3</v>
      </c>
      <c r="F3170">
        <v>14844.4</v>
      </c>
      <c r="G3170" s="1" t="s">
        <v>38</v>
      </c>
      <c r="H3170">
        <v>14844.4</v>
      </c>
      <c r="I3170">
        <v>0</v>
      </c>
      <c r="J3170" s="1" t="s">
        <v>3890</v>
      </c>
      <c r="K3170" s="1" t="s">
        <v>3897</v>
      </c>
    </row>
    <row r="3171" spans="1:11" x14ac:dyDescent="0.25">
      <c r="A3171" s="1" t="s">
        <v>38</v>
      </c>
      <c r="B3171" s="1" t="s">
        <v>3211</v>
      </c>
      <c r="C3171">
        <v>98750</v>
      </c>
      <c r="D3171" s="1" t="s">
        <v>3606</v>
      </c>
      <c r="E3171">
        <v>13</v>
      </c>
      <c r="F3171">
        <v>663</v>
      </c>
      <c r="G3171" s="1" t="s">
        <v>38</v>
      </c>
      <c r="H3171">
        <v>663</v>
      </c>
      <c r="I3171">
        <v>0</v>
      </c>
      <c r="J3171" s="1" t="s">
        <v>3890</v>
      </c>
      <c r="K3171" s="1" t="s">
        <v>3894</v>
      </c>
    </row>
    <row r="3172" spans="1:11" x14ac:dyDescent="0.25">
      <c r="A3172" s="1" t="s">
        <v>38</v>
      </c>
      <c r="B3172" s="1" t="s">
        <v>3212</v>
      </c>
      <c r="C3172">
        <v>98751</v>
      </c>
      <c r="D3172" s="1" t="s">
        <v>3634</v>
      </c>
      <c r="E3172">
        <v>112.3</v>
      </c>
      <c r="F3172">
        <v>6932.8</v>
      </c>
      <c r="G3172" s="1" t="s">
        <v>38</v>
      </c>
      <c r="H3172">
        <v>6932.8</v>
      </c>
      <c r="I3172">
        <v>0</v>
      </c>
      <c r="J3172" s="1" t="s">
        <v>3890</v>
      </c>
      <c r="K3172" s="1" t="s">
        <v>3902</v>
      </c>
    </row>
    <row r="3173" spans="1:11" x14ac:dyDescent="0.25">
      <c r="A3173" s="1" t="s">
        <v>38</v>
      </c>
      <c r="B3173" s="1" t="s">
        <v>3213</v>
      </c>
      <c r="C3173">
        <v>98752</v>
      </c>
      <c r="D3173" s="1" t="s">
        <v>3690</v>
      </c>
      <c r="E3173">
        <v>2638.84</v>
      </c>
      <c r="F3173">
        <v>133819.06</v>
      </c>
      <c r="G3173" s="1" t="s">
        <v>3883</v>
      </c>
      <c r="H3173">
        <v>133819.06</v>
      </c>
      <c r="I3173">
        <v>0</v>
      </c>
      <c r="J3173" s="1" t="s">
        <v>3890</v>
      </c>
      <c r="K3173" s="1" t="s">
        <v>3900</v>
      </c>
    </row>
    <row r="3174" spans="1:11" x14ac:dyDescent="0.25">
      <c r="A3174" s="1" t="s">
        <v>38</v>
      </c>
      <c r="B3174" s="1" t="s">
        <v>3214</v>
      </c>
      <c r="C3174">
        <v>98753</v>
      </c>
      <c r="D3174" s="1" t="s">
        <v>3606</v>
      </c>
      <c r="E3174">
        <v>26.2</v>
      </c>
      <c r="F3174">
        <v>1336.2</v>
      </c>
      <c r="G3174" s="1" t="s">
        <v>38</v>
      </c>
      <c r="H3174">
        <v>1336.2</v>
      </c>
      <c r="I3174">
        <v>0</v>
      </c>
      <c r="J3174" s="1" t="s">
        <v>3890</v>
      </c>
      <c r="K3174" s="1" t="s">
        <v>3894</v>
      </c>
    </row>
    <row r="3175" spans="1:11" x14ac:dyDescent="0.25">
      <c r="A3175" s="1" t="s">
        <v>38</v>
      </c>
      <c r="B3175" s="1" t="s">
        <v>3215</v>
      </c>
      <c r="C3175">
        <v>98754</v>
      </c>
      <c r="D3175" s="1" t="s">
        <v>3825</v>
      </c>
      <c r="E3175">
        <v>75.900000000000006</v>
      </c>
      <c r="F3175">
        <v>4256.8999999999996</v>
      </c>
      <c r="G3175" s="1" t="s">
        <v>38</v>
      </c>
      <c r="H3175">
        <v>4256.8999999999996</v>
      </c>
      <c r="I3175">
        <v>0</v>
      </c>
      <c r="J3175" s="1" t="s">
        <v>3890</v>
      </c>
      <c r="K3175" s="1" t="s">
        <v>3894</v>
      </c>
    </row>
    <row r="3176" spans="1:11" x14ac:dyDescent="0.25">
      <c r="A3176" s="1" t="s">
        <v>38</v>
      </c>
      <c r="B3176" s="1" t="s">
        <v>3216</v>
      </c>
      <c r="C3176">
        <v>98755</v>
      </c>
      <c r="D3176" s="1" t="s">
        <v>3714</v>
      </c>
      <c r="E3176">
        <v>21.2</v>
      </c>
      <c r="F3176">
        <v>1335.6</v>
      </c>
      <c r="G3176" s="1" t="s">
        <v>38</v>
      </c>
      <c r="H3176">
        <v>1335.6</v>
      </c>
      <c r="I3176">
        <v>0</v>
      </c>
      <c r="J3176" s="1" t="s">
        <v>3890</v>
      </c>
      <c r="K3176" s="1" t="s">
        <v>3896</v>
      </c>
    </row>
    <row r="3177" spans="1:11" x14ac:dyDescent="0.25">
      <c r="A3177" s="1" t="s">
        <v>38</v>
      </c>
      <c r="B3177" s="1" t="s">
        <v>3217</v>
      </c>
      <c r="C3177">
        <v>98756</v>
      </c>
      <c r="D3177" s="1" t="s">
        <v>3646</v>
      </c>
      <c r="E3177">
        <v>15.3</v>
      </c>
      <c r="F3177">
        <v>979.2</v>
      </c>
      <c r="G3177" s="1" t="s">
        <v>38</v>
      </c>
      <c r="H3177">
        <v>979.2</v>
      </c>
      <c r="I3177">
        <v>0</v>
      </c>
      <c r="J3177" s="1" t="s">
        <v>3890</v>
      </c>
      <c r="K3177" s="1" t="s">
        <v>3896</v>
      </c>
    </row>
    <row r="3178" spans="1:11" x14ac:dyDescent="0.25">
      <c r="A3178" s="1" t="s">
        <v>38</v>
      </c>
      <c r="B3178" s="1" t="s">
        <v>3218</v>
      </c>
      <c r="C3178">
        <v>98757</v>
      </c>
      <c r="D3178" s="1" t="s">
        <v>3626</v>
      </c>
      <c r="E3178">
        <v>294.8</v>
      </c>
      <c r="F3178">
        <v>18344</v>
      </c>
      <c r="G3178" s="1" t="s">
        <v>38</v>
      </c>
      <c r="H3178">
        <v>18344</v>
      </c>
      <c r="I3178">
        <v>0</v>
      </c>
      <c r="J3178" s="1" t="s">
        <v>3890</v>
      </c>
      <c r="K3178" s="1" t="s">
        <v>3894</v>
      </c>
    </row>
    <row r="3179" spans="1:11" x14ac:dyDescent="0.25">
      <c r="A3179" s="1" t="s">
        <v>38</v>
      </c>
      <c r="B3179" s="1" t="s">
        <v>3219</v>
      </c>
      <c r="C3179">
        <v>98758</v>
      </c>
      <c r="D3179" s="1" t="s">
        <v>3614</v>
      </c>
      <c r="E3179">
        <v>126.1</v>
      </c>
      <c r="F3179">
        <v>7566</v>
      </c>
      <c r="G3179" s="1" t="s">
        <v>38</v>
      </c>
      <c r="H3179">
        <v>7566</v>
      </c>
      <c r="I3179">
        <v>0</v>
      </c>
      <c r="J3179" s="1" t="s">
        <v>3890</v>
      </c>
      <c r="K3179" s="1" t="s">
        <v>3894</v>
      </c>
    </row>
    <row r="3180" spans="1:11" x14ac:dyDescent="0.25">
      <c r="A3180" s="1" t="s">
        <v>38</v>
      </c>
      <c r="B3180" s="1" t="s">
        <v>3220</v>
      </c>
      <c r="C3180">
        <v>98759</v>
      </c>
      <c r="D3180" s="1" t="s">
        <v>3636</v>
      </c>
      <c r="E3180">
        <v>43.2</v>
      </c>
      <c r="F3180">
        <v>2721.6</v>
      </c>
      <c r="G3180" s="1" t="s">
        <v>38</v>
      </c>
      <c r="H3180">
        <v>2721.6</v>
      </c>
      <c r="I3180">
        <v>0</v>
      </c>
      <c r="J3180" s="1" t="s">
        <v>3890</v>
      </c>
      <c r="K3180" s="1" t="s">
        <v>3897</v>
      </c>
    </row>
    <row r="3181" spans="1:11" x14ac:dyDescent="0.25">
      <c r="A3181" s="1" t="s">
        <v>38</v>
      </c>
      <c r="B3181" s="1" t="s">
        <v>3221</v>
      </c>
      <c r="C3181">
        <v>98760</v>
      </c>
      <c r="D3181" s="1" t="s">
        <v>3600</v>
      </c>
      <c r="E3181">
        <v>34.6</v>
      </c>
      <c r="F3181">
        <v>795.8</v>
      </c>
      <c r="G3181" s="1" t="s">
        <v>38</v>
      </c>
      <c r="H3181">
        <v>795.8</v>
      </c>
      <c r="I3181">
        <v>0</v>
      </c>
      <c r="J3181" s="1" t="s">
        <v>3890</v>
      </c>
      <c r="K3181" s="1" t="s">
        <v>3894</v>
      </c>
    </row>
    <row r="3182" spans="1:11" x14ac:dyDescent="0.25">
      <c r="A3182" s="1" t="s">
        <v>38</v>
      </c>
      <c r="B3182" s="1" t="s">
        <v>3222</v>
      </c>
      <c r="C3182">
        <v>98761</v>
      </c>
      <c r="D3182" s="1" t="s">
        <v>3638</v>
      </c>
      <c r="E3182">
        <v>60.6</v>
      </c>
      <c r="F3182">
        <v>3673.8</v>
      </c>
      <c r="G3182" s="1" t="s">
        <v>38</v>
      </c>
      <c r="H3182">
        <v>3673.8</v>
      </c>
      <c r="I3182">
        <v>0</v>
      </c>
      <c r="J3182" s="1" t="s">
        <v>3890</v>
      </c>
      <c r="K3182" s="1" t="s">
        <v>3897</v>
      </c>
    </row>
    <row r="3183" spans="1:11" x14ac:dyDescent="0.25">
      <c r="A3183" s="1" t="s">
        <v>38</v>
      </c>
      <c r="B3183" s="1" t="s">
        <v>3223</v>
      </c>
      <c r="C3183">
        <v>98762</v>
      </c>
      <c r="D3183" s="1" t="s">
        <v>3825</v>
      </c>
      <c r="E3183">
        <v>57.5</v>
      </c>
      <c r="F3183">
        <v>3967.5</v>
      </c>
      <c r="G3183" s="1" t="s">
        <v>38</v>
      </c>
      <c r="H3183">
        <v>3967.5</v>
      </c>
      <c r="I3183">
        <v>0</v>
      </c>
      <c r="J3183" s="1" t="s">
        <v>3890</v>
      </c>
      <c r="K3183" s="1" t="s">
        <v>3894</v>
      </c>
    </row>
    <row r="3184" spans="1:11" x14ac:dyDescent="0.25">
      <c r="A3184" s="1" t="s">
        <v>38</v>
      </c>
      <c r="B3184" s="1" t="s">
        <v>3224</v>
      </c>
      <c r="C3184">
        <v>98763</v>
      </c>
      <c r="D3184" s="1" t="s">
        <v>3604</v>
      </c>
      <c r="E3184">
        <v>53.3</v>
      </c>
      <c r="F3184">
        <v>2850.1</v>
      </c>
      <c r="G3184" s="1" t="s">
        <v>38</v>
      </c>
      <c r="H3184">
        <v>2850.1</v>
      </c>
      <c r="I3184">
        <v>0</v>
      </c>
      <c r="J3184" s="1" t="s">
        <v>3890</v>
      </c>
      <c r="K3184" s="1" t="s">
        <v>3894</v>
      </c>
    </row>
    <row r="3185" spans="1:11" x14ac:dyDescent="0.25">
      <c r="A3185" s="1" t="s">
        <v>38</v>
      </c>
      <c r="B3185" s="1" t="s">
        <v>3225</v>
      </c>
      <c r="C3185">
        <v>98764</v>
      </c>
      <c r="D3185" s="1" t="s">
        <v>3700</v>
      </c>
      <c r="E3185">
        <v>0</v>
      </c>
      <c r="F3185">
        <v>0</v>
      </c>
      <c r="G3185" s="1" t="s">
        <v>3879</v>
      </c>
      <c r="H3185">
        <v>0</v>
      </c>
      <c r="I3185">
        <v>0</v>
      </c>
      <c r="J3185" s="1" t="s">
        <v>3891</v>
      </c>
      <c r="K3185" s="1" t="s">
        <v>3903</v>
      </c>
    </row>
    <row r="3186" spans="1:11" x14ac:dyDescent="0.25">
      <c r="A3186" s="1" t="s">
        <v>38</v>
      </c>
      <c r="B3186" s="1" t="s">
        <v>3226</v>
      </c>
      <c r="C3186">
        <v>98765</v>
      </c>
      <c r="D3186" s="1" t="s">
        <v>3767</v>
      </c>
      <c r="E3186">
        <v>59.6</v>
      </c>
      <c r="F3186">
        <v>3416.5</v>
      </c>
      <c r="G3186" s="1" t="s">
        <v>38</v>
      </c>
      <c r="H3186">
        <v>3416.5</v>
      </c>
      <c r="I3186">
        <v>0</v>
      </c>
      <c r="J3186" s="1" t="s">
        <v>3890</v>
      </c>
      <c r="K3186" s="1" t="s">
        <v>3894</v>
      </c>
    </row>
    <row r="3187" spans="1:11" x14ac:dyDescent="0.25">
      <c r="A3187" s="1" t="s">
        <v>38</v>
      </c>
      <c r="B3187" s="1" t="s">
        <v>3227</v>
      </c>
      <c r="C3187">
        <v>98766</v>
      </c>
      <c r="D3187" s="1" t="s">
        <v>3614</v>
      </c>
      <c r="E3187">
        <v>7.8</v>
      </c>
      <c r="F3187">
        <v>499.2</v>
      </c>
      <c r="G3187" s="1" t="s">
        <v>38</v>
      </c>
      <c r="H3187">
        <v>499.2</v>
      </c>
      <c r="I3187">
        <v>0</v>
      </c>
      <c r="J3187" s="1" t="s">
        <v>3890</v>
      </c>
      <c r="K3187" s="1" t="s">
        <v>3894</v>
      </c>
    </row>
    <row r="3188" spans="1:11" x14ac:dyDescent="0.25">
      <c r="A3188" s="1" t="s">
        <v>38</v>
      </c>
      <c r="B3188" s="1" t="s">
        <v>3228</v>
      </c>
      <c r="C3188">
        <v>98767</v>
      </c>
      <c r="D3188" s="1" t="s">
        <v>3612</v>
      </c>
      <c r="E3188">
        <v>65.2</v>
      </c>
      <c r="F3188">
        <v>3206.2</v>
      </c>
      <c r="G3188" s="1" t="s">
        <v>38</v>
      </c>
      <c r="H3188">
        <v>3206.2</v>
      </c>
      <c r="I3188">
        <v>0</v>
      </c>
      <c r="J3188" s="1" t="s">
        <v>3890</v>
      </c>
      <c r="K3188" s="1" t="s">
        <v>3894</v>
      </c>
    </row>
    <row r="3189" spans="1:11" x14ac:dyDescent="0.25">
      <c r="A3189" s="1" t="s">
        <v>38</v>
      </c>
      <c r="B3189" s="1" t="s">
        <v>3229</v>
      </c>
      <c r="C3189">
        <v>98768</v>
      </c>
      <c r="D3189" s="1" t="s">
        <v>3700</v>
      </c>
      <c r="E3189">
        <v>3878.51</v>
      </c>
      <c r="F3189">
        <v>209008.98</v>
      </c>
      <c r="G3189" s="1" t="s">
        <v>3880</v>
      </c>
      <c r="H3189">
        <v>209008.98</v>
      </c>
      <c r="I3189">
        <v>0</v>
      </c>
      <c r="J3189" s="1" t="s">
        <v>3890</v>
      </c>
      <c r="K3189" s="1" t="s">
        <v>3903</v>
      </c>
    </row>
    <row r="3190" spans="1:11" x14ac:dyDescent="0.25">
      <c r="A3190" s="1" t="s">
        <v>38</v>
      </c>
      <c r="B3190" s="1" t="s">
        <v>3230</v>
      </c>
      <c r="C3190">
        <v>98769</v>
      </c>
      <c r="D3190" s="1" t="s">
        <v>3747</v>
      </c>
      <c r="E3190">
        <v>142.1</v>
      </c>
      <c r="F3190">
        <v>6891.9</v>
      </c>
      <c r="G3190" s="1" t="s">
        <v>38</v>
      </c>
      <c r="H3190">
        <v>6891.9</v>
      </c>
      <c r="I3190">
        <v>0</v>
      </c>
      <c r="J3190" s="1" t="s">
        <v>3890</v>
      </c>
      <c r="K3190" s="1" t="s">
        <v>3894</v>
      </c>
    </row>
    <row r="3191" spans="1:11" x14ac:dyDescent="0.25">
      <c r="A3191" s="1" t="s">
        <v>38</v>
      </c>
      <c r="B3191" s="1" t="s">
        <v>3231</v>
      </c>
      <c r="C3191">
        <v>98770</v>
      </c>
      <c r="D3191" s="1" t="s">
        <v>3688</v>
      </c>
      <c r="E3191">
        <v>38.5</v>
      </c>
      <c r="F3191">
        <v>1386</v>
      </c>
      <c r="G3191" s="1" t="s">
        <v>38</v>
      </c>
      <c r="H3191">
        <v>1386</v>
      </c>
      <c r="I3191">
        <v>0</v>
      </c>
      <c r="J3191" s="1" t="s">
        <v>3890</v>
      </c>
      <c r="K3191" s="1" t="s">
        <v>3894</v>
      </c>
    </row>
    <row r="3192" spans="1:11" x14ac:dyDescent="0.25">
      <c r="A3192" s="1" t="s">
        <v>38</v>
      </c>
      <c r="B3192" s="1" t="s">
        <v>3232</v>
      </c>
      <c r="C3192">
        <v>98771</v>
      </c>
      <c r="D3192" s="1" t="s">
        <v>3688</v>
      </c>
      <c r="E3192">
        <v>10</v>
      </c>
      <c r="F3192">
        <v>260</v>
      </c>
      <c r="G3192" s="1" t="s">
        <v>38</v>
      </c>
      <c r="H3192">
        <v>260</v>
      </c>
      <c r="I3192">
        <v>0</v>
      </c>
      <c r="J3192" s="1" t="s">
        <v>3890</v>
      </c>
      <c r="K3192" s="1" t="s">
        <v>3894</v>
      </c>
    </row>
    <row r="3193" spans="1:11" x14ac:dyDescent="0.25">
      <c r="A3193" s="1" t="s">
        <v>38</v>
      </c>
      <c r="B3193" s="1" t="s">
        <v>3233</v>
      </c>
      <c r="C3193">
        <v>98772</v>
      </c>
      <c r="D3193" s="1" t="s">
        <v>3614</v>
      </c>
      <c r="E3193">
        <v>28.6</v>
      </c>
      <c r="F3193">
        <v>1029.5999999999999</v>
      </c>
      <c r="G3193" s="1" t="s">
        <v>38</v>
      </c>
      <c r="H3193">
        <v>1029.5999999999999</v>
      </c>
      <c r="I3193">
        <v>0</v>
      </c>
      <c r="J3193" s="1" t="s">
        <v>3890</v>
      </c>
      <c r="K3193" s="1" t="s">
        <v>3894</v>
      </c>
    </row>
    <row r="3194" spans="1:11" x14ac:dyDescent="0.25">
      <c r="A3194" s="1" t="s">
        <v>38</v>
      </c>
      <c r="B3194" s="1" t="s">
        <v>3234</v>
      </c>
      <c r="C3194">
        <v>98773</v>
      </c>
      <c r="D3194" s="1" t="s">
        <v>3687</v>
      </c>
      <c r="E3194">
        <v>33.299999999999997</v>
      </c>
      <c r="F3194">
        <v>1992</v>
      </c>
      <c r="G3194" s="1" t="s">
        <v>38</v>
      </c>
      <c r="H3194">
        <v>1992</v>
      </c>
      <c r="I3194">
        <v>0</v>
      </c>
      <c r="J3194" s="1" t="s">
        <v>3890</v>
      </c>
      <c r="K3194" s="1" t="s">
        <v>3894</v>
      </c>
    </row>
    <row r="3195" spans="1:11" x14ac:dyDescent="0.25">
      <c r="A3195" s="1" t="s">
        <v>38</v>
      </c>
      <c r="B3195" s="1" t="s">
        <v>3235</v>
      </c>
      <c r="C3195">
        <v>98774</v>
      </c>
      <c r="D3195" s="1" t="s">
        <v>3759</v>
      </c>
      <c r="E3195">
        <v>57.4</v>
      </c>
      <c r="F3195">
        <v>1320.2</v>
      </c>
      <c r="G3195" s="1" t="s">
        <v>38</v>
      </c>
      <c r="H3195">
        <v>1320.2</v>
      </c>
      <c r="I3195">
        <v>0</v>
      </c>
      <c r="J3195" s="1" t="s">
        <v>3890</v>
      </c>
      <c r="K3195" s="1" t="s">
        <v>3894</v>
      </c>
    </row>
    <row r="3196" spans="1:11" x14ac:dyDescent="0.25">
      <c r="A3196" s="1" t="s">
        <v>38</v>
      </c>
      <c r="B3196" s="1" t="s">
        <v>3236</v>
      </c>
      <c r="C3196">
        <v>98775</v>
      </c>
      <c r="D3196" s="1" t="s">
        <v>3605</v>
      </c>
      <c r="E3196">
        <v>47.2</v>
      </c>
      <c r="F3196">
        <v>2973.6</v>
      </c>
      <c r="G3196" s="1" t="s">
        <v>38</v>
      </c>
      <c r="H3196">
        <v>2973.6</v>
      </c>
      <c r="I3196">
        <v>0</v>
      </c>
      <c r="J3196" s="1" t="s">
        <v>3890</v>
      </c>
      <c r="K3196" s="1" t="s">
        <v>3894</v>
      </c>
    </row>
    <row r="3197" spans="1:11" x14ac:dyDescent="0.25">
      <c r="A3197" s="1" t="s">
        <v>38</v>
      </c>
      <c r="B3197" s="1" t="s">
        <v>3237</v>
      </c>
      <c r="C3197">
        <v>98776</v>
      </c>
      <c r="D3197" s="1" t="s">
        <v>3763</v>
      </c>
      <c r="E3197">
        <v>140.6</v>
      </c>
      <c r="F3197">
        <v>8857.7999999999993</v>
      </c>
      <c r="G3197" s="1" t="s">
        <v>38</v>
      </c>
      <c r="H3197">
        <v>8857.7999999999993</v>
      </c>
      <c r="I3197">
        <v>0</v>
      </c>
      <c r="J3197" s="1" t="s">
        <v>3890</v>
      </c>
      <c r="K3197" s="1" t="s">
        <v>3894</v>
      </c>
    </row>
    <row r="3198" spans="1:11" x14ac:dyDescent="0.25">
      <c r="A3198" s="1" t="s">
        <v>38</v>
      </c>
      <c r="B3198" s="1" t="s">
        <v>3238</v>
      </c>
      <c r="C3198">
        <v>98777</v>
      </c>
      <c r="D3198" s="1" t="s">
        <v>3703</v>
      </c>
      <c r="E3198">
        <v>0</v>
      </c>
      <c r="F3198">
        <v>0</v>
      </c>
      <c r="G3198" s="1" t="s">
        <v>3879</v>
      </c>
      <c r="H3198">
        <v>0</v>
      </c>
      <c r="I3198">
        <v>0</v>
      </c>
      <c r="J3198" s="1" t="s">
        <v>3891</v>
      </c>
      <c r="K3198" s="1" t="s">
        <v>3894</v>
      </c>
    </row>
    <row r="3199" spans="1:11" x14ac:dyDescent="0.25">
      <c r="A3199" s="1" t="s">
        <v>38</v>
      </c>
      <c r="B3199" s="1" t="s">
        <v>3239</v>
      </c>
      <c r="C3199">
        <v>98778</v>
      </c>
      <c r="D3199" s="1" t="s">
        <v>3703</v>
      </c>
      <c r="E3199">
        <v>73.2</v>
      </c>
      <c r="F3199">
        <v>4706.8</v>
      </c>
      <c r="G3199" s="1" t="s">
        <v>38</v>
      </c>
      <c r="H3199">
        <v>4706.8</v>
      </c>
      <c r="I3199">
        <v>0</v>
      </c>
      <c r="J3199" s="1" t="s">
        <v>3890</v>
      </c>
      <c r="K3199" s="1" t="s">
        <v>3894</v>
      </c>
    </row>
    <row r="3200" spans="1:11" x14ac:dyDescent="0.25">
      <c r="A3200" s="1" t="s">
        <v>38</v>
      </c>
      <c r="B3200" s="1" t="s">
        <v>3240</v>
      </c>
      <c r="C3200">
        <v>98779</v>
      </c>
      <c r="D3200" s="1" t="s">
        <v>3616</v>
      </c>
      <c r="E3200">
        <v>148.6</v>
      </c>
      <c r="F3200">
        <v>7950.6</v>
      </c>
      <c r="G3200" s="1" t="s">
        <v>38</v>
      </c>
      <c r="H3200">
        <v>7950.6</v>
      </c>
      <c r="I3200">
        <v>0</v>
      </c>
      <c r="J3200" s="1" t="s">
        <v>3890</v>
      </c>
      <c r="K3200" s="1" t="s">
        <v>3894</v>
      </c>
    </row>
    <row r="3201" spans="1:11" x14ac:dyDescent="0.25">
      <c r="A3201" s="1" t="s">
        <v>38</v>
      </c>
      <c r="B3201" s="1" t="s">
        <v>3241</v>
      </c>
      <c r="C3201">
        <v>98780</v>
      </c>
      <c r="D3201" s="1" t="s">
        <v>3603</v>
      </c>
      <c r="E3201">
        <v>89.6</v>
      </c>
      <c r="F3201">
        <v>448</v>
      </c>
      <c r="G3201" s="1" t="s">
        <v>38</v>
      </c>
      <c r="H3201">
        <v>448</v>
      </c>
      <c r="I3201">
        <v>0</v>
      </c>
      <c r="J3201" s="1" t="s">
        <v>3890</v>
      </c>
      <c r="K3201" s="1" t="s">
        <v>3897</v>
      </c>
    </row>
    <row r="3202" spans="1:11" x14ac:dyDescent="0.25">
      <c r="A3202" s="1" t="s">
        <v>38</v>
      </c>
      <c r="B3202" s="1" t="s">
        <v>3242</v>
      </c>
      <c r="C3202">
        <v>98781</v>
      </c>
      <c r="D3202" s="1" t="s">
        <v>3688</v>
      </c>
      <c r="E3202">
        <v>21.5</v>
      </c>
      <c r="F3202">
        <v>860</v>
      </c>
      <c r="G3202" s="1" t="s">
        <v>38</v>
      </c>
      <c r="H3202">
        <v>860</v>
      </c>
      <c r="I3202">
        <v>0</v>
      </c>
      <c r="J3202" s="1" t="s">
        <v>3890</v>
      </c>
      <c r="K3202" s="1" t="s">
        <v>3894</v>
      </c>
    </row>
    <row r="3203" spans="1:11" x14ac:dyDescent="0.25">
      <c r="A3203" s="1" t="s">
        <v>38</v>
      </c>
      <c r="B3203" s="1" t="s">
        <v>3243</v>
      </c>
      <c r="C3203">
        <v>98782</v>
      </c>
      <c r="D3203" s="1" t="s">
        <v>3741</v>
      </c>
      <c r="E3203">
        <v>237.8</v>
      </c>
      <c r="F3203">
        <v>14341</v>
      </c>
      <c r="G3203" s="1" t="s">
        <v>39</v>
      </c>
      <c r="H3203">
        <v>14341</v>
      </c>
      <c r="I3203">
        <v>0</v>
      </c>
      <c r="J3203" s="1" t="s">
        <v>3890</v>
      </c>
      <c r="K3203" s="1" t="s">
        <v>3901</v>
      </c>
    </row>
    <row r="3204" spans="1:11" x14ac:dyDescent="0.25">
      <c r="A3204" s="1" t="s">
        <v>38</v>
      </c>
      <c r="B3204" s="1" t="s">
        <v>3244</v>
      </c>
      <c r="C3204">
        <v>98783</v>
      </c>
      <c r="D3204" s="1" t="s">
        <v>3809</v>
      </c>
      <c r="E3204">
        <v>364</v>
      </c>
      <c r="F3204">
        <v>22684</v>
      </c>
      <c r="G3204" s="1" t="s">
        <v>39</v>
      </c>
      <c r="H3204">
        <v>22684</v>
      </c>
      <c r="I3204">
        <v>0</v>
      </c>
      <c r="J3204" s="1" t="s">
        <v>3890</v>
      </c>
      <c r="K3204" s="1" t="s">
        <v>3901</v>
      </c>
    </row>
    <row r="3205" spans="1:11" x14ac:dyDescent="0.25">
      <c r="A3205" s="1" t="s">
        <v>38</v>
      </c>
      <c r="B3205" s="1" t="s">
        <v>3245</v>
      </c>
      <c r="C3205">
        <v>98784</v>
      </c>
      <c r="D3205" s="1" t="s">
        <v>3830</v>
      </c>
      <c r="E3205">
        <v>5</v>
      </c>
      <c r="F3205">
        <v>1625</v>
      </c>
      <c r="G3205" s="1" t="s">
        <v>39</v>
      </c>
      <c r="H3205">
        <v>1625</v>
      </c>
      <c r="I3205">
        <v>0</v>
      </c>
      <c r="J3205" s="1" t="s">
        <v>3890</v>
      </c>
      <c r="K3205" s="1" t="s">
        <v>3901</v>
      </c>
    </row>
    <row r="3206" spans="1:11" x14ac:dyDescent="0.25">
      <c r="A3206" s="1" t="s">
        <v>38</v>
      </c>
      <c r="B3206" s="1" t="s">
        <v>3246</v>
      </c>
      <c r="C3206">
        <v>98785</v>
      </c>
      <c r="D3206" s="1" t="s">
        <v>3817</v>
      </c>
      <c r="E3206">
        <v>80</v>
      </c>
      <c r="F3206">
        <v>4685</v>
      </c>
      <c r="G3206" s="1" t="s">
        <v>39</v>
      </c>
      <c r="H3206">
        <v>4685</v>
      </c>
      <c r="I3206">
        <v>0</v>
      </c>
      <c r="J3206" s="1" t="s">
        <v>3890</v>
      </c>
      <c r="K3206" s="1" t="s">
        <v>3901</v>
      </c>
    </row>
    <row r="3207" spans="1:11" x14ac:dyDescent="0.25">
      <c r="A3207" s="1" t="s">
        <v>38</v>
      </c>
      <c r="B3207" s="1" t="s">
        <v>3247</v>
      </c>
      <c r="C3207">
        <v>98786</v>
      </c>
      <c r="D3207" s="1" t="s">
        <v>3744</v>
      </c>
      <c r="E3207">
        <v>139.80000000000001</v>
      </c>
      <c r="F3207">
        <v>7476.4</v>
      </c>
      <c r="G3207" s="1" t="s">
        <v>39</v>
      </c>
      <c r="H3207">
        <v>7476.4</v>
      </c>
      <c r="I3207">
        <v>0</v>
      </c>
      <c r="J3207" s="1" t="s">
        <v>3890</v>
      </c>
      <c r="K3207" s="1" t="s">
        <v>3901</v>
      </c>
    </row>
    <row r="3208" spans="1:11" x14ac:dyDescent="0.25">
      <c r="A3208" s="1" t="s">
        <v>38</v>
      </c>
      <c r="B3208" s="1" t="s">
        <v>3248</v>
      </c>
      <c r="C3208">
        <v>98787</v>
      </c>
      <c r="D3208" s="1" t="s">
        <v>3742</v>
      </c>
      <c r="E3208">
        <v>140.4</v>
      </c>
      <c r="F3208">
        <v>7075.4</v>
      </c>
      <c r="G3208" s="1" t="s">
        <v>39</v>
      </c>
      <c r="H3208">
        <v>7075.4</v>
      </c>
      <c r="I3208">
        <v>0</v>
      </c>
      <c r="J3208" s="1" t="s">
        <v>3890</v>
      </c>
      <c r="K3208" s="1" t="s">
        <v>3901</v>
      </c>
    </row>
    <row r="3209" spans="1:11" x14ac:dyDescent="0.25">
      <c r="A3209" s="1" t="s">
        <v>38</v>
      </c>
      <c r="B3209" s="1" t="s">
        <v>3249</v>
      </c>
      <c r="C3209">
        <v>98788</v>
      </c>
      <c r="D3209" s="1" t="s">
        <v>3873</v>
      </c>
      <c r="E3209">
        <v>63.5</v>
      </c>
      <c r="F3209">
        <v>3175</v>
      </c>
      <c r="G3209" s="1" t="s">
        <v>38</v>
      </c>
      <c r="H3209">
        <v>3175</v>
      </c>
      <c r="I3209">
        <v>0</v>
      </c>
      <c r="J3209" s="1" t="s">
        <v>3890</v>
      </c>
      <c r="K3209" s="1" t="s">
        <v>3901</v>
      </c>
    </row>
    <row r="3210" spans="1:11" x14ac:dyDescent="0.25">
      <c r="A3210" s="1" t="s">
        <v>38</v>
      </c>
      <c r="B3210" s="1" t="s">
        <v>3250</v>
      </c>
      <c r="C3210">
        <v>98789</v>
      </c>
      <c r="D3210" s="1" t="s">
        <v>3743</v>
      </c>
      <c r="E3210">
        <v>119.7</v>
      </c>
      <c r="F3210">
        <v>6847.6</v>
      </c>
      <c r="G3210" s="1" t="s">
        <v>39</v>
      </c>
      <c r="H3210">
        <v>6847.6</v>
      </c>
      <c r="I3210">
        <v>0</v>
      </c>
      <c r="J3210" s="1" t="s">
        <v>3890</v>
      </c>
      <c r="K3210" s="1" t="s">
        <v>3901</v>
      </c>
    </row>
    <row r="3211" spans="1:11" x14ac:dyDescent="0.25">
      <c r="A3211" s="1" t="s">
        <v>38</v>
      </c>
      <c r="B3211" s="1" t="s">
        <v>3251</v>
      </c>
      <c r="C3211">
        <v>98790</v>
      </c>
      <c r="D3211" s="1" t="s">
        <v>3740</v>
      </c>
      <c r="E3211">
        <v>49.3</v>
      </c>
      <c r="F3211">
        <v>3268.8</v>
      </c>
      <c r="G3211" s="1" t="s">
        <v>39</v>
      </c>
      <c r="H3211">
        <v>3268.8</v>
      </c>
      <c r="I3211">
        <v>0</v>
      </c>
      <c r="J3211" s="1" t="s">
        <v>3890</v>
      </c>
      <c r="K3211" s="1" t="s">
        <v>3901</v>
      </c>
    </row>
    <row r="3212" spans="1:11" x14ac:dyDescent="0.25">
      <c r="A3212" s="1" t="s">
        <v>38</v>
      </c>
      <c r="B3212" s="1" t="s">
        <v>3252</v>
      </c>
      <c r="C3212">
        <v>98791</v>
      </c>
      <c r="D3212" s="1" t="s">
        <v>3740</v>
      </c>
      <c r="E3212">
        <v>31.6</v>
      </c>
      <c r="F3212">
        <v>1799.4</v>
      </c>
      <c r="G3212" s="1" t="s">
        <v>39</v>
      </c>
      <c r="H3212">
        <v>1799.4</v>
      </c>
      <c r="I3212">
        <v>0</v>
      </c>
      <c r="J3212" s="1" t="s">
        <v>3890</v>
      </c>
      <c r="K3212" s="1" t="s">
        <v>3901</v>
      </c>
    </row>
    <row r="3213" spans="1:11" x14ac:dyDescent="0.25">
      <c r="A3213" s="1" t="s">
        <v>38</v>
      </c>
      <c r="B3213" s="1" t="s">
        <v>3253</v>
      </c>
      <c r="C3213">
        <v>98792</v>
      </c>
      <c r="D3213" s="1" t="s">
        <v>3617</v>
      </c>
      <c r="E3213">
        <v>83.4</v>
      </c>
      <c r="F3213">
        <v>5587.2</v>
      </c>
      <c r="G3213" s="1" t="s">
        <v>38</v>
      </c>
      <c r="H3213">
        <v>5587.2</v>
      </c>
      <c r="I3213">
        <v>0</v>
      </c>
      <c r="J3213" s="1" t="s">
        <v>3890</v>
      </c>
      <c r="K3213" s="1" t="s">
        <v>3894</v>
      </c>
    </row>
    <row r="3214" spans="1:11" x14ac:dyDescent="0.25">
      <c r="A3214" s="1" t="s">
        <v>38</v>
      </c>
      <c r="B3214" s="1" t="s">
        <v>3254</v>
      </c>
      <c r="C3214">
        <v>98793</v>
      </c>
      <c r="D3214" s="1" t="s">
        <v>3617</v>
      </c>
      <c r="E3214">
        <v>10.6</v>
      </c>
      <c r="F3214">
        <v>1537</v>
      </c>
      <c r="G3214" s="1" t="s">
        <v>38</v>
      </c>
      <c r="H3214">
        <v>1537</v>
      </c>
      <c r="I3214">
        <v>0</v>
      </c>
      <c r="J3214" s="1" t="s">
        <v>3890</v>
      </c>
      <c r="K3214" s="1" t="s">
        <v>3894</v>
      </c>
    </row>
    <row r="3215" spans="1:11" x14ac:dyDescent="0.25">
      <c r="A3215" s="1" t="s">
        <v>38</v>
      </c>
      <c r="B3215" s="1" t="s">
        <v>3255</v>
      </c>
      <c r="C3215">
        <v>98794</v>
      </c>
      <c r="D3215" s="1" t="s">
        <v>3739</v>
      </c>
      <c r="E3215">
        <v>46.7</v>
      </c>
      <c r="F3215">
        <v>2942.1</v>
      </c>
      <c r="G3215" s="1" t="s">
        <v>39</v>
      </c>
      <c r="H3215">
        <v>2942.1</v>
      </c>
      <c r="I3215">
        <v>0</v>
      </c>
      <c r="J3215" s="1" t="s">
        <v>3890</v>
      </c>
      <c r="K3215" s="1" t="s">
        <v>3901</v>
      </c>
    </row>
    <row r="3216" spans="1:11" x14ac:dyDescent="0.25">
      <c r="A3216" s="1" t="s">
        <v>38</v>
      </c>
      <c r="B3216" s="1" t="s">
        <v>3256</v>
      </c>
      <c r="C3216">
        <v>98795</v>
      </c>
      <c r="D3216" s="1" t="s">
        <v>3738</v>
      </c>
      <c r="E3216">
        <v>385.5</v>
      </c>
      <c r="F3216">
        <v>23396.2</v>
      </c>
      <c r="G3216" s="1" t="s">
        <v>39</v>
      </c>
      <c r="H3216">
        <v>23396.2</v>
      </c>
      <c r="I3216">
        <v>0</v>
      </c>
      <c r="J3216" s="1" t="s">
        <v>3890</v>
      </c>
      <c r="K3216" s="1" t="s">
        <v>3901</v>
      </c>
    </row>
    <row r="3217" spans="1:11" x14ac:dyDescent="0.25">
      <c r="A3217" s="1" t="s">
        <v>38</v>
      </c>
      <c r="B3217" s="1" t="s">
        <v>3257</v>
      </c>
      <c r="C3217">
        <v>98796</v>
      </c>
      <c r="D3217" s="1" t="s">
        <v>3696</v>
      </c>
      <c r="E3217">
        <v>89.3</v>
      </c>
      <c r="F3217">
        <v>5625.9</v>
      </c>
      <c r="G3217" s="1" t="s">
        <v>38</v>
      </c>
      <c r="H3217">
        <v>5625.9</v>
      </c>
      <c r="I3217">
        <v>0</v>
      </c>
      <c r="J3217" s="1" t="s">
        <v>3890</v>
      </c>
      <c r="K3217" s="1" t="s">
        <v>3894</v>
      </c>
    </row>
    <row r="3218" spans="1:11" x14ac:dyDescent="0.25">
      <c r="A3218" s="1" t="s">
        <v>38</v>
      </c>
      <c r="B3218" s="1" t="s">
        <v>3258</v>
      </c>
      <c r="C3218">
        <v>98797</v>
      </c>
      <c r="D3218" s="1" t="s">
        <v>3619</v>
      </c>
      <c r="E3218">
        <v>28.6</v>
      </c>
      <c r="F3218">
        <v>2139.3000000000002</v>
      </c>
      <c r="G3218" s="1" t="s">
        <v>38</v>
      </c>
      <c r="H3218">
        <v>2139.3000000000002</v>
      </c>
      <c r="I3218">
        <v>0</v>
      </c>
      <c r="J3218" s="1" t="s">
        <v>3890</v>
      </c>
      <c r="K3218" s="1" t="s">
        <v>3894</v>
      </c>
    </row>
    <row r="3219" spans="1:11" x14ac:dyDescent="0.25">
      <c r="A3219" s="1" t="s">
        <v>38</v>
      </c>
      <c r="B3219" s="1" t="s">
        <v>3259</v>
      </c>
      <c r="C3219">
        <v>98798</v>
      </c>
      <c r="D3219" s="1" t="s">
        <v>3614</v>
      </c>
      <c r="E3219">
        <v>19.3</v>
      </c>
      <c r="F3219">
        <v>1215.9000000000001</v>
      </c>
      <c r="G3219" s="1" t="s">
        <v>38</v>
      </c>
      <c r="H3219">
        <v>1215.9000000000001</v>
      </c>
      <c r="I3219">
        <v>0</v>
      </c>
      <c r="J3219" s="1" t="s">
        <v>3890</v>
      </c>
      <c r="K3219" s="1" t="s">
        <v>3894</v>
      </c>
    </row>
    <row r="3220" spans="1:11" x14ac:dyDescent="0.25">
      <c r="A3220" s="1" t="s">
        <v>38</v>
      </c>
      <c r="B3220" s="1" t="s">
        <v>3260</v>
      </c>
      <c r="C3220">
        <v>98799</v>
      </c>
      <c r="D3220" s="1" t="s">
        <v>3765</v>
      </c>
      <c r="E3220">
        <v>0</v>
      </c>
      <c r="F3220">
        <v>0</v>
      </c>
      <c r="G3220" s="1" t="s">
        <v>3879</v>
      </c>
      <c r="H3220">
        <v>0</v>
      </c>
      <c r="I3220">
        <v>0</v>
      </c>
      <c r="J3220" s="1" t="s">
        <v>3891</v>
      </c>
      <c r="K3220" s="1" t="s">
        <v>3894</v>
      </c>
    </row>
    <row r="3221" spans="1:11" x14ac:dyDescent="0.25">
      <c r="A3221" s="1" t="s">
        <v>38</v>
      </c>
      <c r="B3221" s="1" t="s">
        <v>3261</v>
      </c>
      <c r="C3221">
        <v>98800</v>
      </c>
      <c r="D3221" s="1" t="s">
        <v>3765</v>
      </c>
      <c r="E3221">
        <v>108.3</v>
      </c>
      <c r="F3221">
        <v>6640.9</v>
      </c>
      <c r="G3221" s="1" t="s">
        <v>38</v>
      </c>
      <c r="H3221">
        <v>6640.9</v>
      </c>
      <c r="I3221">
        <v>0</v>
      </c>
      <c r="J3221" s="1" t="s">
        <v>3890</v>
      </c>
      <c r="K3221" s="1" t="s">
        <v>3894</v>
      </c>
    </row>
    <row r="3222" spans="1:11" x14ac:dyDescent="0.25">
      <c r="A3222" s="1" t="s">
        <v>38</v>
      </c>
      <c r="B3222" s="1" t="s">
        <v>3262</v>
      </c>
      <c r="C3222">
        <v>98801</v>
      </c>
      <c r="D3222" s="1" t="s">
        <v>3686</v>
      </c>
      <c r="E3222">
        <v>974.3</v>
      </c>
      <c r="F3222">
        <v>48105.599999999999</v>
      </c>
      <c r="G3222" s="1" t="s">
        <v>3879</v>
      </c>
      <c r="H3222">
        <v>0</v>
      </c>
      <c r="I3222">
        <v>48105.599999999999</v>
      </c>
      <c r="J3222" s="1" t="s">
        <v>3892</v>
      </c>
      <c r="K3222" s="1" t="s">
        <v>3900</v>
      </c>
    </row>
    <row r="3223" spans="1:11" x14ac:dyDescent="0.25">
      <c r="A3223" s="1" t="s">
        <v>38</v>
      </c>
      <c r="B3223" s="1" t="s">
        <v>3263</v>
      </c>
      <c r="C3223">
        <v>98802</v>
      </c>
      <c r="D3223" s="1" t="s">
        <v>3710</v>
      </c>
      <c r="E3223">
        <v>0</v>
      </c>
      <c r="F3223">
        <v>0</v>
      </c>
      <c r="G3223" s="1" t="s">
        <v>3879</v>
      </c>
      <c r="H3223">
        <v>0</v>
      </c>
      <c r="I3223">
        <v>0</v>
      </c>
      <c r="J3223" s="1" t="s">
        <v>3891</v>
      </c>
      <c r="K3223" s="1" t="s">
        <v>3900</v>
      </c>
    </row>
    <row r="3224" spans="1:11" x14ac:dyDescent="0.25">
      <c r="A3224" s="1" t="s">
        <v>38</v>
      </c>
      <c r="B3224" s="1" t="s">
        <v>3264</v>
      </c>
      <c r="C3224">
        <v>98803</v>
      </c>
      <c r="D3224" s="1" t="s">
        <v>3710</v>
      </c>
      <c r="E3224">
        <v>120.6</v>
      </c>
      <c r="F3224">
        <v>7597.8</v>
      </c>
      <c r="G3224" s="1" t="s">
        <v>39</v>
      </c>
      <c r="H3224">
        <v>7597.8</v>
      </c>
      <c r="I3224">
        <v>0</v>
      </c>
      <c r="J3224" s="1" t="s">
        <v>3890</v>
      </c>
      <c r="K3224" s="1" t="s">
        <v>3900</v>
      </c>
    </row>
    <row r="3225" spans="1:11" x14ac:dyDescent="0.25">
      <c r="A3225" s="1" t="s">
        <v>38</v>
      </c>
      <c r="B3225" s="1" t="s">
        <v>3265</v>
      </c>
      <c r="C3225">
        <v>98804</v>
      </c>
      <c r="D3225" s="1" t="s">
        <v>3713</v>
      </c>
      <c r="E3225">
        <v>37.700000000000003</v>
      </c>
      <c r="F3225">
        <v>2375.1</v>
      </c>
      <c r="G3225" s="1" t="s">
        <v>39</v>
      </c>
      <c r="H3225">
        <v>2375.1</v>
      </c>
      <c r="I3225">
        <v>0</v>
      </c>
      <c r="J3225" s="1" t="s">
        <v>3890</v>
      </c>
      <c r="K3225" s="1" t="s">
        <v>3900</v>
      </c>
    </row>
    <row r="3226" spans="1:11" x14ac:dyDescent="0.25">
      <c r="A3226" s="1" t="s">
        <v>38</v>
      </c>
      <c r="B3226" s="1" t="s">
        <v>3266</v>
      </c>
      <c r="C3226">
        <v>98805</v>
      </c>
      <c r="D3226" s="1" t="s">
        <v>3709</v>
      </c>
      <c r="E3226">
        <v>152.9</v>
      </c>
      <c r="F3226">
        <v>9632.7000000000007</v>
      </c>
      <c r="G3226" s="1" t="s">
        <v>39</v>
      </c>
      <c r="H3226">
        <v>9632.7000000000007</v>
      </c>
      <c r="I3226">
        <v>0</v>
      </c>
      <c r="J3226" s="1" t="s">
        <v>3890</v>
      </c>
      <c r="K3226" s="1" t="s">
        <v>3906</v>
      </c>
    </row>
    <row r="3227" spans="1:11" x14ac:dyDescent="0.25">
      <c r="A3227" s="1" t="s">
        <v>38</v>
      </c>
      <c r="B3227" s="1" t="s">
        <v>3267</v>
      </c>
      <c r="C3227">
        <v>98806</v>
      </c>
      <c r="D3227" s="1" t="s">
        <v>3624</v>
      </c>
      <c r="E3227">
        <v>45.9</v>
      </c>
      <c r="F3227">
        <v>2937.6</v>
      </c>
      <c r="G3227" s="1" t="s">
        <v>38</v>
      </c>
      <c r="H3227">
        <v>2937.6</v>
      </c>
      <c r="I3227">
        <v>0</v>
      </c>
      <c r="J3227" s="1" t="s">
        <v>3890</v>
      </c>
      <c r="K3227" s="1" t="s">
        <v>3894</v>
      </c>
    </row>
    <row r="3228" spans="1:11" x14ac:dyDescent="0.25">
      <c r="A3228" s="1" t="s">
        <v>38</v>
      </c>
      <c r="B3228" s="1" t="s">
        <v>3268</v>
      </c>
      <c r="C3228">
        <v>98807</v>
      </c>
      <c r="D3228" s="1" t="s">
        <v>3649</v>
      </c>
      <c r="E3228">
        <v>137.80000000000001</v>
      </c>
      <c r="F3228">
        <v>6890</v>
      </c>
      <c r="G3228" s="1" t="s">
        <v>38</v>
      </c>
      <c r="H3228">
        <v>6890</v>
      </c>
      <c r="I3228">
        <v>0</v>
      </c>
      <c r="J3228" s="1" t="s">
        <v>3890</v>
      </c>
      <c r="K3228" s="1" t="s">
        <v>3894</v>
      </c>
    </row>
    <row r="3229" spans="1:11" x14ac:dyDescent="0.25">
      <c r="A3229" s="1" t="s">
        <v>38</v>
      </c>
      <c r="B3229" s="1" t="s">
        <v>3269</v>
      </c>
      <c r="C3229">
        <v>98808</v>
      </c>
      <c r="D3229" s="1" t="s">
        <v>3622</v>
      </c>
      <c r="E3229">
        <v>108.2</v>
      </c>
      <c r="F3229">
        <v>5886.9</v>
      </c>
      <c r="G3229" s="1" t="s">
        <v>38</v>
      </c>
      <c r="H3229">
        <v>5886.9</v>
      </c>
      <c r="I3229">
        <v>0</v>
      </c>
      <c r="J3229" s="1" t="s">
        <v>3890</v>
      </c>
      <c r="K3229" s="1" t="s">
        <v>3894</v>
      </c>
    </row>
    <row r="3230" spans="1:11" x14ac:dyDescent="0.25">
      <c r="A3230" s="1" t="s">
        <v>38</v>
      </c>
      <c r="B3230" s="1" t="s">
        <v>3270</v>
      </c>
      <c r="C3230">
        <v>98809</v>
      </c>
      <c r="D3230" s="1" t="s">
        <v>3603</v>
      </c>
      <c r="E3230">
        <v>25.3</v>
      </c>
      <c r="F3230">
        <v>1593.9</v>
      </c>
      <c r="G3230" s="1" t="s">
        <v>38</v>
      </c>
      <c r="H3230">
        <v>1593.9</v>
      </c>
      <c r="I3230">
        <v>0</v>
      </c>
      <c r="J3230" s="1" t="s">
        <v>3890</v>
      </c>
      <c r="K3230" s="1" t="s">
        <v>3894</v>
      </c>
    </row>
    <row r="3231" spans="1:11" x14ac:dyDescent="0.25">
      <c r="A3231" s="1" t="s">
        <v>38</v>
      </c>
      <c r="B3231" s="1" t="s">
        <v>3271</v>
      </c>
      <c r="C3231">
        <v>98810</v>
      </c>
      <c r="D3231" s="1" t="s">
        <v>3844</v>
      </c>
      <c r="E3231">
        <v>22.3</v>
      </c>
      <c r="F3231">
        <v>1404.9</v>
      </c>
      <c r="G3231" s="1" t="s">
        <v>39</v>
      </c>
      <c r="H3231">
        <v>1404.9</v>
      </c>
      <c r="I3231">
        <v>0</v>
      </c>
      <c r="J3231" s="1" t="s">
        <v>3890</v>
      </c>
      <c r="K3231" s="1" t="s">
        <v>3899</v>
      </c>
    </row>
    <row r="3232" spans="1:11" x14ac:dyDescent="0.25">
      <c r="A3232" s="1" t="s">
        <v>38</v>
      </c>
      <c r="B3232" s="1" t="s">
        <v>3272</v>
      </c>
      <c r="C3232">
        <v>98811</v>
      </c>
      <c r="D3232" s="1" t="s">
        <v>3618</v>
      </c>
      <c r="E3232">
        <v>53.3</v>
      </c>
      <c r="F3232">
        <v>3210.9</v>
      </c>
      <c r="G3232" s="1" t="s">
        <v>38</v>
      </c>
      <c r="H3232">
        <v>3210.9</v>
      </c>
      <c r="I3232">
        <v>0</v>
      </c>
      <c r="J3232" s="1" t="s">
        <v>3890</v>
      </c>
      <c r="K3232" s="1" t="s">
        <v>3894</v>
      </c>
    </row>
    <row r="3233" spans="1:11" x14ac:dyDescent="0.25">
      <c r="A3233" s="1" t="s">
        <v>38</v>
      </c>
      <c r="B3233" s="1" t="s">
        <v>3273</v>
      </c>
      <c r="C3233">
        <v>98812</v>
      </c>
      <c r="D3233" s="1" t="s">
        <v>3722</v>
      </c>
      <c r="E3233">
        <v>26.2</v>
      </c>
      <c r="F3233">
        <v>1807.8</v>
      </c>
      <c r="G3233" s="1" t="s">
        <v>38</v>
      </c>
      <c r="H3233">
        <v>1807.8</v>
      </c>
      <c r="I3233">
        <v>0</v>
      </c>
      <c r="J3233" s="1" t="s">
        <v>3890</v>
      </c>
      <c r="K3233" s="1" t="s">
        <v>3894</v>
      </c>
    </row>
    <row r="3234" spans="1:11" x14ac:dyDescent="0.25">
      <c r="A3234" s="1" t="s">
        <v>38</v>
      </c>
      <c r="B3234" s="1" t="s">
        <v>3274</v>
      </c>
      <c r="C3234">
        <v>98813</v>
      </c>
      <c r="D3234" s="1" t="s">
        <v>3712</v>
      </c>
      <c r="E3234">
        <v>10.1</v>
      </c>
      <c r="F3234">
        <v>636.29999999999995</v>
      </c>
      <c r="G3234" s="1" t="s">
        <v>39</v>
      </c>
      <c r="H3234">
        <v>636.29999999999995</v>
      </c>
      <c r="I3234">
        <v>0</v>
      </c>
      <c r="J3234" s="1" t="s">
        <v>3890</v>
      </c>
      <c r="K3234" s="1" t="s">
        <v>3894</v>
      </c>
    </row>
    <row r="3235" spans="1:11" x14ac:dyDescent="0.25">
      <c r="A3235" s="1" t="s">
        <v>38</v>
      </c>
      <c r="B3235" s="1" t="s">
        <v>3275</v>
      </c>
      <c r="C3235">
        <v>98814</v>
      </c>
      <c r="D3235" s="1" t="s">
        <v>3611</v>
      </c>
      <c r="E3235">
        <v>49.7</v>
      </c>
      <c r="F3235">
        <v>3329.9</v>
      </c>
      <c r="G3235" s="1" t="s">
        <v>38</v>
      </c>
      <c r="H3235">
        <v>3329.9</v>
      </c>
      <c r="I3235">
        <v>0</v>
      </c>
      <c r="J3235" s="1" t="s">
        <v>3890</v>
      </c>
      <c r="K3235" s="1" t="s">
        <v>3894</v>
      </c>
    </row>
    <row r="3236" spans="1:11" x14ac:dyDescent="0.25">
      <c r="A3236" s="1" t="s">
        <v>38</v>
      </c>
      <c r="B3236" s="1" t="s">
        <v>3276</v>
      </c>
      <c r="C3236">
        <v>98815</v>
      </c>
      <c r="D3236" s="1" t="s">
        <v>3711</v>
      </c>
      <c r="E3236">
        <v>62.8</v>
      </c>
      <c r="F3236">
        <v>3956.4</v>
      </c>
      <c r="G3236" s="1" t="s">
        <v>39</v>
      </c>
      <c r="H3236">
        <v>3956.4</v>
      </c>
      <c r="I3236">
        <v>0</v>
      </c>
      <c r="J3236" s="1" t="s">
        <v>3890</v>
      </c>
      <c r="K3236" s="1" t="s">
        <v>3900</v>
      </c>
    </row>
    <row r="3237" spans="1:11" x14ac:dyDescent="0.25">
      <c r="A3237" s="1" t="s">
        <v>38</v>
      </c>
      <c r="B3237" s="1" t="s">
        <v>3277</v>
      </c>
      <c r="C3237">
        <v>98816</v>
      </c>
      <c r="D3237" s="1" t="s">
        <v>3724</v>
      </c>
      <c r="E3237">
        <v>283.39999999999998</v>
      </c>
      <c r="F3237">
        <v>19554.599999999999</v>
      </c>
      <c r="G3237" s="1" t="s">
        <v>39</v>
      </c>
      <c r="H3237">
        <v>19554.599999999999</v>
      </c>
      <c r="I3237">
        <v>0</v>
      </c>
      <c r="J3237" s="1" t="s">
        <v>3890</v>
      </c>
      <c r="K3237" s="1" t="s">
        <v>3902</v>
      </c>
    </row>
    <row r="3238" spans="1:11" x14ac:dyDescent="0.25">
      <c r="A3238" s="1" t="s">
        <v>38</v>
      </c>
      <c r="B3238" s="1" t="s">
        <v>3278</v>
      </c>
      <c r="C3238">
        <v>98817</v>
      </c>
      <c r="D3238" s="1" t="s">
        <v>3686</v>
      </c>
      <c r="E3238">
        <v>128.80000000000001</v>
      </c>
      <c r="F3238">
        <v>8408.4</v>
      </c>
      <c r="G3238" s="1" t="s">
        <v>3879</v>
      </c>
      <c r="H3238">
        <v>0</v>
      </c>
      <c r="I3238">
        <v>8408.4</v>
      </c>
      <c r="J3238" s="1" t="s">
        <v>3892</v>
      </c>
      <c r="K3238" s="1" t="s">
        <v>3900</v>
      </c>
    </row>
    <row r="3239" spans="1:11" x14ac:dyDescent="0.25">
      <c r="A3239" s="1" t="s">
        <v>38</v>
      </c>
      <c r="B3239" s="1" t="s">
        <v>3279</v>
      </c>
      <c r="C3239">
        <v>98818</v>
      </c>
      <c r="D3239" s="1" t="s">
        <v>3661</v>
      </c>
      <c r="E3239">
        <v>626.5</v>
      </c>
      <c r="F3239">
        <v>38158.5</v>
      </c>
      <c r="G3239" s="1" t="s">
        <v>39</v>
      </c>
      <c r="H3239">
        <v>38158.5</v>
      </c>
      <c r="I3239">
        <v>0</v>
      </c>
      <c r="J3239" s="1" t="s">
        <v>3890</v>
      </c>
      <c r="K3239" s="1" t="s">
        <v>3896</v>
      </c>
    </row>
    <row r="3240" spans="1:11" x14ac:dyDescent="0.25">
      <c r="A3240" s="1" t="s">
        <v>38</v>
      </c>
      <c r="B3240" s="1" t="s">
        <v>3280</v>
      </c>
      <c r="C3240">
        <v>98819</v>
      </c>
      <c r="D3240" s="1" t="s">
        <v>3685</v>
      </c>
      <c r="E3240">
        <v>76</v>
      </c>
      <c r="F3240">
        <v>5043.7</v>
      </c>
      <c r="G3240" s="1" t="s">
        <v>39</v>
      </c>
      <c r="H3240">
        <v>5043.7</v>
      </c>
      <c r="I3240">
        <v>0</v>
      </c>
      <c r="J3240" s="1" t="s">
        <v>3890</v>
      </c>
      <c r="K3240" s="1" t="s">
        <v>3896</v>
      </c>
    </row>
    <row r="3241" spans="1:11" x14ac:dyDescent="0.25">
      <c r="A3241" s="1" t="s">
        <v>38</v>
      </c>
      <c r="B3241" s="1" t="s">
        <v>3281</v>
      </c>
      <c r="C3241">
        <v>98820</v>
      </c>
      <c r="D3241" s="1" t="s">
        <v>3761</v>
      </c>
      <c r="E3241">
        <v>23.6</v>
      </c>
      <c r="F3241">
        <v>1274.5999999999999</v>
      </c>
      <c r="G3241" s="1" t="s">
        <v>39</v>
      </c>
      <c r="H3241">
        <v>1274.5999999999999</v>
      </c>
      <c r="I3241">
        <v>0</v>
      </c>
      <c r="J3241" s="1" t="s">
        <v>3890</v>
      </c>
      <c r="K3241" s="1" t="s">
        <v>3896</v>
      </c>
    </row>
    <row r="3242" spans="1:11" x14ac:dyDescent="0.25">
      <c r="A3242" s="1" t="s">
        <v>38</v>
      </c>
      <c r="B3242" s="1" t="s">
        <v>3282</v>
      </c>
      <c r="C3242">
        <v>98821</v>
      </c>
      <c r="D3242" s="1" t="s">
        <v>3760</v>
      </c>
      <c r="E3242">
        <v>17.3</v>
      </c>
      <c r="F3242">
        <v>1089.9000000000001</v>
      </c>
      <c r="G3242" s="1" t="s">
        <v>39</v>
      </c>
      <c r="H3242">
        <v>1089.9000000000001</v>
      </c>
      <c r="I3242">
        <v>0</v>
      </c>
      <c r="J3242" s="1" t="s">
        <v>3890</v>
      </c>
      <c r="K3242" s="1" t="s">
        <v>3896</v>
      </c>
    </row>
    <row r="3243" spans="1:11" x14ac:dyDescent="0.25">
      <c r="A3243" s="1" t="s">
        <v>38</v>
      </c>
      <c r="B3243" s="1" t="s">
        <v>3283</v>
      </c>
      <c r="C3243">
        <v>98822</v>
      </c>
      <c r="D3243" s="1" t="s">
        <v>3682</v>
      </c>
      <c r="E3243">
        <v>483.6</v>
      </c>
      <c r="F3243">
        <v>21208.2</v>
      </c>
      <c r="G3243" s="1" t="s">
        <v>39</v>
      </c>
      <c r="H3243">
        <v>21208.2</v>
      </c>
      <c r="I3243">
        <v>0</v>
      </c>
      <c r="J3243" s="1" t="s">
        <v>3890</v>
      </c>
      <c r="K3243" s="1" t="s">
        <v>3896</v>
      </c>
    </row>
    <row r="3244" spans="1:11" x14ac:dyDescent="0.25">
      <c r="A3244" s="1" t="s">
        <v>38</v>
      </c>
      <c r="B3244" s="1" t="s">
        <v>3284</v>
      </c>
      <c r="C3244">
        <v>98823</v>
      </c>
      <c r="D3244" s="1" t="s">
        <v>3614</v>
      </c>
      <c r="E3244">
        <v>174.5</v>
      </c>
      <c r="F3244">
        <v>9365</v>
      </c>
      <c r="G3244" s="1" t="s">
        <v>38</v>
      </c>
      <c r="H3244">
        <v>9365</v>
      </c>
      <c r="I3244">
        <v>0</v>
      </c>
      <c r="J3244" s="1" t="s">
        <v>3890</v>
      </c>
      <c r="K3244" s="1" t="s">
        <v>3894</v>
      </c>
    </row>
    <row r="3245" spans="1:11" x14ac:dyDescent="0.25">
      <c r="A3245" s="1" t="s">
        <v>38</v>
      </c>
      <c r="B3245" s="1" t="s">
        <v>3285</v>
      </c>
      <c r="C3245">
        <v>98824</v>
      </c>
      <c r="D3245" s="1" t="s">
        <v>3860</v>
      </c>
      <c r="E3245">
        <v>34.700000000000003</v>
      </c>
      <c r="F3245">
        <v>2706.6</v>
      </c>
      <c r="G3245" s="1" t="s">
        <v>39</v>
      </c>
      <c r="H3245">
        <v>2706.6</v>
      </c>
      <c r="I3245">
        <v>0</v>
      </c>
      <c r="J3245" s="1" t="s">
        <v>3890</v>
      </c>
      <c r="K3245" s="1" t="s">
        <v>3902</v>
      </c>
    </row>
    <row r="3246" spans="1:11" x14ac:dyDescent="0.25">
      <c r="A3246" s="1" t="s">
        <v>38</v>
      </c>
      <c r="B3246" s="1" t="s">
        <v>3286</v>
      </c>
      <c r="C3246">
        <v>98825</v>
      </c>
      <c r="D3246" s="1" t="s">
        <v>3681</v>
      </c>
      <c r="E3246">
        <v>534.9</v>
      </c>
      <c r="F3246">
        <v>29578.9</v>
      </c>
      <c r="G3246" s="1" t="s">
        <v>39</v>
      </c>
      <c r="H3246">
        <v>29578.9</v>
      </c>
      <c r="I3246">
        <v>0</v>
      </c>
      <c r="J3246" s="1" t="s">
        <v>3890</v>
      </c>
      <c r="K3246" s="1" t="s">
        <v>3902</v>
      </c>
    </row>
    <row r="3247" spans="1:11" x14ac:dyDescent="0.25">
      <c r="A3247" s="1" t="s">
        <v>38</v>
      </c>
      <c r="B3247" s="1" t="s">
        <v>3287</v>
      </c>
      <c r="C3247">
        <v>98826</v>
      </c>
      <c r="D3247" s="1" t="s">
        <v>3794</v>
      </c>
      <c r="E3247">
        <v>30.2</v>
      </c>
      <c r="F3247">
        <v>1026.8</v>
      </c>
      <c r="G3247" s="1" t="s">
        <v>38</v>
      </c>
      <c r="H3247">
        <v>1026.8</v>
      </c>
      <c r="I3247">
        <v>0</v>
      </c>
      <c r="J3247" s="1" t="s">
        <v>3890</v>
      </c>
      <c r="K3247" s="1" t="s">
        <v>3894</v>
      </c>
    </row>
    <row r="3248" spans="1:11" x14ac:dyDescent="0.25">
      <c r="A3248" s="1" t="s">
        <v>38</v>
      </c>
      <c r="B3248" s="1" t="s">
        <v>3288</v>
      </c>
      <c r="C3248">
        <v>98827</v>
      </c>
      <c r="D3248" s="1" t="s">
        <v>3745</v>
      </c>
      <c r="E3248">
        <v>59</v>
      </c>
      <c r="F3248">
        <v>6037.7</v>
      </c>
      <c r="G3248" s="1" t="s">
        <v>39</v>
      </c>
      <c r="H3248">
        <v>6037.7</v>
      </c>
      <c r="I3248">
        <v>0</v>
      </c>
      <c r="J3248" s="1" t="s">
        <v>3890</v>
      </c>
      <c r="K3248" s="1" t="s">
        <v>3894</v>
      </c>
    </row>
    <row r="3249" spans="1:11" x14ac:dyDescent="0.25">
      <c r="A3249" s="1" t="s">
        <v>38</v>
      </c>
      <c r="B3249" s="1" t="s">
        <v>3289</v>
      </c>
      <c r="C3249">
        <v>98828</v>
      </c>
      <c r="D3249" s="1" t="s">
        <v>3792</v>
      </c>
      <c r="E3249">
        <v>132.30000000000001</v>
      </c>
      <c r="F3249">
        <v>4715.8</v>
      </c>
      <c r="G3249" s="1" t="s">
        <v>38</v>
      </c>
      <c r="H3249">
        <v>4715.8</v>
      </c>
      <c r="I3249">
        <v>0</v>
      </c>
      <c r="J3249" s="1" t="s">
        <v>3890</v>
      </c>
      <c r="K3249" s="1" t="s">
        <v>3894</v>
      </c>
    </row>
    <row r="3250" spans="1:11" x14ac:dyDescent="0.25">
      <c r="A3250" s="1" t="s">
        <v>38</v>
      </c>
      <c r="B3250" s="1" t="s">
        <v>3290</v>
      </c>
      <c r="C3250">
        <v>98829</v>
      </c>
      <c r="D3250" s="1" t="s">
        <v>3614</v>
      </c>
      <c r="E3250">
        <v>13.1</v>
      </c>
      <c r="F3250">
        <v>864.6</v>
      </c>
      <c r="G3250" s="1" t="s">
        <v>38</v>
      </c>
      <c r="H3250">
        <v>864.6</v>
      </c>
      <c r="I3250">
        <v>0</v>
      </c>
      <c r="J3250" s="1" t="s">
        <v>3890</v>
      </c>
      <c r="K3250" s="1" t="s">
        <v>3894</v>
      </c>
    </row>
    <row r="3251" spans="1:11" x14ac:dyDescent="0.25">
      <c r="A3251" s="1" t="s">
        <v>38</v>
      </c>
      <c r="B3251" s="1" t="s">
        <v>3291</v>
      </c>
      <c r="C3251">
        <v>98830</v>
      </c>
      <c r="D3251" s="1" t="s">
        <v>3624</v>
      </c>
      <c r="E3251">
        <v>24.8</v>
      </c>
      <c r="F3251">
        <v>1587.2</v>
      </c>
      <c r="G3251" s="1" t="s">
        <v>38</v>
      </c>
      <c r="H3251">
        <v>1587.2</v>
      </c>
      <c r="I3251">
        <v>0</v>
      </c>
      <c r="J3251" s="1" t="s">
        <v>3890</v>
      </c>
      <c r="K3251" s="1" t="s">
        <v>3894</v>
      </c>
    </row>
    <row r="3252" spans="1:11" x14ac:dyDescent="0.25">
      <c r="A3252" s="1" t="s">
        <v>38</v>
      </c>
      <c r="B3252" s="1" t="s">
        <v>3292</v>
      </c>
      <c r="C3252">
        <v>98831</v>
      </c>
      <c r="D3252" s="1" t="s">
        <v>3627</v>
      </c>
      <c r="E3252">
        <v>44.9</v>
      </c>
      <c r="F3252">
        <v>2873.6</v>
      </c>
      <c r="G3252" s="1" t="s">
        <v>38</v>
      </c>
      <c r="H3252">
        <v>2873.6</v>
      </c>
      <c r="I3252">
        <v>0</v>
      </c>
      <c r="J3252" s="1" t="s">
        <v>3890</v>
      </c>
      <c r="K3252" s="1" t="s">
        <v>3894</v>
      </c>
    </row>
    <row r="3253" spans="1:11" x14ac:dyDescent="0.25">
      <c r="A3253" s="1" t="s">
        <v>38</v>
      </c>
      <c r="B3253" s="1" t="s">
        <v>3293</v>
      </c>
      <c r="C3253">
        <v>98832</v>
      </c>
      <c r="D3253" s="1" t="s">
        <v>3614</v>
      </c>
      <c r="E3253">
        <v>5</v>
      </c>
      <c r="F3253">
        <v>50</v>
      </c>
      <c r="G3253" s="1" t="s">
        <v>38</v>
      </c>
      <c r="H3253">
        <v>50</v>
      </c>
      <c r="I3253">
        <v>0</v>
      </c>
      <c r="J3253" s="1" t="s">
        <v>3890</v>
      </c>
      <c r="K3253" s="1" t="s">
        <v>3894</v>
      </c>
    </row>
    <row r="3254" spans="1:11" x14ac:dyDescent="0.25">
      <c r="A3254" s="1" t="s">
        <v>38</v>
      </c>
      <c r="B3254" s="1" t="s">
        <v>3294</v>
      </c>
      <c r="C3254">
        <v>98833</v>
      </c>
      <c r="D3254" s="1" t="s">
        <v>3728</v>
      </c>
      <c r="E3254">
        <v>500</v>
      </c>
      <c r="F3254">
        <v>27819</v>
      </c>
      <c r="G3254" s="1" t="s">
        <v>39</v>
      </c>
      <c r="H3254">
        <v>27819</v>
      </c>
      <c r="I3254">
        <v>0</v>
      </c>
      <c r="J3254" s="1" t="s">
        <v>3890</v>
      </c>
      <c r="K3254" s="1" t="s">
        <v>3903</v>
      </c>
    </row>
    <row r="3255" spans="1:11" x14ac:dyDescent="0.25">
      <c r="A3255" s="1" t="s">
        <v>38</v>
      </c>
      <c r="B3255" s="1" t="s">
        <v>3295</v>
      </c>
      <c r="C3255">
        <v>98834</v>
      </c>
      <c r="D3255" s="1" t="s">
        <v>3868</v>
      </c>
      <c r="E3255">
        <v>30</v>
      </c>
      <c r="F3255">
        <v>1200</v>
      </c>
      <c r="G3255" s="1" t="s">
        <v>39</v>
      </c>
      <c r="H3255">
        <v>1200</v>
      </c>
      <c r="I3255">
        <v>0</v>
      </c>
      <c r="J3255" s="1" t="s">
        <v>3890</v>
      </c>
      <c r="K3255" s="1" t="s">
        <v>3903</v>
      </c>
    </row>
    <row r="3256" spans="1:11" x14ac:dyDescent="0.25">
      <c r="A3256" s="1" t="s">
        <v>38</v>
      </c>
      <c r="B3256" s="1" t="s">
        <v>3296</v>
      </c>
      <c r="C3256">
        <v>98835</v>
      </c>
      <c r="D3256" s="1" t="s">
        <v>3602</v>
      </c>
      <c r="E3256">
        <v>1.3</v>
      </c>
      <c r="F3256">
        <v>52</v>
      </c>
      <c r="G3256" s="1" t="s">
        <v>38</v>
      </c>
      <c r="H3256">
        <v>52</v>
      </c>
      <c r="I3256">
        <v>0</v>
      </c>
      <c r="J3256" s="1" t="s">
        <v>3890</v>
      </c>
      <c r="K3256" s="1" t="s">
        <v>3894</v>
      </c>
    </row>
    <row r="3257" spans="1:11" x14ac:dyDescent="0.25">
      <c r="A3257" s="1" t="s">
        <v>38</v>
      </c>
      <c r="B3257" s="1" t="s">
        <v>3297</v>
      </c>
      <c r="C3257">
        <v>98836</v>
      </c>
      <c r="D3257" s="1" t="s">
        <v>3764</v>
      </c>
      <c r="E3257">
        <v>2987.3</v>
      </c>
      <c r="F3257">
        <v>162807.85</v>
      </c>
      <c r="G3257" s="1" t="s">
        <v>3879</v>
      </c>
      <c r="H3257">
        <v>0</v>
      </c>
      <c r="I3257">
        <v>162807.85</v>
      </c>
      <c r="J3257" s="1" t="s">
        <v>3892</v>
      </c>
      <c r="K3257" s="1" t="s">
        <v>3895</v>
      </c>
    </row>
    <row r="3258" spans="1:11" x14ac:dyDescent="0.25">
      <c r="A3258" s="1" t="s">
        <v>38</v>
      </c>
      <c r="B3258" s="1" t="s">
        <v>3298</v>
      </c>
      <c r="C3258">
        <v>98837</v>
      </c>
      <c r="D3258" s="1" t="s">
        <v>3614</v>
      </c>
      <c r="E3258">
        <v>4.9000000000000004</v>
      </c>
      <c r="F3258">
        <v>431.2</v>
      </c>
      <c r="G3258" s="1" t="s">
        <v>38</v>
      </c>
      <c r="H3258">
        <v>431.2</v>
      </c>
      <c r="I3258">
        <v>0</v>
      </c>
      <c r="J3258" s="1" t="s">
        <v>3890</v>
      </c>
      <c r="K3258" s="1" t="s">
        <v>3894</v>
      </c>
    </row>
    <row r="3259" spans="1:11" x14ac:dyDescent="0.25">
      <c r="A3259" s="1" t="s">
        <v>38</v>
      </c>
      <c r="B3259" s="1" t="s">
        <v>3299</v>
      </c>
      <c r="C3259">
        <v>98838</v>
      </c>
      <c r="D3259" s="1" t="s">
        <v>3629</v>
      </c>
      <c r="E3259">
        <v>10.5</v>
      </c>
      <c r="F3259">
        <v>714</v>
      </c>
      <c r="G3259" s="1" t="s">
        <v>38</v>
      </c>
      <c r="H3259">
        <v>714</v>
      </c>
      <c r="I3259">
        <v>0</v>
      </c>
      <c r="J3259" s="1" t="s">
        <v>3890</v>
      </c>
      <c r="K3259" s="1" t="s">
        <v>3894</v>
      </c>
    </row>
    <row r="3260" spans="1:11" x14ac:dyDescent="0.25">
      <c r="A3260" s="1" t="s">
        <v>38</v>
      </c>
      <c r="B3260" s="1" t="s">
        <v>3300</v>
      </c>
      <c r="C3260">
        <v>98839</v>
      </c>
      <c r="D3260" s="1" t="s">
        <v>3629</v>
      </c>
      <c r="E3260">
        <v>35.6</v>
      </c>
      <c r="F3260">
        <v>1815.6</v>
      </c>
      <c r="G3260" s="1" t="s">
        <v>38</v>
      </c>
      <c r="H3260">
        <v>1815.6</v>
      </c>
      <c r="I3260">
        <v>0</v>
      </c>
      <c r="J3260" s="1" t="s">
        <v>3890</v>
      </c>
      <c r="K3260" s="1" t="s">
        <v>3894</v>
      </c>
    </row>
    <row r="3261" spans="1:11" x14ac:dyDescent="0.25">
      <c r="A3261" s="1" t="s">
        <v>38</v>
      </c>
      <c r="B3261" s="1" t="s">
        <v>3301</v>
      </c>
      <c r="C3261">
        <v>98840</v>
      </c>
      <c r="D3261" s="1" t="s">
        <v>3787</v>
      </c>
      <c r="E3261">
        <v>50.3</v>
      </c>
      <c r="F3261">
        <v>2565.3000000000002</v>
      </c>
      <c r="G3261" s="1" t="s">
        <v>38</v>
      </c>
      <c r="H3261">
        <v>2565.3000000000002</v>
      </c>
      <c r="I3261">
        <v>0</v>
      </c>
      <c r="J3261" s="1" t="s">
        <v>3890</v>
      </c>
      <c r="K3261" s="1" t="s">
        <v>3894</v>
      </c>
    </row>
    <row r="3262" spans="1:11" x14ac:dyDescent="0.25">
      <c r="A3262" s="1" t="s">
        <v>38</v>
      </c>
      <c r="B3262" s="1" t="s">
        <v>3302</v>
      </c>
      <c r="C3262">
        <v>98841</v>
      </c>
      <c r="D3262" s="1" t="s">
        <v>3614</v>
      </c>
      <c r="E3262">
        <v>39.4</v>
      </c>
      <c r="F3262">
        <v>3575.4</v>
      </c>
      <c r="G3262" s="1" t="s">
        <v>38</v>
      </c>
      <c r="H3262">
        <v>3575.4</v>
      </c>
      <c r="I3262">
        <v>0</v>
      </c>
      <c r="J3262" s="1" t="s">
        <v>3890</v>
      </c>
      <c r="K3262" s="1" t="s">
        <v>3894</v>
      </c>
    </row>
    <row r="3263" spans="1:11" x14ac:dyDescent="0.25">
      <c r="A3263" s="1" t="s">
        <v>38</v>
      </c>
      <c r="B3263" s="1" t="s">
        <v>3303</v>
      </c>
      <c r="C3263">
        <v>98842</v>
      </c>
      <c r="D3263" s="1" t="s">
        <v>3706</v>
      </c>
      <c r="E3263">
        <v>44.6</v>
      </c>
      <c r="F3263">
        <v>1595.4</v>
      </c>
      <c r="G3263" s="1" t="s">
        <v>38</v>
      </c>
      <c r="H3263">
        <v>1595.4</v>
      </c>
      <c r="I3263">
        <v>0</v>
      </c>
      <c r="J3263" s="1" t="s">
        <v>3890</v>
      </c>
      <c r="K3263" s="1" t="s">
        <v>3894</v>
      </c>
    </row>
    <row r="3264" spans="1:11" x14ac:dyDescent="0.25">
      <c r="A3264" s="1" t="s">
        <v>38</v>
      </c>
      <c r="B3264" s="1" t="s">
        <v>3304</v>
      </c>
      <c r="C3264">
        <v>98843</v>
      </c>
      <c r="D3264" s="1" t="s">
        <v>3614</v>
      </c>
      <c r="E3264">
        <v>2.5</v>
      </c>
      <c r="F3264">
        <v>25</v>
      </c>
      <c r="G3264" s="1" t="s">
        <v>38</v>
      </c>
      <c r="H3264">
        <v>25</v>
      </c>
      <c r="I3264">
        <v>0</v>
      </c>
      <c r="J3264" s="1" t="s">
        <v>3890</v>
      </c>
      <c r="K3264" s="1" t="s">
        <v>3894</v>
      </c>
    </row>
    <row r="3265" spans="1:11" x14ac:dyDescent="0.25">
      <c r="A3265" s="1" t="s">
        <v>38</v>
      </c>
      <c r="B3265" s="1" t="s">
        <v>3305</v>
      </c>
      <c r="C3265">
        <v>98844</v>
      </c>
      <c r="D3265" s="1" t="s">
        <v>3727</v>
      </c>
      <c r="E3265">
        <v>1</v>
      </c>
      <c r="F3265">
        <v>394</v>
      </c>
      <c r="G3265" s="1" t="s">
        <v>38</v>
      </c>
      <c r="H3265">
        <v>394</v>
      </c>
      <c r="I3265">
        <v>0</v>
      </c>
      <c r="J3265" s="1" t="s">
        <v>3890</v>
      </c>
      <c r="K3265" s="1" t="s">
        <v>3894</v>
      </c>
    </row>
    <row r="3266" spans="1:11" x14ac:dyDescent="0.25">
      <c r="A3266" s="1" t="s">
        <v>38</v>
      </c>
      <c r="B3266" s="1" t="s">
        <v>3306</v>
      </c>
      <c r="C3266">
        <v>98845</v>
      </c>
      <c r="D3266" s="1" t="s">
        <v>3746</v>
      </c>
      <c r="E3266">
        <v>83.8</v>
      </c>
      <c r="F3266">
        <v>5782.2</v>
      </c>
      <c r="G3266" s="1" t="s">
        <v>40</v>
      </c>
      <c r="H3266">
        <v>5782.2</v>
      </c>
      <c r="I3266">
        <v>0</v>
      </c>
      <c r="J3266" s="1" t="s">
        <v>3890</v>
      </c>
      <c r="K3266" s="1" t="s">
        <v>3895</v>
      </c>
    </row>
    <row r="3267" spans="1:11" x14ac:dyDescent="0.25">
      <c r="A3267" s="1" t="s">
        <v>38</v>
      </c>
      <c r="B3267" s="1" t="s">
        <v>3307</v>
      </c>
      <c r="C3267">
        <v>98846</v>
      </c>
      <c r="D3267" s="1" t="s">
        <v>3614</v>
      </c>
      <c r="E3267">
        <v>18.5</v>
      </c>
      <c r="F3267">
        <v>1202.5</v>
      </c>
      <c r="G3267" s="1" t="s">
        <v>38</v>
      </c>
      <c r="H3267">
        <v>1202.5</v>
      </c>
      <c r="I3267">
        <v>0</v>
      </c>
      <c r="J3267" s="1" t="s">
        <v>3890</v>
      </c>
      <c r="K3267" s="1" t="s">
        <v>3897</v>
      </c>
    </row>
    <row r="3268" spans="1:11" x14ac:dyDescent="0.25">
      <c r="A3268" s="1" t="s">
        <v>38</v>
      </c>
      <c r="B3268" s="1" t="s">
        <v>3308</v>
      </c>
      <c r="C3268">
        <v>98847</v>
      </c>
      <c r="D3268" s="1" t="s">
        <v>3683</v>
      </c>
      <c r="E3268">
        <v>467.4</v>
      </c>
      <c r="F3268">
        <v>29980.5</v>
      </c>
      <c r="G3268" s="1" t="s">
        <v>38</v>
      </c>
      <c r="H3268">
        <v>29980.5</v>
      </c>
      <c r="I3268">
        <v>0</v>
      </c>
      <c r="J3268" s="1" t="s">
        <v>3890</v>
      </c>
      <c r="K3268" s="1" t="s">
        <v>3894</v>
      </c>
    </row>
    <row r="3269" spans="1:11" x14ac:dyDescent="0.25">
      <c r="A3269" s="1" t="s">
        <v>38</v>
      </c>
      <c r="B3269" s="1" t="s">
        <v>3309</v>
      </c>
      <c r="C3269">
        <v>98848</v>
      </c>
      <c r="D3269" s="1" t="s">
        <v>3683</v>
      </c>
      <c r="E3269">
        <v>0</v>
      </c>
      <c r="F3269">
        <v>0</v>
      </c>
      <c r="G3269" s="1" t="s">
        <v>3879</v>
      </c>
      <c r="H3269">
        <v>0</v>
      </c>
      <c r="I3269">
        <v>0</v>
      </c>
      <c r="J3269" s="1" t="s">
        <v>3891</v>
      </c>
      <c r="K3269" s="1" t="s">
        <v>3894</v>
      </c>
    </row>
    <row r="3270" spans="1:11" x14ac:dyDescent="0.25">
      <c r="A3270" s="1" t="s">
        <v>38</v>
      </c>
      <c r="B3270" s="1" t="s">
        <v>3310</v>
      </c>
      <c r="C3270">
        <v>98849</v>
      </c>
      <c r="D3270" s="1" t="s">
        <v>3764</v>
      </c>
      <c r="E3270">
        <v>1009.6</v>
      </c>
      <c r="F3270">
        <v>25240</v>
      </c>
      <c r="G3270" s="1" t="s">
        <v>3885</v>
      </c>
      <c r="H3270">
        <v>25240</v>
      </c>
      <c r="I3270">
        <v>0</v>
      </c>
      <c r="J3270" s="1" t="s">
        <v>3890</v>
      </c>
      <c r="K3270" s="1" t="s">
        <v>3894</v>
      </c>
    </row>
    <row r="3271" spans="1:11" x14ac:dyDescent="0.25">
      <c r="A3271" s="1" t="s">
        <v>38</v>
      </c>
      <c r="B3271" s="1" t="s">
        <v>3311</v>
      </c>
      <c r="C3271">
        <v>98850</v>
      </c>
      <c r="D3271" s="1" t="s">
        <v>3760</v>
      </c>
      <c r="E3271">
        <v>8.3000000000000007</v>
      </c>
      <c r="F3271">
        <v>522.9</v>
      </c>
      <c r="G3271" s="1" t="s">
        <v>40</v>
      </c>
      <c r="H3271">
        <v>522.9</v>
      </c>
      <c r="I3271">
        <v>0</v>
      </c>
      <c r="J3271" s="1" t="s">
        <v>3890</v>
      </c>
      <c r="K3271" s="1" t="s">
        <v>3896</v>
      </c>
    </row>
    <row r="3272" spans="1:11" x14ac:dyDescent="0.25">
      <c r="A3272" s="1" t="s">
        <v>39</v>
      </c>
      <c r="B3272" s="1" t="s">
        <v>3312</v>
      </c>
      <c r="C3272">
        <v>98851</v>
      </c>
      <c r="D3272" s="1" t="s">
        <v>3614</v>
      </c>
      <c r="E3272">
        <v>17.8</v>
      </c>
      <c r="F3272">
        <v>1139.2</v>
      </c>
      <c r="G3272" s="1" t="s">
        <v>39</v>
      </c>
      <c r="H3272">
        <v>1139.2</v>
      </c>
      <c r="I3272">
        <v>0</v>
      </c>
      <c r="J3272" s="1" t="s">
        <v>3890</v>
      </c>
      <c r="K3272" s="1" t="s">
        <v>3894</v>
      </c>
    </row>
    <row r="3273" spans="1:11" x14ac:dyDescent="0.25">
      <c r="A3273" s="1" t="s">
        <v>39</v>
      </c>
      <c r="B3273" s="1" t="s">
        <v>3313</v>
      </c>
      <c r="C3273">
        <v>98852</v>
      </c>
      <c r="D3273" s="1" t="s">
        <v>3614</v>
      </c>
      <c r="E3273">
        <v>37.9</v>
      </c>
      <c r="F3273">
        <v>2274</v>
      </c>
      <c r="G3273" s="1" t="s">
        <v>39</v>
      </c>
      <c r="H3273">
        <v>2274</v>
      </c>
      <c r="I3273">
        <v>0</v>
      </c>
      <c r="J3273" s="1" t="s">
        <v>3890</v>
      </c>
      <c r="K3273" s="1" t="s">
        <v>3894</v>
      </c>
    </row>
    <row r="3274" spans="1:11" x14ac:dyDescent="0.25">
      <c r="A3274" s="1" t="s">
        <v>39</v>
      </c>
      <c r="B3274" s="1" t="s">
        <v>3314</v>
      </c>
      <c r="C3274">
        <v>98853</v>
      </c>
      <c r="D3274" s="1" t="s">
        <v>3595</v>
      </c>
      <c r="E3274">
        <v>118.3</v>
      </c>
      <c r="F3274">
        <v>6731</v>
      </c>
      <c r="G3274" s="1" t="s">
        <v>39</v>
      </c>
      <c r="H3274">
        <v>6731</v>
      </c>
      <c r="I3274">
        <v>0</v>
      </c>
      <c r="J3274" s="1" t="s">
        <v>3890</v>
      </c>
      <c r="K3274" s="1" t="s">
        <v>3894</v>
      </c>
    </row>
    <row r="3275" spans="1:11" x14ac:dyDescent="0.25">
      <c r="A3275" s="1" t="s">
        <v>39</v>
      </c>
      <c r="B3275" s="1" t="s">
        <v>3315</v>
      </c>
      <c r="C3275">
        <v>98854</v>
      </c>
      <c r="D3275" s="1" t="s">
        <v>3597</v>
      </c>
      <c r="E3275">
        <v>212</v>
      </c>
      <c r="F3275">
        <v>6784</v>
      </c>
      <c r="G3275" s="1" t="s">
        <v>39</v>
      </c>
      <c r="H3275">
        <v>6784</v>
      </c>
      <c r="I3275">
        <v>0</v>
      </c>
      <c r="J3275" s="1" t="s">
        <v>3890</v>
      </c>
      <c r="K3275" s="1" t="s">
        <v>3894</v>
      </c>
    </row>
    <row r="3276" spans="1:11" x14ac:dyDescent="0.25">
      <c r="A3276" s="1" t="s">
        <v>39</v>
      </c>
      <c r="B3276" s="1" t="s">
        <v>3316</v>
      </c>
      <c r="C3276">
        <v>98855</v>
      </c>
      <c r="D3276" s="1" t="s">
        <v>3829</v>
      </c>
      <c r="E3276">
        <v>42.7</v>
      </c>
      <c r="F3276">
        <v>2562</v>
      </c>
      <c r="G3276" s="1" t="s">
        <v>39</v>
      </c>
      <c r="H3276">
        <v>2562</v>
      </c>
      <c r="I3276">
        <v>0</v>
      </c>
      <c r="J3276" s="1" t="s">
        <v>3890</v>
      </c>
      <c r="K3276" s="1" t="s">
        <v>3894</v>
      </c>
    </row>
    <row r="3277" spans="1:11" x14ac:dyDescent="0.25">
      <c r="A3277" s="1" t="s">
        <v>39</v>
      </c>
      <c r="B3277" s="1" t="s">
        <v>3317</v>
      </c>
      <c r="C3277">
        <v>98856</v>
      </c>
      <c r="D3277" s="1" t="s">
        <v>3770</v>
      </c>
      <c r="E3277">
        <v>121.5</v>
      </c>
      <c r="F3277">
        <v>7961.7</v>
      </c>
      <c r="G3277" s="1" t="s">
        <v>39</v>
      </c>
      <c r="H3277">
        <v>7961.7</v>
      </c>
      <c r="I3277">
        <v>0</v>
      </c>
      <c r="J3277" s="1" t="s">
        <v>3890</v>
      </c>
      <c r="K3277" s="1" t="s">
        <v>3894</v>
      </c>
    </row>
    <row r="3278" spans="1:11" x14ac:dyDescent="0.25">
      <c r="A3278" s="1" t="s">
        <v>39</v>
      </c>
      <c r="B3278" s="1" t="s">
        <v>3318</v>
      </c>
      <c r="C3278">
        <v>98857</v>
      </c>
      <c r="D3278" s="1" t="s">
        <v>3606</v>
      </c>
      <c r="E3278">
        <v>147.6</v>
      </c>
      <c r="F3278">
        <v>9139.9</v>
      </c>
      <c r="G3278" s="1" t="s">
        <v>39</v>
      </c>
      <c r="H3278">
        <v>9139.9</v>
      </c>
      <c r="I3278">
        <v>0</v>
      </c>
      <c r="J3278" s="1" t="s">
        <v>3890</v>
      </c>
      <c r="K3278" s="1" t="s">
        <v>3894</v>
      </c>
    </row>
    <row r="3279" spans="1:11" x14ac:dyDescent="0.25">
      <c r="A3279" s="1" t="s">
        <v>39</v>
      </c>
      <c r="B3279" s="1" t="s">
        <v>3319</v>
      </c>
      <c r="C3279">
        <v>98858</v>
      </c>
      <c r="D3279" s="1" t="s">
        <v>3598</v>
      </c>
      <c r="E3279">
        <v>1261.9000000000001</v>
      </c>
      <c r="F3279">
        <v>71776.5</v>
      </c>
      <c r="G3279" s="1" t="s">
        <v>3884</v>
      </c>
      <c r="H3279">
        <v>71776.5</v>
      </c>
      <c r="I3279">
        <v>0</v>
      </c>
      <c r="J3279" s="1" t="s">
        <v>3890</v>
      </c>
      <c r="K3279" s="1" t="s">
        <v>3894</v>
      </c>
    </row>
    <row r="3280" spans="1:11" x14ac:dyDescent="0.25">
      <c r="A3280" s="1" t="s">
        <v>39</v>
      </c>
      <c r="B3280" s="1" t="s">
        <v>3320</v>
      </c>
      <c r="C3280">
        <v>98859</v>
      </c>
      <c r="D3280" s="1" t="s">
        <v>3770</v>
      </c>
      <c r="E3280">
        <v>179.8</v>
      </c>
      <c r="F3280">
        <v>10068.799999999999</v>
      </c>
      <c r="G3280" s="1" t="s">
        <v>39</v>
      </c>
      <c r="H3280">
        <v>10068.799999999999</v>
      </c>
      <c r="I3280">
        <v>0</v>
      </c>
      <c r="J3280" s="1" t="s">
        <v>3890</v>
      </c>
      <c r="K3280" s="1" t="s">
        <v>3894</v>
      </c>
    </row>
    <row r="3281" spans="1:11" x14ac:dyDescent="0.25">
      <c r="A3281" s="1" t="s">
        <v>39</v>
      </c>
      <c r="B3281" s="1" t="s">
        <v>3321</v>
      </c>
      <c r="C3281">
        <v>98860</v>
      </c>
      <c r="D3281" s="1" t="s">
        <v>3822</v>
      </c>
      <c r="E3281">
        <v>139.6</v>
      </c>
      <c r="F3281">
        <v>8844.4</v>
      </c>
      <c r="G3281" s="1" t="s">
        <v>39</v>
      </c>
      <c r="H3281">
        <v>8844.4</v>
      </c>
      <c r="I3281">
        <v>0</v>
      </c>
      <c r="J3281" s="1" t="s">
        <v>3890</v>
      </c>
      <c r="K3281" s="1" t="s">
        <v>3894</v>
      </c>
    </row>
    <row r="3282" spans="1:11" x14ac:dyDescent="0.25">
      <c r="A3282" s="1" t="s">
        <v>39</v>
      </c>
      <c r="B3282" s="1" t="s">
        <v>3322</v>
      </c>
      <c r="C3282">
        <v>98861</v>
      </c>
      <c r="D3282" s="1" t="s">
        <v>3599</v>
      </c>
      <c r="E3282">
        <v>833.2</v>
      </c>
      <c r="F3282">
        <v>47057.7</v>
      </c>
      <c r="G3282" s="1" t="s">
        <v>41</v>
      </c>
      <c r="H3282">
        <v>47057.7</v>
      </c>
      <c r="I3282">
        <v>0</v>
      </c>
      <c r="J3282" s="1" t="s">
        <v>3890</v>
      </c>
      <c r="K3282" s="1" t="s">
        <v>3894</v>
      </c>
    </row>
    <row r="3283" spans="1:11" x14ac:dyDescent="0.25">
      <c r="A3283" s="1" t="s">
        <v>39</v>
      </c>
      <c r="B3283" s="1" t="s">
        <v>3323</v>
      </c>
      <c r="C3283">
        <v>98862</v>
      </c>
      <c r="D3283" s="1" t="s">
        <v>3601</v>
      </c>
      <c r="E3283">
        <v>163.4</v>
      </c>
      <c r="F3283">
        <v>10294.200000000001</v>
      </c>
      <c r="G3283" s="1" t="s">
        <v>39</v>
      </c>
      <c r="H3283">
        <v>10294.200000000001</v>
      </c>
      <c r="I3283">
        <v>0</v>
      </c>
      <c r="J3283" s="1" t="s">
        <v>3890</v>
      </c>
      <c r="K3283" s="1" t="s">
        <v>3894</v>
      </c>
    </row>
    <row r="3284" spans="1:11" x14ac:dyDescent="0.25">
      <c r="A3284" s="1" t="s">
        <v>39</v>
      </c>
      <c r="B3284" s="1" t="s">
        <v>3324</v>
      </c>
      <c r="C3284">
        <v>98863</v>
      </c>
      <c r="D3284" s="1" t="s">
        <v>3599</v>
      </c>
      <c r="E3284">
        <v>48.1</v>
      </c>
      <c r="F3284">
        <v>2405</v>
      </c>
      <c r="G3284" s="1" t="s">
        <v>40</v>
      </c>
      <c r="H3284">
        <v>2405</v>
      </c>
      <c r="I3284">
        <v>0</v>
      </c>
      <c r="J3284" s="1" t="s">
        <v>3890</v>
      </c>
      <c r="K3284" s="1" t="s">
        <v>3894</v>
      </c>
    </row>
    <row r="3285" spans="1:11" x14ac:dyDescent="0.25">
      <c r="A3285" s="1" t="s">
        <v>39</v>
      </c>
      <c r="B3285" s="1" t="s">
        <v>3325</v>
      </c>
      <c r="C3285">
        <v>98864</v>
      </c>
      <c r="D3285" s="1" t="s">
        <v>3792</v>
      </c>
      <c r="E3285">
        <v>50.1</v>
      </c>
      <c r="F3285">
        <v>2606.4</v>
      </c>
      <c r="G3285" s="1" t="s">
        <v>39</v>
      </c>
      <c r="H3285">
        <v>2606.4</v>
      </c>
      <c r="I3285">
        <v>0</v>
      </c>
      <c r="J3285" s="1" t="s">
        <v>3890</v>
      </c>
      <c r="K3285" s="1" t="s">
        <v>3894</v>
      </c>
    </row>
    <row r="3286" spans="1:11" x14ac:dyDescent="0.25">
      <c r="A3286" s="1" t="s">
        <v>39</v>
      </c>
      <c r="B3286" s="1" t="s">
        <v>3326</v>
      </c>
      <c r="C3286">
        <v>98865</v>
      </c>
      <c r="D3286" s="1" t="s">
        <v>3874</v>
      </c>
      <c r="E3286">
        <v>53.3</v>
      </c>
      <c r="F3286">
        <v>3357.9</v>
      </c>
      <c r="G3286" s="1" t="s">
        <v>39</v>
      </c>
      <c r="H3286">
        <v>3357.9</v>
      </c>
      <c r="I3286">
        <v>0</v>
      </c>
      <c r="J3286" s="1" t="s">
        <v>3890</v>
      </c>
      <c r="K3286" s="1" t="s">
        <v>3894</v>
      </c>
    </row>
    <row r="3287" spans="1:11" x14ac:dyDescent="0.25">
      <c r="A3287" s="1" t="s">
        <v>39</v>
      </c>
      <c r="B3287" s="1" t="s">
        <v>3327</v>
      </c>
      <c r="C3287">
        <v>98866</v>
      </c>
      <c r="D3287" s="1" t="s">
        <v>3600</v>
      </c>
      <c r="E3287">
        <v>76.900000000000006</v>
      </c>
      <c r="F3287">
        <v>2097.8000000000002</v>
      </c>
      <c r="G3287" s="1" t="s">
        <v>39</v>
      </c>
      <c r="H3287">
        <v>2097.8000000000002</v>
      </c>
      <c r="I3287">
        <v>0</v>
      </c>
      <c r="J3287" s="1" t="s">
        <v>3890</v>
      </c>
      <c r="K3287" s="1" t="s">
        <v>3894</v>
      </c>
    </row>
    <row r="3288" spans="1:11" x14ac:dyDescent="0.25">
      <c r="A3288" s="1" t="s">
        <v>39</v>
      </c>
      <c r="B3288" s="1" t="s">
        <v>3328</v>
      </c>
      <c r="C3288">
        <v>98867</v>
      </c>
      <c r="D3288" s="1" t="s">
        <v>3642</v>
      </c>
      <c r="E3288">
        <v>42.2</v>
      </c>
      <c r="F3288">
        <v>1784.6</v>
      </c>
      <c r="G3288" s="1" t="s">
        <v>39</v>
      </c>
      <c r="H3288">
        <v>1784.6</v>
      </c>
      <c r="I3288">
        <v>0</v>
      </c>
      <c r="J3288" s="1" t="s">
        <v>3890</v>
      </c>
      <c r="K3288" s="1" t="s">
        <v>3894</v>
      </c>
    </row>
    <row r="3289" spans="1:11" x14ac:dyDescent="0.25">
      <c r="A3289" s="1" t="s">
        <v>39</v>
      </c>
      <c r="B3289" s="1" t="s">
        <v>3329</v>
      </c>
      <c r="C3289">
        <v>98868</v>
      </c>
      <c r="D3289" s="1" t="s">
        <v>3610</v>
      </c>
      <c r="E3289">
        <v>75.2</v>
      </c>
      <c r="F3289">
        <v>4226</v>
      </c>
      <c r="G3289" s="1" t="s">
        <v>39</v>
      </c>
      <c r="H3289">
        <v>4226</v>
      </c>
      <c r="I3289">
        <v>0</v>
      </c>
      <c r="J3289" s="1" t="s">
        <v>3890</v>
      </c>
      <c r="K3289" s="1" t="s">
        <v>3894</v>
      </c>
    </row>
    <row r="3290" spans="1:11" x14ac:dyDescent="0.25">
      <c r="A3290" s="1" t="s">
        <v>39</v>
      </c>
      <c r="B3290" s="1" t="s">
        <v>3330</v>
      </c>
      <c r="C3290">
        <v>98869</v>
      </c>
      <c r="D3290" s="1" t="s">
        <v>3687</v>
      </c>
      <c r="E3290">
        <v>45.6</v>
      </c>
      <c r="F3290">
        <v>3146.4</v>
      </c>
      <c r="G3290" s="1" t="s">
        <v>39</v>
      </c>
      <c r="H3290">
        <v>3146.4</v>
      </c>
      <c r="I3290">
        <v>0</v>
      </c>
      <c r="J3290" s="1" t="s">
        <v>3890</v>
      </c>
      <c r="K3290" s="1" t="s">
        <v>3894</v>
      </c>
    </row>
    <row r="3291" spans="1:11" x14ac:dyDescent="0.25">
      <c r="A3291" s="1" t="s">
        <v>39</v>
      </c>
      <c r="B3291" s="1" t="s">
        <v>3331</v>
      </c>
      <c r="C3291">
        <v>98870</v>
      </c>
      <c r="D3291" s="1" t="s">
        <v>3613</v>
      </c>
      <c r="E3291">
        <v>143.69999999999999</v>
      </c>
      <c r="F3291">
        <v>9100.2000000000007</v>
      </c>
      <c r="G3291" s="1" t="s">
        <v>39</v>
      </c>
      <c r="H3291">
        <v>9100.2000000000007</v>
      </c>
      <c r="I3291">
        <v>0</v>
      </c>
      <c r="J3291" s="1" t="s">
        <v>3890</v>
      </c>
      <c r="K3291" s="1" t="s">
        <v>3894</v>
      </c>
    </row>
    <row r="3292" spans="1:11" x14ac:dyDescent="0.25">
      <c r="A3292" s="1" t="s">
        <v>39</v>
      </c>
      <c r="B3292" s="1" t="s">
        <v>3332</v>
      </c>
      <c r="C3292">
        <v>98871</v>
      </c>
      <c r="D3292" s="1" t="s">
        <v>3825</v>
      </c>
      <c r="E3292">
        <v>54</v>
      </c>
      <c r="F3292">
        <v>3726</v>
      </c>
      <c r="G3292" s="1" t="s">
        <v>39</v>
      </c>
      <c r="H3292">
        <v>3726</v>
      </c>
      <c r="I3292">
        <v>0</v>
      </c>
      <c r="J3292" s="1" t="s">
        <v>3890</v>
      </c>
      <c r="K3292" s="1" t="s">
        <v>3894</v>
      </c>
    </row>
    <row r="3293" spans="1:11" x14ac:dyDescent="0.25">
      <c r="A3293" s="1" t="s">
        <v>39</v>
      </c>
      <c r="B3293" s="1" t="s">
        <v>3333</v>
      </c>
      <c r="C3293">
        <v>98872</v>
      </c>
      <c r="D3293" s="1" t="s">
        <v>3612</v>
      </c>
      <c r="E3293">
        <v>65.2</v>
      </c>
      <c r="F3293">
        <v>3214.6</v>
      </c>
      <c r="G3293" s="1" t="s">
        <v>39</v>
      </c>
      <c r="H3293">
        <v>3214.6</v>
      </c>
      <c r="I3293">
        <v>0</v>
      </c>
      <c r="J3293" s="1" t="s">
        <v>3890</v>
      </c>
      <c r="K3293" s="1" t="s">
        <v>3894</v>
      </c>
    </row>
    <row r="3294" spans="1:11" x14ac:dyDescent="0.25">
      <c r="A3294" s="1" t="s">
        <v>39</v>
      </c>
      <c r="B3294" s="1" t="s">
        <v>3334</v>
      </c>
      <c r="C3294">
        <v>98873</v>
      </c>
      <c r="D3294" s="1" t="s">
        <v>3620</v>
      </c>
      <c r="E3294">
        <v>151.5</v>
      </c>
      <c r="F3294">
        <v>9839</v>
      </c>
      <c r="G3294" s="1" t="s">
        <v>39</v>
      </c>
      <c r="H3294">
        <v>9839</v>
      </c>
      <c r="I3294">
        <v>0</v>
      </c>
      <c r="J3294" s="1" t="s">
        <v>3890</v>
      </c>
      <c r="K3294" s="1" t="s">
        <v>3894</v>
      </c>
    </row>
    <row r="3295" spans="1:11" x14ac:dyDescent="0.25">
      <c r="A3295" s="1" t="s">
        <v>39</v>
      </c>
      <c r="B3295" s="1" t="s">
        <v>3335</v>
      </c>
      <c r="C3295">
        <v>98874</v>
      </c>
      <c r="D3295" s="1" t="s">
        <v>3864</v>
      </c>
      <c r="E3295">
        <v>155.9</v>
      </c>
      <c r="F3295">
        <v>8730.4</v>
      </c>
      <c r="G3295" s="1" t="s">
        <v>40</v>
      </c>
      <c r="H3295">
        <v>8730.4</v>
      </c>
      <c r="I3295">
        <v>0</v>
      </c>
      <c r="J3295" s="1" t="s">
        <v>3890</v>
      </c>
      <c r="K3295" s="1" t="s">
        <v>3894</v>
      </c>
    </row>
    <row r="3296" spans="1:11" x14ac:dyDescent="0.25">
      <c r="A3296" s="1" t="s">
        <v>39</v>
      </c>
      <c r="B3296" s="1" t="s">
        <v>3336</v>
      </c>
      <c r="C3296">
        <v>98875</v>
      </c>
      <c r="D3296" s="1" t="s">
        <v>3616</v>
      </c>
      <c r="E3296">
        <v>132.5</v>
      </c>
      <c r="F3296">
        <v>7073.4</v>
      </c>
      <c r="G3296" s="1" t="s">
        <v>39</v>
      </c>
      <c r="H3296">
        <v>7073.4</v>
      </c>
      <c r="I3296">
        <v>0</v>
      </c>
      <c r="J3296" s="1" t="s">
        <v>3890</v>
      </c>
      <c r="K3296" s="1" t="s">
        <v>3894</v>
      </c>
    </row>
    <row r="3297" spans="1:11" x14ac:dyDescent="0.25">
      <c r="A3297" s="1" t="s">
        <v>39</v>
      </c>
      <c r="B3297" s="1" t="s">
        <v>3337</v>
      </c>
      <c r="C3297">
        <v>98876</v>
      </c>
      <c r="D3297" s="1" t="s">
        <v>3605</v>
      </c>
      <c r="E3297">
        <v>50.3</v>
      </c>
      <c r="F3297">
        <v>3168.9</v>
      </c>
      <c r="G3297" s="1" t="s">
        <v>39</v>
      </c>
      <c r="H3297">
        <v>3168.9</v>
      </c>
      <c r="I3297">
        <v>0</v>
      </c>
      <c r="J3297" s="1" t="s">
        <v>3890</v>
      </c>
      <c r="K3297" s="1" t="s">
        <v>3894</v>
      </c>
    </row>
    <row r="3298" spans="1:11" x14ac:dyDescent="0.25">
      <c r="A3298" s="1" t="s">
        <v>39</v>
      </c>
      <c r="B3298" s="1" t="s">
        <v>3338</v>
      </c>
      <c r="C3298">
        <v>98877</v>
      </c>
      <c r="D3298" s="1" t="s">
        <v>3842</v>
      </c>
      <c r="E3298">
        <v>15</v>
      </c>
      <c r="F3298">
        <v>1291.5</v>
      </c>
      <c r="G3298" s="1" t="s">
        <v>39</v>
      </c>
      <c r="H3298">
        <v>1291.5</v>
      </c>
      <c r="I3298">
        <v>0</v>
      </c>
      <c r="J3298" s="1" t="s">
        <v>3890</v>
      </c>
      <c r="K3298" s="1" t="s">
        <v>3894</v>
      </c>
    </row>
    <row r="3299" spans="1:11" x14ac:dyDescent="0.25">
      <c r="A3299" s="1" t="s">
        <v>39</v>
      </c>
      <c r="B3299" s="1" t="s">
        <v>3339</v>
      </c>
      <c r="C3299">
        <v>98878</v>
      </c>
      <c r="D3299" s="1" t="s">
        <v>3602</v>
      </c>
      <c r="E3299">
        <v>25.7</v>
      </c>
      <c r="F3299">
        <v>1773.3</v>
      </c>
      <c r="G3299" s="1" t="s">
        <v>39</v>
      </c>
      <c r="H3299">
        <v>1773.3</v>
      </c>
      <c r="I3299">
        <v>0</v>
      </c>
      <c r="J3299" s="1" t="s">
        <v>3890</v>
      </c>
      <c r="K3299" s="1" t="s">
        <v>3894</v>
      </c>
    </row>
    <row r="3300" spans="1:11" x14ac:dyDescent="0.25">
      <c r="A3300" s="1" t="s">
        <v>39</v>
      </c>
      <c r="B3300" s="1" t="s">
        <v>3340</v>
      </c>
      <c r="C3300">
        <v>98879</v>
      </c>
      <c r="D3300" s="1" t="s">
        <v>3607</v>
      </c>
      <c r="E3300">
        <v>948.6</v>
      </c>
      <c r="F3300">
        <v>55714.6</v>
      </c>
      <c r="G3300" s="1" t="s">
        <v>39</v>
      </c>
      <c r="H3300">
        <v>55714.6</v>
      </c>
      <c r="I3300">
        <v>0</v>
      </c>
      <c r="J3300" s="1" t="s">
        <v>3890</v>
      </c>
      <c r="K3300" s="1" t="s">
        <v>3894</v>
      </c>
    </row>
    <row r="3301" spans="1:11" x14ac:dyDescent="0.25">
      <c r="A3301" s="1" t="s">
        <v>39</v>
      </c>
      <c r="B3301" s="1" t="s">
        <v>3341</v>
      </c>
      <c r="C3301">
        <v>98880</v>
      </c>
      <c r="D3301" s="1" t="s">
        <v>3614</v>
      </c>
      <c r="E3301">
        <v>25.5</v>
      </c>
      <c r="F3301">
        <v>1606.5</v>
      </c>
      <c r="G3301" s="1" t="s">
        <v>39</v>
      </c>
      <c r="H3301">
        <v>1606.5</v>
      </c>
      <c r="I3301">
        <v>0</v>
      </c>
      <c r="J3301" s="1" t="s">
        <v>3890</v>
      </c>
      <c r="K3301" s="1" t="s">
        <v>3894</v>
      </c>
    </row>
    <row r="3302" spans="1:11" x14ac:dyDescent="0.25">
      <c r="A3302" s="1" t="s">
        <v>39</v>
      </c>
      <c r="B3302" s="1" t="s">
        <v>3342</v>
      </c>
      <c r="C3302">
        <v>98881</v>
      </c>
      <c r="D3302" s="1" t="s">
        <v>3629</v>
      </c>
      <c r="E3302">
        <v>65.900000000000006</v>
      </c>
      <c r="F3302">
        <v>4415.3</v>
      </c>
      <c r="G3302" s="1" t="s">
        <v>39</v>
      </c>
      <c r="H3302">
        <v>4415.3</v>
      </c>
      <c r="I3302">
        <v>0</v>
      </c>
      <c r="J3302" s="1" t="s">
        <v>3890</v>
      </c>
      <c r="K3302" s="1" t="s">
        <v>3894</v>
      </c>
    </row>
    <row r="3303" spans="1:11" x14ac:dyDescent="0.25">
      <c r="A3303" s="1" t="s">
        <v>39</v>
      </c>
      <c r="B3303" s="1" t="s">
        <v>3343</v>
      </c>
      <c r="C3303">
        <v>98882</v>
      </c>
      <c r="D3303" s="1" t="s">
        <v>3859</v>
      </c>
      <c r="E3303">
        <v>60.4</v>
      </c>
      <c r="F3303">
        <v>4107.2</v>
      </c>
      <c r="G3303" s="1" t="s">
        <v>39</v>
      </c>
      <c r="H3303">
        <v>4107.2</v>
      </c>
      <c r="I3303">
        <v>0</v>
      </c>
      <c r="J3303" s="1" t="s">
        <v>3890</v>
      </c>
      <c r="K3303" s="1" t="s">
        <v>3894</v>
      </c>
    </row>
    <row r="3304" spans="1:11" x14ac:dyDescent="0.25">
      <c r="A3304" s="1" t="s">
        <v>39</v>
      </c>
      <c r="B3304" s="1" t="s">
        <v>3344</v>
      </c>
      <c r="C3304">
        <v>98883</v>
      </c>
      <c r="D3304" s="1" t="s">
        <v>3859</v>
      </c>
      <c r="E3304">
        <v>9.8000000000000007</v>
      </c>
      <c r="F3304">
        <v>960.4</v>
      </c>
      <c r="G3304" s="1" t="s">
        <v>39</v>
      </c>
      <c r="H3304">
        <v>960.4</v>
      </c>
      <c r="I3304">
        <v>0</v>
      </c>
      <c r="J3304" s="1" t="s">
        <v>3890</v>
      </c>
      <c r="K3304" s="1" t="s">
        <v>3894</v>
      </c>
    </row>
    <row r="3305" spans="1:11" x14ac:dyDescent="0.25">
      <c r="A3305" s="1" t="s">
        <v>39</v>
      </c>
      <c r="B3305" s="1" t="s">
        <v>3345</v>
      </c>
      <c r="C3305">
        <v>98884</v>
      </c>
      <c r="D3305" s="1" t="s">
        <v>3603</v>
      </c>
      <c r="E3305">
        <v>28.5</v>
      </c>
      <c r="F3305">
        <v>1795.5</v>
      </c>
      <c r="G3305" s="1" t="s">
        <v>39</v>
      </c>
      <c r="H3305">
        <v>1795.5</v>
      </c>
      <c r="I3305">
        <v>0</v>
      </c>
      <c r="J3305" s="1" t="s">
        <v>3890</v>
      </c>
      <c r="K3305" s="1" t="s">
        <v>3894</v>
      </c>
    </row>
    <row r="3306" spans="1:11" x14ac:dyDescent="0.25">
      <c r="A3306" s="1" t="s">
        <v>39</v>
      </c>
      <c r="B3306" s="1" t="s">
        <v>3346</v>
      </c>
      <c r="C3306">
        <v>98885</v>
      </c>
      <c r="D3306" s="1" t="s">
        <v>3827</v>
      </c>
      <c r="E3306">
        <v>6.8</v>
      </c>
      <c r="F3306">
        <v>598.4</v>
      </c>
      <c r="G3306" s="1" t="s">
        <v>39</v>
      </c>
      <c r="H3306">
        <v>598.4</v>
      </c>
      <c r="I3306">
        <v>0</v>
      </c>
      <c r="J3306" s="1" t="s">
        <v>3890</v>
      </c>
      <c r="K3306" s="1" t="s">
        <v>3894</v>
      </c>
    </row>
    <row r="3307" spans="1:11" x14ac:dyDescent="0.25">
      <c r="A3307" s="1" t="s">
        <v>39</v>
      </c>
      <c r="B3307" s="1" t="s">
        <v>3347</v>
      </c>
      <c r="C3307">
        <v>98886</v>
      </c>
      <c r="D3307" s="1" t="s">
        <v>3618</v>
      </c>
      <c r="E3307">
        <v>61.5</v>
      </c>
      <c r="F3307">
        <v>3366</v>
      </c>
      <c r="G3307" s="1" t="s">
        <v>39</v>
      </c>
      <c r="H3307">
        <v>3366</v>
      </c>
      <c r="I3307">
        <v>0</v>
      </c>
      <c r="J3307" s="1" t="s">
        <v>3890</v>
      </c>
      <c r="K3307" s="1" t="s">
        <v>3894</v>
      </c>
    </row>
    <row r="3308" spans="1:11" x14ac:dyDescent="0.25">
      <c r="A3308" s="1" t="s">
        <v>39</v>
      </c>
      <c r="B3308" s="1" t="s">
        <v>3348</v>
      </c>
      <c r="C3308">
        <v>98887</v>
      </c>
      <c r="D3308" s="1" t="s">
        <v>3692</v>
      </c>
      <c r="E3308">
        <v>127.3</v>
      </c>
      <c r="F3308">
        <v>8167.4</v>
      </c>
      <c r="G3308" s="1" t="s">
        <v>39</v>
      </c>
      <c r="H3308">
        <v>8167.4</v>
      </c>
      <c r="I3308">
        <v>0</v>
      </c>
      <c r="J3308" s="1" t="s">
        <v>3890</v>
      </c>
      <c r="K3308" s="1" t="s">
        <v>3894</v>
      </c>
    </row>
    <row r="3309" spans="1:11" x14ac:dyDescent="0.25">
      <c r="A3309" s="1" t="s">
        <v>39</v>
      </c>
      <c r="B3309" s="1" t="s">
        <v>3349</v>
      </c>
      <c r="C3309">
        <v>98888</v>
      </c>
      <c r="D3309" s="1" t="s">
        <v>3625</v>
      </c>
      <c r="E3309">
        <v>38.700000000000003</v>
      </c>
      <c r="F3309">
        <v>1973.7</v>
      </c>
      <c r="G3309" s="1" t="s">
        <v>39</v>
      </c>
      <c r="H3309">
        <v>1973.7</v>
      </c>
      <c r="I3309">
        <v>0</v>
      </c>
      <c r="J3309" s="1" t="s">
        <v>3890</v>
      </c>
      <c r="K3309" s="1" t="s">
        <v>3894</v>
      </c>
    </row>
    <row r="3310" spans="1:11" x14ac:dyDescent="0.25">
      <c r="A3310" s="1" t="s">
        <v>39</v>
      </c>
      <c r="B3310" s="1" t="s">
        <v>3350</v>
      </c>
      <c r="C3310">
        <v>98889</v>
      </c>
      <c r="D3310" s="1" t="s">
        <v>3624</v>
      </c>
      <c r="E3310">
        <v>16.600000000000001</v>
      </c>
      <c r="F3310">
        <v>1062.4000000000001</v>
      </c>
      <c r="G3310" s="1" t="s">
        <v>39</v>
      </c>
      <c r="H3310">
        <v>1062.4000000000001</v>
      </c>
      <c r="I3310">
        <v>0</v>
      </c>
      <c r="J3310" s="1" t="s">
        <v>3890</v>
      </c>
      <c r="K3310" s="1" t="s">
        <v>3894</v>
      </c>
    </row>
    <row r="3311" spans="1:11" x14ac:dyDescent="0.25">
      <c r="A3311" s="1" t="s">
        <v>39</v>
      </c>
      <c r="B3311" s="1" t="s">
        <v>3351</v>
      </c>
      <c r="C3311">
        <v>98890</v>
      </c>
      <c r="D3311" s="1" t="s">
        <v>3606</v>
      </c>
      <c r="E3311">
        <v>50.6</v>
      </c>
      <c r="F3311">
        <v>2580.6</v>
      </c>
      <c r="G3311" s="1" t="s">
        <v>39</v>
      </c>
      <c r="H3311">
        <v>2580.6</v>
      </c>
      <c r="I3311">
        <v>0</v>
      </c>
      <c r="J3311" s="1" t="s">
        <v>3890</v>
      </c>
      <c r="K3311" s="1" t="s">
        <v>3894</v>
      </c>
    </row>
    <row r="3312" spans="1:11" x14ac:dyDescent="0.25">
      <c r="A3312" s="1" t="s">
        <v>39</v>
      </c>
      <c r="B3312" s="1" t="s">
        <v>3352</v>
      </c>
      <c r="C3312">
        <v>98891</v>
      </c>
      <c r="D3312" s="1" t="s">
        <v>3687</v>
      </c>
      <c r="E3312">
        <v>24</v>
      </c>
      <c r="F3312">
        <v>1680</v>
      </c>
      <c r="G3312" s="1" t="s">
        <v>39</v>
      </c>
      <c r="H3312">
        <v>1680</v>
      </c>
      <c r="I3312">
        <v>0</v>
      </c>
      <c r="J3312" s="1" t="s">
        <v>3890</v>
      </c>
      <c r="K3312" s="1" t="s">
        <v>3894</v>
      </c>
    </row>
    <row r="3313" spans="1:11" x14ac:dyDescent="0.25">
      <c r="A3313" s="1" t="s">
        <v>39</v>
      </c>
      <c r="B3313" s="1" t="s">
        <v>3353</v>
      </c>
      <c r="C3313">
        <v>98892</v>
      </c>
      <c r="D3313" s="1" t="s">
        <v>3627</v>
      </c>
      <c r="E3313">
        <v>48.6</v>
      </c>
      <c r="F3313">
        <v>3110.4</v>
      </c>
      <c r="G3313" s="1" t="s">
        <v>39</v>
      </c>
      <c r="H3313">
        <v>3110.4</v>
      </c>
      <c r="I3313">
        <v>0</v>
      </c>
      <c r="J3313" s="1" t="s">
        <v>3890</v>
      </c>
      <c r="K3313" s="1" t="s">
        <v>3894</v>
      </c>
    </row>
    <row r="3314" spans="1:11" x14ac:dyDescent="0.25">
      <c r="A3314" s="1" t="s">
        <v>39</v>
      </c>
      <c r="B3314" s="1" t="s">
        <v>3354</v>
      </c>
      <c r="C3314">
        <v>98893</v>
      </c>
      <c r="D3314" s="1" t="s">
        <v>3622</v>
      </c>
      <c r="E3314">
        <v>36.299999999999997</v>
      </c>
      <c r="F3314">
        <v>1815</v>
      </c>
      <c r="G3314" s="1" t="s">
        <v>39</v>
      </c>
      <c r="H3314">
        <v>1815</v>
      </c>
      <c r="I3314">
        <v>0</v>
      </c>
      <c r="J3314" s="1" t="s">
        <v>3890</v>
      </c>
      <c r="K3314" s="1" t="s">
        <v>3894</v>
      </c>
    </row>
    <row r="3315" spans="1:11" x14ac:dyDescent="0.25">
      <c r="A3315" s="1" t="s">
        <v>39</v>
      </c>
      <c r="B3315" s="1" t="s">
        <v>3355</v>
      </c>
      <c r="C3315">
        <v>98894</v>
      </c>
      <c r="D3315" s="1" t="s">
        <v>3614</v>
      </c>
      <c r="E3315">
        <v>20.8</v>
      </c>
      <c r="F3315">
        <v>1165.5999999999999</v>
      </c>
      <c r="G3315" s="1" t="s">
        <v>39</v>
      </c>
      <c r="H3315">
        <v>1165.5999999999999</v>
      </c>
      <c r="I3315">
        <v>0</v>
      </c>
      <c r="J3315" s="1" t="s">
        <v>3890</v>
      </c>
      <c r="K3315" s="1" t="s">
        <v>3894</v>
      </c>
    </row>
    <row r="3316" spans="1:11" x14ac:dyDescent="0.25">
      <c r="A3316" s="1" t="s">
        <v>39</v>
      </c>
      <c r="B3316" s="1" t="s">
        <v>3356</v>
      </c>
      <c r="C3316">
        <v>98895</v>
      </c>
      <c r="D3316" s="1" t="s">
        <v>3614</v>
      </c>
      <c r="E3316">
        <v>2</v>
      </c>
      <c r="F3316">
        <v>30</v>
      </c>
      <c r="G3316" s="1" t="s">
        <v>39</v>
      </c>
      <c r="H3316">
        <v>30</v>
      </c>
      <c r="I3316">
        <v>0</v>
      </c>
      <c r="J3316" s="1" t="s">
        <v>3890</v>
      </c>
      <c r="K3316" s="1" t="s">
        <v>3894</v>
      </c>
    </row>
    <row r="3317" spans="1:11" x14ac:dyDescent="0.25">
      <c r="A3317" s="1" t="s">
        <v>40</v>
      </c>
      <c r="B3317" s="1" t="s">
        <v>3357</v>
      </c>
      <c r="C3317">
        <v>98896</v>
      </c>
      <c r="D3317" s="1" t="s">
        <v>3598</v>
      </c>
      <c r="E3317">
        <v>1662.7</v>
      </c>
      <c r="F3317">
        <v>94773.9</v>
      </c>
      <c r="G3317" s="1" t="s">
        <v>3886</v>
      </c>
      <c r="H3317">
        <v>94773.9</v>
      </c>
      <c r="I3317">
        <v>0</v>
      </c>
      <c r="J3317" s="1" t="s">
        <v>3890</v>
      </c>
      <c r="K3317" s="1" t="s">
        <v>3895</v>
      </c>
    </row>
    <row r="3318" spans="1:11" x14ac:dyDescent="0.25">
      <c r="A3318" s="1" t="s">
        <v>40</v>
      </c>
      <c r="B3318" s="1" t="s">
        <v>3358</v>
      </c>
      <c r="C3318">
        <v>98897</v>
      </c>
      <c r="D3318" s="1" t="s">
        <v>3643</v>
      </c>
      <c r="E3318">
        <v>71.900000000000006</v>
      </c>
      <c r="F3318">
        <v>4098.3</v>
      </c>
      <c r="G3318" s="1" t="s">
        <v>3883</v>
      </c>
      <c r="H3318">
        <v>4098.3</v>
      </c>
      <c r="I3318">
        <v>0</v>
      </c>
      <c r="J3318" s="1" t="s">
        <v>3890</v>
      </c>
      <c r="K3318" s="1" t="s">
        <v>3899</v>
      </c>
    </row>
    <row r="3319" spans="1:11" x14ac:dyDescent="0.25">
      <c r="A3319" s="1" t="s">
        <v>40</v>
      </c>
      <c r="B3319" s="1" t="s">
        <v>3359</v>
      </c>
      <c r="C3319">
        <v>98898</v>
      </c>
      <c r="D3319" s="1" t="s">
        <v>3651</v>
      </c>
      <c r="E3319">
        <v>424.9</v>
      </c>
      <c r="F3319">
        <v>23504</v>
      </c>
      <c r="G3319" s="1" t="s">
        <v>41</v>
      </c>
      <c r="H3319">
        <v>23504</v>
      </c>
      <c r="I3319">
        <v>0</v>
      </c>
      <c r="J3319" s="1" t="s">
        <v>3890</v>
      </c>
      <c r="K3319" s="1" t="s">
        <v>3899</v>
      </c>
    </row>
    <row r="3320" spans="1:11" x14ac:dyDescent="0.25">
      <c r="A3320" s="1" t="s">
        <v>40</v>
      </c>
      <c r="B3320" s="1" t="s">
        <v>3360</v>
      </c>
      <c r="C3320">
        <v>98899</v>
      </c>
      <c r="D3320" s="1" t="s">
        <v>3786</v>
      </c>
      <c r="E3320">
        <v>11.3</v>
      </c>
      <c r="F3320">
        <v>384.2</v>
      </c>
      <c r="G3320" s="1" t="s">
        <v>40</v>
      </c>
      <c r="H3320">
        <v>384.2</v>
      </c>
      <c r="I3320">
        <v>0</v>
      </c>
      <c r="J3320" s="1" t="s">
        <v>3890</v>
      </c>
      <c r="K3320" s="1" t="s">
        <v>3899</v>
      </c>
    </row>
    <row r="3321" spans="1:11" x14ac:dyDescent="0.25">
      <c r="A3321" s="1" t="s">
        <v>40</v>
      </c>
      <c r="B3321" s="1" t="s">
        <v>3361</v>
      </c>
      <c r="C3321">
        <v>98900</v>
      </c>
      <c r="D3321" s="1" t="s">
        <v>3863</v>
      </c>
      <c r="E3321">
        <v>82.7</v>
      </c>
      <c r="F3321">
        <v>4548.5</v>
      </c>
      <c r="G3321" s="1" t="s">
        <v>40</v>
      </c>
      <c r="H3321">
        <v>4548.5</v>
      </c>
      <c r="I3321">
        <v>0</v>
      </c>
      <c r="J3321" s="1" t="s">
        <v>3890</v>
      </c>
      <c r="K3321" s="1" t="s">
        <v>3899</v>
      </c>
    </row>
    <row r="3322" spans="1:11" x14ac:dyDescent="0.25">
      <c r="A3322" s="1" t="s">
        <v>40</v>
      </c>
      <c r="B3322" s="1" t="s">
        <v>3362</v>
      </c>
      <c r="C3322">
        <v>98901</v>
      </c>
      <c r="D3322" s="1" t="s">
        <v>3608</v>
      </c>
      <c r="E3322">
        <v>90.5</v>
      </c>
      <c r="F3322">
        <v>4977.5</v>
      </c>
      <c r="G3322" s="1" t="s">
        <v>41</v>
      </c>
      <c r="H3322">
        <v>4977.5</v>
      </c>
      <c r="I3322">
        <v>0</v>
      </c>
      <c r="J3322" s="1" t="s">
        <v>3890</v>
      </c>
      <c r="K3322" s="1" t="s">
        <v>3899</v>
      </c>
    </row>
    <row r="3323" spans="1:11" x14ac:dyDescent="0.25">
      <c r="A3323" s="1" t="s">
        <v>40</v>
      </c>
      <c r="B3323" s="1" t="s">
        <v>3363</v>
      </c>
      <c r="C3323">
        <v>98902</v>
      </c>
      <c r="D3323" s="1" t="s">
        <v>3649</v>
      </c>
      <c r="E3323">
        <v>74.7</v>
      </c>
      <c r="F3323">
        <v>4108.5</v>
      </c>
      <c r="G3323" s="1" t="s">
        <v>41</v>
      </c>
      <c r="H3323">
        <v>4108.5</v>
      </c>
      <c r="I3323">
        <v>0</v>
      </c>
      <c r="J3323" s="1" t="s">
        <v>3890</v>
      </c>
      <c r="K3323" s="1" t="s">
        <v>3899</v>
      </c>
    </row>
    <row r="3324" spans="1:11" x14ac:dyDescent="0.25">
      <c r="A3324" s="1" t="s">
        <v>40</v>
      </c>
      <c r="B3324" s="1" t="s">
        <v>3364</v>
      </c>
      <c r="C3324">
        <v>98903</v>
      </c>
      <c r="D3324" s="1" t="s">
        <v>3653</v>
      </c>
      <c r="E3324">
        <v>74.3</v>
      </c>
      <c r="F3324">
        <v>4086.5</v>
      </c>
      <c r="G3324" s="1" t="s">
        <v>41</v>
      </c>
      <c r="H3324">
        <v>4086.5</v>
      </c>
      <c r="I3324">
        <v>0</v>
      </c>
      <c r="J3324" s="1" t="s">
        <v>3890</v>
      </c>
      <c r="K3324" s="1" t="s">
        <v>3899</v>
      </c>
    </row>
    <row r="3325" spans="1:11" x14ac:dyDescent="0.25">
      <c r="A3325" s="1" t="s">
        <v>40</v>
      </c>
      <c r="B3325" s="1" t="s">
        <v>3365</v>
      </c>
      <c r="C3325">
        <v>98904</v>
      </c>
      <c r="D3325" s="1" t="s">
        <v>3667</v>
      </c>
      <c r="E3325">
        <v>164.4</v>
      </c>
      <c r="F3325">
        <v>9042</v>
      </c>
      <c r="G3325" s="1" t="s">
        <v>3884</v>
      </c>
      <c r="H3325">
        <v>9042</v>
      </c>
      <c r="I3325">
        <v>0</v>
      </c>
      <c r="J3325" s="1" t="s">
        <v>3890</v>
      </c>
      <c r="K3325" s="1" t="s">
        <v>3899</v>
      </c>
    </row>
    <row r="3326" spans="1:11" x14ac:dyDescent="0.25">
      <c r="A3326" s="1" t="s">
        <v>40</v>
      </c>
      <c r="B3326" s="1" t="s">
        <v>3366</v>
      </c>
      <c r="C3326">
        <v>98905</v>
      </c>
      <c r="D3326" s="1" t="s">
        <v>3737</v>
      </c>
      <c r="E3326">
        <v>74.5</v>
      </c>
      <c r="F3326">
        <v>4246.5</v>
      </c>
      <c r="G3326" s="1" t="s">
        <v>3884</v>
      </c>
      <c r="H3326">
        <v>4246.5</v>
      </c>
      <c r="I3326">
        <v>0</v>
      </c>
      <c r="J3326" s="1" t="s">
        <v>3890</v>
      </c>
      <c r="K3326" s="1" t="s">
        <v>3899</v>
      </c>
    </row>
    <row r="3327" spans="1:11" x14ac:dyDescent="0.25">
      <c r="A3327" s="1" t="s">
        <v>40</v>
      </c>
      <c r="B3327" s="1" t="s">
        <v>3367</v>
      </c>
      <c r="C3327">
        <v>98906</v>
      </c>
      <c r="D3327" s="1" t="s">
        <v>3640</v>
      </c>
      <c r="E3327">
        <v>171.5</v>
      </c>
      <c r="F3327">
        <v>9472.5</v>
      </c>
      <c r="G3327" s="1" t="s">
        <v>40</v>
      </c>
      <c r="H3327">
        <v>9472.5</v>
      </c>
      <c r="I3327">
        <v>0</v>
      </c>
      <c r="J3327" s="1" t="s">
        <v>3890</v>
      </c>
      <c r="K3327" s="1" t="s">
        <v>3899</v>
      </c>
    </row>
    <row r="3328" spans="1:11" x14ac:dyDescent="0.25">
      <c r="A3328" s="1" t="s">
        <v>40</v>
      </c>
      <c r="B3328" s="1" t="s">
        <v>3368</v>
      </c>
      <c r="C3328">
        <v>98907</v>
      </c>
      <c r="D3328" s="1" t="s">
        <v>3645</v>
      </c>
      <c r="E3328">
        <v>91.2</v>
      </c>
      <c r="F3328">
        <v>5016</v>
      </c>
      <c r="G3328" s="1" t="s">
        <v>41</v>
      </c>
      <c r="H3328">
        <v>5016</v>
      </c>
      <c r="I3328">
        <v>0</v>
      </c>
      <c r="J3328" s="1" t="s">
        <v>3890</v>
      </c>
      <c r="K3328" s="1" t="s">
        <v>3899</v>
      </c>
    </row>
    <row r="3329" spans="1:11" x14ac:dyDescent="0.25">
      <c r="A3329" s="1" t="s">
        <v>40</v>
      </c>
      <c r="B3329" s="1" t="s">
        <v>3369</v>
      </c>
      <c r="C3329">
        <v>98908</v>
      </c>
      <c r="D3329" s="1" t="s">
        <v>3609</v>
      </c>
      <c r="E3329">
        <v>34.9</v>
      </c>
      <c r="F3329">
        <v>2299.8000000000002</v>
      </c>
      <c r="G3329" s="1" t="s">
        <v>40</v>
      </c>
      <c r="H3329">
        <v>2299.8000000000002</v>
      </c>
      <c r="I3329">
        <v>0</v>
      </c>
      <c r="J3329" s="1" t="s">
        <v>3890</v>
      </c>
      <c r="K3329" s="1" t="s">
        <v>3894</v>
      </c>
    </row>
    <row r="3330" spans="1:11" x14ac:dyDescent="0.25">
      <c r="A3330" s="1" t="s">
        <v>40</v>
      </c>
      <c r="B3330" s="1" t="s">
        <v>3370</v>
      </c>
      <c r="C3330">
        <v>98909</v>
      </c>
      <c r="D3330" s="1" t="s">
        <v>3639</v>
      </c>
      <c r="E3330">
        <v>143.5</v>
      </c>
      <c r="F3330">
        <v>7175</v>
      </c>
      <c r="G3330" s="1" t="s">
        <v>41</v>
      </c>
      <c r="H3330">
        <v>7175</v>
      </c>
      <c r="I3330">
        <v>0</v>
      </c>
      <c r="J3330" s="1" t="s">
        <v>3890</v>
      </c>
      <c r="K3330" s="1" t="s">
        <v>3899</v>
      </c>
    </row>
    <row r="3331" spans="1:11" x14ac:dyDescent="0.25">
      <c r="A3331" s="1" t="s">
        <v>40</v>
      </c>
      <c r="B3331" s="1" t="s">
        <v>3371</v>
      </c>
      <c r="C3331">
        <v>98910</v>
      </c>
      <c r="D3331" s="1" t="s">
        <v>3655</v>
      </c>
      <c r="E3331">
        <v>48.2</v>
      </c>
      <c r="F3331">
        <v>2410</v>
      </c>
      <c r="G3331" s="1" t="s">
        <v>40</v>
      </c>
      <c r="H3331">
        <v>2410</v>
      </c>
      <c r="I3331">
        <v>0</v>
      </c>
      <c r="J3331" s="1" t="s">
        <v>3890</v>
      </c>
      <c r="K3331" s="1" t="s">
        <v>3899</v>
      </c>
    </row>
    <row r="3332" spans="1:11" x14ac:dyDescent="0.25">
      <c r="A3332" s="1" t="s">
        <v>40</v>
      </c>
      <c r="B3332" s="1" t="s">
        <v>3372</v>
      </c>
      <c r="C3332">
        <v>98911</v>
      </c>
      <c r="D3332" s="1" t="s">
        <v>3735</v>
      </c>
      <c r="E3332">
        <v>30.7</v>
      </c>
      <c r="F3332">
        <v>1774.2</v>
      </c>
      <c r="G3332" s="1" t="s">
        <v>3884</v>
      </c>
      <c r="H3332">
        <v>1774.2</v>
      </c>
      <c r="I3332">
        <v>0</v>
      </c>
      <c r="J3332" s="1" t="s">
        <v>3890</v>
      </c>
      <c r="K3332" s="1" t="s">
        <v>3899</v>
      </c>
    </row>
    <row r="3333" spans="1:11" x14ac:dyDescent="0.25">
      <c r="A3333" s="1" t="s">
        <v>40</v>
      </c>
      <c r="B3333" s="1" t="s">
        <v>3373</v>
      </c>
      <c r="C3333">
        <v>98912</v>
      </c>
      <c r="D3333" s="1" t="s">
        <v>3641</v>
      </c>
      <c r="E3333">
        <v>56.6</v>
      </c>
      <c r="F3333">
        <v>3249.9</v>
      </c>
      <c r="G3333" s="1" t="s">
        <v>3884</v>
      </c>
      <c r="H3333">
        <v>3249.9</v>
      </c>
      <c r="I3333">
        <v>0</v>
      </c>
      <c r="J3333" s="1" t="s">
        <v>3890</v>
      </c>
      <c r="K3333" s="1" t="s">
        <v>3899</v>
      </c>
    </row>
    <row r="3334" spans="1:11" x14ac:dyDescent="0.25">
      <c r="A3334" s="1" t="s">
        <v>40</v>
      </c>
      <c r="B3334" s="1" t="s">
        <v>3374</v>
      </c>
      <c r="C3334">
        <v>98913</v>
      </c>
      <c r="D3334" s="1" t="s">
        <v>3599</v>
      </c>
      <c r="E3334">
        <v>1112.5</v>
      </c>
      <c r="F3334">
        <v>62087.4</v>
      </c>
      <c r="G3334" s="1" t="s">
        <v>41</v>
      </c>
      <c r="H3334">
        <v>62087.4</v>
      </c>
      <c r="I3334">
        <v>0</v>
      </c>
      <c r="J3334" s="1" t="s">
        <v>3890</v>
      </c>
      <c r="K3334" s="1" t="s">
        <v>3896</v>
      </c>
    </row>
    <row r="3335" spans="1:11" x14ac:dyDescent="0.25">
      <c r="A3335" s="1" t="s">
        <v>40</v>
      </c>
      <c r="B3335" s="1" t="s">
        <v>3375</v>
      </c>
      <c r="C3335">
        <v>98914</v>
      </c>
      <c r="D3335" s="1" t="s">
        <v>3595</v>
      </c>
      <c r="E3335">
        <v>125.8</v>
      </c>
      <c r="F3335">
        <v>6771.4</v>
      </c>
      <c r="G3335" s="1" t="s">
        <v>40</v>
      </c>
      <c r="H3335">
        <v>6771.4</v>
      </c>
      <c r="I3335">
        <v>0</v>
      </c>
      <c r="J3335" s="1" t="s">
        <v>3890</v>
      </c>
      <c r="K3335" s="1" t="s">
        <v>3894</v>
      </c>
    </row>
    <row r="3336" spans="1:11" x14ac:dyDescent="0.25">
      <c r="A3336" s="1" t="s">
        <v>40</v>
      </c>
      <c r="B3336" s="1" t="s">
        <v>3376</v>
      </c>
      <c r="C3336">
        <v>98915</v>
      </c>
      <c r="D3336" s="1" t="s">
        <v>3636</v>
      </c>
      <c r="E3336">
        <v>21.4</v>
      </c>
      <c r="F3336">
        <v>1348.2</v>
      </c>
      <c r="G3336" s="1" t="s">
        <v>40</v>
      </c>
      <c r="H3336">
        <v>1348.2</v>
      </c>
      <c r="I3336">
        <v>0</v>
      </c>
      <c r="J3336" s="1" t="s">
        <v>3890</v>
      </c>
      <c r="K3336" s="1" t="s">
        <v>3897</v>
      </c>
    </row>
    <row r="3337" spans="1:11" x14ac:dyDescent="0.25">
      <c r="A3337" s="1" t="s">
        <v>40</v>
      </c>
      <c r="B3337" s="1" t="s">
        <v>3377</v>
      </c>
      <c r="C3337">
        <v>98916</v>
      </c>
      <c r="D3337" s="1" t="s">
        <v>3638</v>
      </c>
      <c r="E3337">
        <v>53.2</v>
      </c>
      <c r="F3337">
        <v>3201.6</v>
      </c>
      <c r="G3337" s="1" t="s">
        <v>40</v>
      </c>
      <c r="H3337">
        <v>3201.6</v>
      </c>
      <c r="I3337">
        <v>0</v>
      </c>
      <c r="J3337" s="1" t="s">
        <v>3890</v>
      </c>
      <c r="K3337" s="1" t="s">
        <v>3897</v>
      </c>
    </row>
    <row r="3338" spans="1:11" x14ac:dyDescent="0.25">
      <c r="A3338" s="1" t="s">
        <v>40</v>
      </c>
      <c r="B3338" s="1" t="s">
        <v>3378</v>
      </c>
      <c r="C3338">
        <v>98917</v>
      </c>
      <c r="D3338" s="1" t="s">
        <v>3733</v>
      </c>
      <c r="E3338">
        <v>0</v>
      </c>
      <c r="F3338">
        <v>0</v>
      </c>
      <c r="G3338" s="1" t="s">
        <v>3879</v>
      </c>
      <c r="H3338">
        <v>0</v>
      </c>
      <c r="I3338">
        <v>0</v>
      </c>
      <c r="J3338" s="1" t="s">
        <v>3891</v>
      </c>
      <c r="K3338" s="1" t="s">
        <v>3897</v>
      </c>
    </row>
    <row r="3339" spans="1:11" x14ac:dyDescent="0.25">
      <c r="A3339" s="1" t="s">
        <v>40</v>
      </c>
      <c r="B3339" s="1" t="s">
        <v>3379</v>
      </c>
      <c r="C3339">
        <v>98918</v>
      </c>
      <c r="D3339" s="1" t="s">
        <v>3669</v>
      </c>
      <c r="E3339">
        <v>55.1</v>
      </c>
      <c r="F3339">
        <v>3691.7</v>
      </c>
      <c r="G3339" s="1" t="s">
        <v>40</v>
      </c>
      <c r="H3339">
        <v>3691.7</v>
      </c>
      <c r="I3339">
        <v>0</v>
      </c>
      <c r="J3339" s="1" t="s">
        <v>3890</v>
      </c>
      <c r="K3339" s="1" t="s">
        <v>3897</v>
      </c>
    </row>
    <row r="3340" spans="1:11" x14ac:dyDescent="0.25">
      <c r="A3340" s="1" t="s">
        <v>40</v>
      </c>
      <c r="B3340" s="1" t="s">
        <v>3380</v>
      </c>
      <c r="C3340">
        <v>98919</v>
      </c>
      <c r="D3340" s="1" t="s">
        <v>3670</v>
      </c>
      <c r="E3340">
        <v>65.400000000000006</v>
      </c>
      <c r="F3340">
        <v>4381.8</v>
      </c>
      <c r="G3340" s="1" t="s">
        <v>40</v>
      </c>
      <c r="H3340">
        <v>4381.8</v>
      </c>
      <c r="I3340">
        <v>0</v>
      </c>
      <c r="J3340" s="1" t="s">
        <v>3890</v>
      </c>
      <c r="K3340" s="1" t="s">
        <v>3897</v>
      </c>
    </row>
    <row r="3341" spans="1:11" x14ac:dyDescent="0.25">
      <c r="A3341" s="1" t="s">
        <v>40</v>
      </c>
      <c r="B3341" s="1" t="s">
        <v>3381</v>
      </c>
      <c r="C3341">
        <v>98920</v>
      </c>
      <c r="D3341" s="1" t="s">
        <v>3606</v>
      </c>
      <c r="E3341">
        <v>76.8</v>
      </c>
      <c r="F3341">
        <v>4484.8999999999996</v>
      </c>
      <c r="G3341" s="1" t="s">
        <v>40</v>
      </c>
      <c r="H3341">
        <v>4484.8999999999996</v>
      </c>
      <c r="I3341">
        <v>0</v>
      </c>
      <c r="J3341" s="1" t="s">
        <v>3890</v>
      </c>
      <c r="K3341" s="1" t="s">
        <v>3894</v>
      </c>
    </row>
    <row r="3342" spans="1:11" x14ac:dyDescent="0.25">
      <c r="A3342" s="1" t="s">
        <v>40</v>
      </c>
      <c r="B3342" s="1" t="s">
        <v>3382</v>
      </c>
      <c r="C3342">
        <v>98921</v>
      </c>
      <c r="D3342" s="1" t="s">
        <v>3671</v>
      </c>
      <c r="E3342">
        <v>85.4</v>
      </c>
      <c r="F3342">
        <v>5576.1</v>
      </c>
      <c r="G3342" s="1" t="s">
        <v>40</v>
      </c>
      <c r="H3342">
        <v>5576.1</v>
      </c>
      <c r="I3342">
        <v>0</v>
      </c>
      <c r="J3342" s="1" t="s">
        <v>3890</v>
      </c>
      <c r="K3342" s="1" t="s">
        <v>3897</v>
      </c>
    </row>
    <row r="3343" spans="1:11" x14ac:dyDescent="0.25">
      <c r="A3343" s="1" t="s">
        <v>40</v>
      </c>
      <c r="B3343" s="1" t="s">
        <v>3383</v>
      </c>
      <c r="C3343">
        <v>98922</v>
      </c>
      <c r="D3343" s="1" t="s">
        <v>3875</v>
      </c>
      <c r="E3343">
        <v>49.3</v>
      </c>
      <c r="F3343">
        <v>3401.7</v>
      </c>
      <c r="G3343" s="1" t="s">
        <v>40</v>
      </c>
      <c r="H3343">
        <v>3401.7</v>
      </c>
      <c r="I3343">
        <v>0</v>
      </c>
      <c r="J3343" s="1" t="s">
        <v>3890</v>
      </c>
      <c r="K3343" s="1" t="s">
        <v>3894</v>
      </c>
    </row>
    <row r="3344" spans="1:11" x14ac:dyDescent="0.25">
      <c r="A3344" s="1" t="s">
        <v>40</v>
      </c>
      <c r="B3344" s="1" t="s">
        <v>3384</v>
      </c>
      <c r="C3344">
        <v>98923</v>
      </c>
      <c r="D3344" s="1" t="s">
        <v>3678</v>
      </c>
      <c r="E3344">
        <v>8.3000000000000007</v>
      </c>
      <c r="F3344">
        <v>531.20000000000005</v>
      </c>
      <c r="G3344" s="1" t="s">
        <v>40</v>
      </c>
      <c r="H3344">
        <v>531.20000000000005</v>
      </c>
      <c r="I3344">
        <v>0</v>
      </c>
      <c r="J3344" s="1" t="s">
        <v>3890</v>
      </c>
      <c r="K3344" s="1" t="s">
        <v>3897</v>
      </c>
    </row>
    <row r="3345" spans="1:11" x14ac:dyDescent="0.25">
      <c r="A3345" s="1" t="s">
        <v>40</v>
      </c>
      <c r="B3345" s="1" t="s">
        <v>3385</v>
      </c>
      <c r="C3345">
        <v>98924</v>
      </c>
      <c r="D3345" s="1" t="s">
        <v>3604</v>
      </c>
      <c r="E3345">
        <v>78.099999999999994</v>
      </c>
      <c r="F3345">
        <v>4711.8</v>
      </c>
      <c r="G3345" s="1" t="s">
        <v>40</v>
      </c>
      <c r="H3345">
        <v>4711.8</v>
      </c>
      <c r="I3345">
        <v>0</v>
      </c>
      <c r="J3345" s="1" t="s">
        <v>3890</v>
      </c>
      <c r="K3345" s="1" t="s">
        <v>3894</v>
      </c>
    </row>
    <row r="3346" spans="1:11" x14ac:dyDescent="0.25">
      <c r="A3346" s="1" t="s">
        <v>40</v>
      </c>
      <c r="B3346" s="1" t="s">
        <v>3386</v>
      </c>
      <c r="C3346">
        <v>98925</v>
      </c>
      <c r="D3346" s="1" t="s">
        <v>3736</v>
      </c>
      <c r="E3346">
        <v>18.5</v>
      </c>
      <c r="F3346">
        <v>1100.8</v>
      </c>
      <c r="G3346" s="1" t="s">
        <v>40</v>
      </c>
      <c r="H3346">
        <v>1100.8</v>
      </c>
      <c r="I3346">
        <v>0</v>
      </c>
      <c r="J3346" s="1" t="s">
        <v>3890</v>
      </c>
      <c r="K3346" s="1" t="s">
        <v>3897</v>
      </c>
    </row>
    <row r="3347" spans="1:11" x14ac:dyDescent="0.25">
      <c r="A3347" s="1" t="s">
        <v>40</v>
      </c>
      <c r="B3347" s="1" t="s">
        <v>3387</v>
      </c>
      <c r="C3347">
        <v>98926</v>
      </c>
      <c r="D3347" s="1" t="s">
        <v>3734</v>
      </c>
      <c r="E3347">
        <v>45.6</v>
      </c>
      <c r="F3347">
        <v>3146.4</v>
      </c>
      <c r="G3347" s="1" t="s">
        <v>40</v>
      </c>
      <c r="H3347">
        <v>3146.4</v>
      </c>
      <c r="I3347">
        <v>0</v>
      </c>
      <c r="J3347" s="1" t="s">
        <v>3890</v>
      </c>
      <c r="K3347" s="1" t="s">
        <v>3894</v>
      </c>
    </row>
    <row r="3348" spans="1:11" x14ac:dyDescent="0.25">
      <c r="A3348" s="1" t="s">
        <v>40</v>
      </c>
      <c r="B3348" s="1" t="s">
        <v>3388</v>
      </c>
      <c r="C3348">
        <v>98927</v>
      </c>
      <c r="D3348" s="1" t="s">
        <v>3822</v>
      </c>
      <c r="E3348">
        <v>325.39999999999998</v>
      </c>
      <c r="F3348">
        <v>17897</v>
      </c>
      <c r="G3348" s="1" t="s">
        <v>40</v>
      </c>
      <c r="H3348">
        <v>17897</v>
      </c>
      <c r="I3348">
        <v>0</v>
      </c>
      <c r="J3348" s="1" t="s">
        <v>3890</v>
      </c>
      <c r="K3348" s="1" t="s">
        <v>3894</v>
      </c>
    </row>
    <row r="3349" spans="1:11" x14ac:dyDescent="0.25">
      <c r="A3349" s="1" t="s">
        <v>40</v>
      </c>
      <c r="B3349" s="1" t="s">
        <v>3389</v>
      </c>
      <c r="C3349">
        <v>98928</v>
      </c>
      <c r="D3349" s="1" t="s">
        <v>3679</v>
      </c>
      <c r="E3349">
        <v>32.700000000000003</v>
      </c>
      <c r="F3349">
        <v>2060.1</v>
      </c>
      <c r="G3349" s="1" t="s">
        <v>40</v>
      </c>
      <c r="H3349">
        <v>2060.1</v>
      </c>
      <c r="I3349">
        <v>0</v>
      </c>
      <c r="J3349" s="1" t="s">
        <v>3890</v>
      </c>
      <c r="K3349" s="1" t="s">
        <v>3897</v>
      </c>
    </row>
    <row r="3350" spans="1:11" x14ac:dyDescent="0.25">
      <c r="A3350" s="1" t="s">
        <v>40</v>
      </c>
      <c r="B3350" s="1" t="s">
        <v>3390</v>
      </c>
      <c r="C3350">
        <v>98929</v>
      </c>
      <c r="D3350" s="1" t="s">
        <v>3668</v>
      </c>
      <c r="E3350">
        <v>82.4</v>
      </c>
      <c r="F3350">
        <v>5191.2</v>
      </c>
      <c r="G3350" s="1" t="s">
        <v>3884</v>
      </c>
      <c r="H3350">
        <v>5191.2</v>
      </c>
      <c r="I3350">
        <v>0</v>
      </c>
      <c r="J3350" s="1" t="s">
        <v>3890</v>
      </c>
      <c r="K3350" s="1" t="s">
        <v>3900</v>
      </c>
    </row>
    <row r="3351" spans="1:11" x14ac:dyDescent="0.25">
      <c r="A3351" s="1" t="s">
        <v>40</v>
      </c>
      <c r="B3351" s="1" t="s">
        <v>3391</v>
      </c>
      <c r="C3351">
        <v>98930</v>
      </c>
      <c r="D3351" s="1" t="s">
        <v>3676</v>
      </c>
      <c r="E3351">
        <v>15</v>
      </c>
      <c r="F3351">
        <v>600</v>
      </c>
      <c r="G3351" s="1" t="s">
        <v>40</v>
      </c>
      <c r="H3351">
        <v>600</v>
      </c>
      <c r="I3351">
        <v>0</v>
      </c>
      <c r="J3351" s="1" t="s">
        <v>3890</v>
      </c>
      <c r="K3351" s="1" t="s">
        <v>3897</v>
      </c>
    </row>
    <row r="3352" spans="1:11" x14ac:dyDescent="0.25">
      <c r="A3352" s="1" t="s">
        <v>40</v>
      </c>
      <c r="B3352" s="1" t="s">
        <v>3392</v>
      </c>
      <c r="C3352">
        <v>98931</v>
      </c>
      <c r="D3352" s="1" t="s">
        <v>3659</v>
      </c>
      <c r="E3352">
        <v>75</v>
      </c>
      <c r="F3352">
        <v>2100</v>
      </c>
      <c r="G3352" s="1" t="s">
        <v>40</v>
      </c>
      <c r="H3352">
        <v>2100</v>
      </c>
      <c r="I3352">
        <v>0</v>
      </c>
      <c r="J3352" s="1" t="s">
        <v>3890</v>
      </c>
      <c r="K3352" s="1" t="s">
        <v>3894</v>
      </c>
    </row>
    <row r="3353" spans="1:11" x14ac:dyDescent="0.25">
      <c r="A3353" s="1" t="s">
        <v>40</v>
      </c>
      <c r="B3353" s="1" t="s">
        <v>3393</v>
      </c>
      <c r="C3353">
        <v>98932</v>
      </c>
      <c r="D3353" s="1" t="s">
        <v>3624</v>
      </c>
      <c r="E3353">
        <v>42.1</v>
      </c>
      <c r="F3353">
        <v>2844.4</v>
      </c>
      <c r="G3353" s="1" t="s">
        <v>40</v>
      </c>
      <c r="H3353">
        <v>2844.4</v>
      </c>
      <c r="I3353">
        <v>0</v>
      </c>
      <c r="J3353" s="1" t="s">
        <v>3890</v>
      </c>
      <c r="K3353" s="1" t="s">
        <v>3894</v>
      </c>
    </row>
    <row r="3354" spans="1:11" x14ac:dyDescent="0.25">
      <c r="A3354" s="1" t="s">
        <v>40</v>
      </c>
      <c r="B3354" s="1" t="s">
        <v>3394</v>
      </c>
      <c r="C3354">
        <v>98933</v>
      </c>
      <c r="D3354" s="1" t="s">
        <v>3624</v>
      </c>
      <c r="E3354">
        <v>2.2999999999999998</v>
      </c>
      <c r="F3354">
        <v>78.2</v>
      </c>
      <c r="G3354" s="1" t="s">
        <v>40</v>
      </c>
      <c r="H3354">
        <v>78.2</v>
      </c>
      <c r="I3354">
        <v>0</v>
      </c>
      <c r="J3354" s="1" t="s">
        <v>3890</v>
      </c>
      <c r="K3354" s="1" t="s">
        <v>3894</v>
      </c>
    </row>
    <row r="3355" spans="1:11" x14ac:dyDescent="0.25">
      <c r="A3355" s="1" t="s">
        <v>40</v>
      </c>
      <c r="B3355" s="1" t="s">
        <v>3395</v>
      </c>
      <c r="C3355">
        <v>98934</v>
      </c>
      <c r="D3355" s="1" t="s">
        <v>3637</v>
      </c>
      <c r="E3355">
        <v>345.2</v>
      </c>
      <c r="F3355">
        <v>13592</v>
      </c>
      <c r="G3355" s="1" t="s">
        <v>40</v>
      </c>
      <c r="H3355">
        <v>13592</v>
      </c>
      <c r="I3355">
        <v>0</v>
      </c>
      <c r="J3355" s="1" t="s">
        <v>3890</v>
      </c>
      <c r="K3355" s="1" t="s">
        <v>3894</v>
      </c>
    </row>
    <row r="3356" spans="1:11" x14ac:dyDescent="0.25">
      <c r="A3356" s="1" t="s">
        <v>40</v>
      </c>
      <c r="B3356" s="1" t="s">
        <v>3396</v>
      </c>
      <c r="C3356">
        <v>98935</v>
      </c>
      <c r="D3356" s="1" t="s">
        <v>3630</v>
      </c>
      <c r="E3356">
        <v>99</v>
      </c>
      <c r="F3356">
        <v>6237</v>
      </c>
      <c r="G3356" s="1" t="s">
        <v>40</v>
      </c>
      <c r="H3356">
        <v>6237</v>
      </c>
      <c r="I3356">
        <v>0</v>
      </c>
      <c r="J3356" s="1" t="s">
        <v>3890</v>
      </c>
      <c r="K3356" s="1" t="s">
        <v>3902</v>
      </c>
    </row>
    <row r="3357" spans="1:11" x14ac:dyDescent="0.25">
      <c r="A3357" s="1" t="s">
        <v>40</v>
      </c>
      <c r="B3357" s="1" t="s">
        <v>3397</v>
      </c>
      <c r="C3357">
        <v>98936</v>
      </c>
      <c r="D3357" s="1" t="s">
        <v>3634</v>
      </c>
      <c r="E3357">
        <v>20.2</v>
      </c>
      <c r="F3357">
        <v>1272.5999999999999</v>
      </c>
      <c r="G3357" s="1" t="s">
        <v>40</v>
      </c>
      <c r="H3357">
        <v>1272.5999999999999</v>
      </c>
      <c r="I3357">
        <v>0</v>
      </c>
      <c r="J3357" s="1" t="s">
        <v>3890</v>
      </c>
      <c r="K3357" s="1" t="s">
        <v>3902</v>
      </c>
    </row>
    <row r="3358" spans="1:11" x14ac:dyDescent="0.25">
      <c r="A3358" s="1" t="s">
        <v>40</v>
      </c>
      <c r="B3358" s="1" t="s">
        <v>3398</v>
      </c>
      <c r="C3358">
        <v>98937</v>
      </c>
      <c r="D3358" s="1" t="s">
        <v>3753</v>
      </c>
      <c r="E3358">
        <v>106.6</v>
      </c>
      <c r="F3358">
        <v>5710.6</v>
      </c>
      <c r="G3358" s="1" t="s">
        <v>40</v>
      </c>
      <c r="H3358">
        <v>5710.6</v>
      </c>
      <c r="I3358">
        <v>0</v>
      </c>
      <c r="J3358" s="1" t="s">
        <v>3890</v>
      </c>
      <c r="K3358" s="1" t="s">
        <v>3902</v>
      </c>
    </row>
    <row r="3359" spans="1:11" x14ac:dyDescent="0.25">
      <c r="A3359" s="1" t="s">
        <v>40</v>
      </c>
      <c r="B3359" s="1" t="s">
        <v>3399</v>
      </c>
      <c r="C3359">
        <v>98938</v>
      </c>
      <c r="D3359" s="1" t="s">
        <v>3620</v>
      </c>
      <c r="E3359">
        <v>110.8</v>
      </c>
      <c r="F3359">
        <v>7534.4</v>
      </c>
      <c r="G3359" s="1" t="s">
        <v>40</v>
      </c>
      <c r="H3359">
        <v>7534.4</v>
      </c>
      <c r="I3359">
        <v>0</v>
      </c>
      <c r="J3359" s="1" t="s">
        <v>3890</v>
      </c>
      <c r="K3359" s="1" t="s">
        <v>3894</v>
      </c>
    </row>
    <row r="3360" spans="1:11" x14ac:dyDescent="0.25">
      <c r="A3360" s="1" t="s">
        <v>40</v>
      </c>
      <c r="B3360" s="1" t="s">
        <v>3400</v>
      </c>
      <c r="C3360">
        <v>98939</v>
      </c>
      <c r="D3360" s="1" t="s">
        <v>3637</v>
      </c>
      <c r="E3360">
        <v>16.7</v>
      </c>
      <c r="F3360">
        <v>769.4</v>
      </c>
      <c r="G3360" s="1" t="s">
        <v>40</v>
      </c>
      <c r="H3360">
        <v>769.4</v>
      </c>
      <c r="I3360">
        <v>0</v>
      </c>
      <c r="J3360" s="1" t="s">
        <v>3890</v>
      </c>
      <c r="K3360" s="1" t="s">
        <v>3894</v>
      </c>
    </row>
    <row r="3361" spans="1:11" x14ac:dyDescent="0.25">
      <c r="A3361" s="1" t="s">
        <v>40</v>
      </c>
      <c r="B3361" s="1" t="s">
        <v>3401</v>
      </c>
      <c r="C3361">
        <v>98940</v>
      </c>
      <c r="D3361" s="1" t="s">
        <v>3663</v>
      </c>
      <c r="E3361">
        <v>489.86</v>
      </c>
      <c r="F3361">
        <v>30805.599999999999</v>
      </c>
      <c r="G3361" s="1" t="s">
        <v>3884</v>
      </c>
      <c r="H3361">
        <v>30805.599999999999</v>
      </c>
      <c r="I3361">
        <v>0</v>
      </c>
      <c r="J3361" s="1" t="s">
        <v>3890</v>
      </c>
      <c r="K3361" s="1" t="s">
        <v>3900</v>
      </c>
    </row>
    <row r="3362" spans="1:11" x14ac:dyDescent="0.25">
      <c r="A3362" s="1" t="s">
        <v>40</v>
      </c>
      <c r="B3362" s="1" t="s">
        <v>3402</v>
      </c>
      <c r="C3362">
        <v>98941</v>
      </c>
      <c r="D3362" s="1" t="s">
        <v>3656</v>
      </c>
      <c r="E3362">
        <v>783.2</v>
      </c>
      <c r="F3362">
        <v>48230.400000000001</v>
      </c>
      <c r="G3362" s="1" t="s">
        <v>3884</v>
      </c>
      <c r="H3362">
        <v>48230.400000000001</v>
      </c>
      <c r="I3362">
        <v>0</v>
      </c>
      <c r="J3362" s="1" t="s">
        <v>3890</v>
      </c>
      <c r="K3362" s="1" t="s">
        <v>3900</v>
      </c>
    </row>
    <row r="3363" spans="1:11" x14ac:dyDescent="0.25">
      <c r="A3363" s="1" t="s">
        <v>40</v>
      </c>
      <c r="B3363" s="1" t="s">
        <v>3403</v>
      </c>
      <c r="C3363">
        <v>98942</v>
      </c>
      <c r="D3363" s="1" t="s">
        <v>3660</v>
      </c>
      <c r="E3363">
        <v>184.9</v>
      </c>
      <c r="F3363">
        <v>11825.8</v>
      </c>
      <c r="G3363" s="1" t="s">
        <v>3883</v>
      </c>
      <c r="H3363">
        <v>11825.8</v>
      </c>
      <c r="I3363">
        <v>0</v>
      </c>
      <c r="J3363" s="1" t="s">
        <v>3890</v>
      </c>
      <c r="K3363" s="1" t="s">
        <v>3900</v>
      </c>
    </row>
    <row r="3364" spans="1:11" x14ac:dyDescent="0.25">
      <c r="A3364" s="1" t="s">
        <v>40</v>
      </c>
      <c r="B3364" s="1" t="s">
        <v>3404</v>
      </c>
      <c r="C3364">
        <v>98943</v>
      </c>
      <c r="D3364" s="1" t="s">
        <v>3658</v>
      </c>
      <c r="E3364">
        <v>465.17</v>
      </c>
      <c r="F3364">
        <v>30093</v>
      </c>
      <c r="G3364" s="1" t="s">
        <v>3883</v>
      </c>
      <c r="H3364">
        <v>30093</v>
      </c>
      <c r="I3364">
        <v>0</v>
      </c>
      <c r="J3364" s="1" t="s">
        <v>3890</v>
      </c>
      <c r="K3364" s="1" t="s">
        <v>3900</v>
      </c>
    </row>
    <row r="3365" spans="1:11" x14ac:dyDescent="0.25">
      <c r="A3365" s="1" t="s">
        <v>40</v>
      </c>
      <c r="B3365" s="1" t="s">
        <v>3405</v>
      </c>
      <c r="C3365">
        <v>98944</v>
      </c>
      <c r="D3365" s="1" t="s">
        <v>3680</v>
      </c>
      <c r="E3365">
        <v>206.2</v>
      </c>
      <c r="F3365">
        <v>10173.799999999999</v>
      </c>
      <c r="G3365" s="1" t="s">
        <v>3886</v>
      </c>
      <c r="H3365">
        <v>10173.799999999999</v>
      </c>
      <c r="I3365">
        <v>0</v>
      </c>
      <c r="J3365" s="1" t="s">
        <v>3890</v>
      </c>
      <c r="K3365" s="1" t="s">
        <v>3900</v>
      </c>
    </row>
    <row r="3366" spans="1:11" x14ac:dyDescent="0.25">
      <c r="A3366" s="1" t="s">
        <v>40</v>
      </c>
      <c r="B3366" s="1" t="s">
        <v>3406</v>
      </c>
      <c r="C3366">
        <v>98945</v>
      </c>
      <c r="D3366" s="1" t="s">
        <v>3750</v>
      </c>
      <c r="E3366">
        <v>66.599999999999994</v>
      </c>
      <c r="F3366">
        <v>4597.3999999999996</v>
      </c>
      <c r="G3366" s="1" t="s">
        <v>41</v>
      </c>
      <c r="H3366">
        <v>4597.3999999999996</v>
      </c>
      <c r="I3366">
        <v>0</v>
      </c>
      <c r="J3366" s="1" t="s">
        <v>3890</v>
      </c>
      <c r="K3366" s="1" t="s">
        <v>3895</v>
      </c>
    </row>
    <row r="3367" spans="1:11" x14ac:dyDescent="0.25">
      <c r="A3367" s="1" t="s">
        <v>40</v>
      </c>
      <c r="B3367" s="1" t="s">
        <v>3407</v>
      </c>
      <c r="C3367">
        <v>98946</v>
      </c>
      <c r="D3367" s="1" t="s">
        <v>3665</v>
      </c>
      <c r="E3367">
        <v>61.7</v>
      </c>
      <c r="F3367">
        <v>4133.8999999999996</v>
      </c>
      <c r="G3367" s="1" t="s">
        <v>41</v>
      </c>
      <c r="H3367">
        <v>4133.8999999999996</v>
      </c>
      <c r="I3367">
        <v>0</v>
      </c>
      <c r="J3367" s="1" t="s">
        <v>3890</v>
      </c>
      <c r="K3367" s="1" t="s">
        <v>3895</v>
      </c>
    </row>
    <row r="3368" spans="1:11" x14ac:dyDescent="0.25">
      <c r="A3368" s="1" t="s">
        <v>40</v>
      </c>
      <c r="B3368" s="1" t="s">
        <v>3408</v>
      </c>
      <c r="C3368">
        <v>98947</v>
      </c>
      <c r="D3368" s="1" t="s">
        <v>3686</v>
      </c>
      <c r="E3368">
        <v>1280.8499999999999</v>
      </c>
      <c r="F3368">
        <v>66303.14</v>
      </c>
      <c r="G3368" s="1" t="s">
        <v>3879</v>
      </c>
      <c r="H3368">
        <v>0</v>
      </c>
      <c r="I3368">
        <v>66303.14</v>
      </c>
      <c r="J3368" s="1" t="s">
        <v>3892</v>
      </c>
      <c r="K3368" s="1" t="s">
        <v>3895</v>
      </c>
    </row>
    <row r="3369" spans="1:11" x14ac:dyDescent="0.25">
      <c r="A3369" s="1" t="s">
        <v>40</v>
      </c>
      <c r="B3369" s="1" t="s">
        <v>3409</v>
      </c>
      <c r="C3369">
        <v>98948</v>
      </c>
      <c r="D3369" s="1" t="s">
        <v>3843</v>
      </c>
      <c r="E3369">
        <v>8.4</v>
      </c>
      <c r="F3369">
        <v>529.20000000000005</v>
      </c>
      <c r="G3369" s="1" t="s">
        <v>40</v>
      </c>
      <c r="H3369">
        <v>529.20000000000005</v>
      </c>
      <c r="I3369">
        <v>0</v>
      </c>
      <c r="J3369" s="1" t="s">
        <v>3890</v>
      </c>
      <c r="K3369" s="1" t="s">
        <v>3894</v>
      </c>
    </row>
    <row r="3370" spans="1:11" x14ac:dyDescent="0.25">
      <c r="A3370" s="1" t="s">
        <v>40</v>
      </c>
      <c r="B3370" s="1" t="s">
        <v>3410</v>
      </c>
      <c r="C3370">
        <v>98949</v>
      </c>
      <c r="D3370" s="1" t="s">
        <v>3703</v>
      </c>
      <c r="E3370">
        <v>115.2</v>
      </c>
      <c r="F3370">
        <v>7728.6</v>
      </c>
      <c r="G3370" s="1" t="s">
        <v>40</v>
      </c>
      <c r="H3370">
        <v>7728.6</v>
      </c>
      <c r="I3370">
        <v>0</v>
      </c>
      <c r="J3370" s="1" t="s">
        <v>3890</v>
      </c>
      <c r="K3370" s="1" t="s">
        <v>3894</v>
      </c>
    </row>
    <row r="3371" spans="1:11" x14ac:dyDescent="0.25">
      <c r="A3371" s="1" t="s">
        <v>40</v>
      </c>
      <c r="B3371" s="1" t="s">
        <v>3411</v>
      </c>
      <c r="C3371">
        <v>98950</v>
      </c>
      <c r="D3371" s="1" t="s">
        <v>3648</v>
      </c>
      <c r="E3371">
        <v>83.9</v>
      </c>
      <c r="F3371">
        <v>4614.5</v>
      </c>
      <c r="G3371" s="1" t="s">
        <v>41</v>
      </c>
      <c r="H3371">
        <v>4614.5</v>
      </c>
      <c r="I3371">
        <v>0</v>
      </c>
      <c r="J3371" s="1" t="s">
        <v>3890</v>
      </c>
      <c r="K3371" s="1" t="s">
        <v>3899</v>
      </c>
    </row>
    <row r="3372" spans="1:11" x14ac:dyDescent="0.25">
      <c r="A3372" s="1" t="s">
        <v>40</v>
      </c>
      <c r="B3372" s="1" t="s">
        <v>3412</v>
      </c>
      <c r="C3372">
        <v>98951</v>
      </c>
      <c r="D3372" s="1" t="s">
        <v>3612</v>
      </c>
      <c r="E3372">
        <v>40.200000000000003</v>
      </c>
      <c r="F3372">
        <v>1937.5</v>
      </c>
      <c r="G3372" s="1" t="s">
        <v>40</v>
      </c>
      <c r="H3372">
        <v>1937.5</v>
      </c>
      <c r="I3372">
        <v>0</v>
      </c>
      <c r="J3372" s="1" t="s">
        <v>3890</v>
      </c>
      <c r="K3372" s="1" t="s">
        <v>3894</v>
      </c>
    </row>
    <row r="3373" spans="1:11" x14ac:dyDescent="0.25">
      <c r="A3373" s="1" t="s">
        <v>40</v>
      </c>
      <c r="B3373" s="1" t="s">
        <v>3413</v>
      </c>
      <c r="C3373">
        <v>98952</v>
      </c>
      <c r="D3373" s="1" t="s">
        <v>3655</v>
      </c>
      <c r="E3373">
        <v>23.7</v>
      </c>
      <c r="F3373">
        <v>1185</v>
      </c>
      <c r="G3373" s="1" t="s">
        <v>40</v>
      </c>
      <c r="H3373">
        <v>1185</v>
      </c>
      <c r="I3373">
        <v>0</v>
      </c>
      <c r="J3373" s="1" t="s">
        <v>3890</v>
      </c>
      <c r="K3373" s="1" t="s">
        <v>3894</v>
      </c>
    </row>
    <row r="3374" spans="1:11" x14ac:dyDescent="0.25">
      <c r="A3374" s="1" t="s">
        <v>40</v>
      </c>
      <c r="B3374" s="1" t="s">
        <v>3414</v>
      </c>
      <c r="C3374">
        <v>98953</v>
      </c>
      <c r="D3374" s="1" t="s">
        <v>3675</v>
      </c>
      <c r="E3374">
        <v>54.7</v>
      </c>
      <c r="F3374">
        <v>1258.0999999999999</v>
      </c>
      <c r="G3374" s="1" t="s">
        <v>40</v>
      </c>
      <c r="H3374">
        <v>1258.0999999999999</v>
      </c>
      <c r="I3374">
        <v>0</v>
      </c>
      <c r="J3374" s="1" t="s">
        <v>3890</v>
      </c>
      <c r="K3374" s="1" t="s">
        <v>3894</v>
      </c>
    </row>
    <row r="3375" spans="1:11" x14ac:dyDescent="0.25">
      <c r="A3375" s="1" t="s">
        <v>40</v>
      </c>
      <c r="B3375" s="1" t="s">
        <v>3415</v>
      </c>
      <c r="C3375">
        <v>98954</v>
      </c>
      <c r="D3375" s="1" t="s">
        <v>3660</v>
      </c>
      <c r="E3375">
        <v>37.83</v>
      </c>
      <c r="F3375">
        <v>2307.63</v>
      </c>
      <c r="G3375" s="1" t="s">
        <v>3883</v>
      </c>
      <c r="H3375">
        <v>2307.63</v>
      </c>
      <c r="I3375">
        <v>0</v>
      </c>
      <c r="J3375" s="1" t="s">
        <v>3890</v>
      </c>
      <c r="K3375" s="1" t="s">
        <v>3900</v>
      </c>
    </row>
    <row r="3376" spans="1:11" x14ac:dyDescent="0.25">
      <c r="A3376" s="1" t="s">
        <v>40</v>
      </c>
      <c r="B3376" s="1" t="s">
        <v>3416</v>
      </c>
      <c r="C3376">
        <v>98955</v>
      </c>
      <c r="D3376" s="1" t="s">
        <v>3646</v>
      </c>
      <c r="E3376">
        <v>14.6</v>
      </c>
      <c r="F3376">
        <v>934.4</v>
      </c>
      <c r="G3376" s="1" t="s">
        <v>40</v>
      </c>
      <c r="H3376">
        <v>934.4</v>
      </c>
      <c r="I3376">
        <v>0</v>
      </c>
      <c r="J3376" s="1" t="s">
        <v>3890</v>
      </c>
      <c r="K3376" s="1" t="s">
        <v>3896</v>
      </c>
    </row>
    <row r="3377" spans="1:11" x14ac:dyDescent="0.25">
      <c r="A3377" s="1" t="s">
        <v>40</v>
      </c>
      <c r="B3377" s="1" t="s">
        <v>3417</v>
      </c>
      <c r="C3377">
        <v>98956</v>
      </c>
      <c r="D3377" s="1" t="s">
        <v>3714</v>
      </c>
      <c r="E3377">
        <v>20.100000000000001</v>
      </c>
      <c r="F3377">
        <v>1266.3</v>
      </c>
      <c r="G3377" s="1" t="s">
        <v>40</v>
      </c>
      <c r="H3377">
        <v>1266.3</v>
      </c>
      <c r="I3377">
        <v>0</v>
      </c>
      <c r="J3377" s="1" t="s">
        <v>3890</v>
      </c>
      <c r="K3377" s="1" t="s">
        <v>3896</v>
      </c>
    </row>
    <row r="3378" spans="1:11" x14ac:dyDescent="0.25">
      <c r="A3378" s="1" t="s">
        <v>40</v>
      </c>
      <c r="B3378" s="1" t="s">
        <v>3418</v>
      </c>
      <c r="C3378">
        <v>98957</v>
      </c>
      <c r="D3378" s="1" t="s">
        <v>3747</v>
      </c>
      <c r="E3378">
        <v>96</v>
      </c>
      <c r="F3378">
        <v>5088.3999999999996</v>
      </c>
      <c r="G3378" s="1" t="s">
        <v>40</v>
      </c>
      <c r="H3378">
        <v>5088.3999999999996</v>
      </c>
      <c r="I3378">
        <v>0</v>
      </c>
      <c r="J3378" s="1" t="s">
        <v>3890</v>
      </c>
      <c r="K3378" s="1" t="s">
        <v>3894</v>
      </c>
    </row>
    <row r="3379" spans="1:11" x14ac:dyDescent="0.25">
      <c r="A3379" s="1" t="s">
        <v>40</v>
      </c>
      <c r="B3379" s="1" t="s">
        <v>3419</v>
      </c>
      <c r="C3379">
        <v>98958</v>
      </c>
      <c r="D3379" s="1" t="s">
        <v>3764</v>
      </c>
      <c r="E3379">
        <v>307.60000000000002</v>
      </c>
      <c r="F3379">
        <v>19378.8</v>
      </c>
      <c r="G3379" s="1" t="s">
        <v>3885</v>
      </c>
      <c r="H3379">
        <v>19378.8</v>
      </c>
      <c r="I3379">
        <v>0</v>
      </c>
      <c r="J3379" s="1" t="s">
        <v>3890</v>
      </c>
      <c r="K3379" s="1" t="s">
        <v>3896</v>
      </c>
    </row>
    <row r="3380" spans="1:11" x14ac:dyDescent="0.25">
      <c r="A3380" s="1" t="s">
        <v>40</v>
      </c>
      <c r="B3380" s="1" t="s">
        <v>3420</v>
      </c>
      <c r="C3380">
        <v>98959</v>
      </c>
      <c r="D3380" s="1" t="s">
        <v>3706</v>
      </c>
      <c r="E3380">
        <v>10</v>
      </c>
      <c r="F3380">
        <v>344</v>
      </c>
      <c r="G3380" s="1" t="s">
        <v>40</v>
      </c>
      <c r="H3380">
        <v>344</v>
      </c>
      <c r="I3380">
        <v>0</v>
      </c>
      <c r="J3380" s="1" t="s">
        <v>3890</v>
      </c>
      <c r="K3380" s="1" t="s">
        <v>3894</v>
      </c>
    </row>
    <row r="3381" spans="1:11" x14ac:dyDescent="0.25">
      <c r="A3381" s="1" t="s">
        <v>40</v>
      </c>
      <c r="B3381" s="1" t="s">
        <v>3421</v>
      </c>
      <c r="C3381">
        <v>98960</v>
      </c>
      <c r="D3381" s="1" t="s">
        <v>3611</v>
      </c>
      <c r="E3381">
        <v>63.2</v>
      </c>
      <c r="F3381">
        <v>3688.6</v>
      </c>
      <c r="G3381" s="1" t="s">
        <v>40</v>
      </c>
      <c r="H3381">
        <v>3688.6</v>
      </c>
      <c r="I3381">
        <v>0</v>
      </c>
      <c r="J3381" s="1" t="s">
        <v>3890</v>
      </c>
      <c r="K3381" s="1" t="s">
        <v>3894</v>
      </c>
    </row>
    <row r="3382" spans="1:11" x14ac:dyDescent="0.25">
      <c r="A3382" s="1" t="s">
        <v>40</v>
      </c>
      <c r="B3382" s="1" t="s">
        <v>3422</v>
      </c>
      <c r="C3382">
        <v>98961</v>
      </c>
      <c r="D3382" s="1" t="s">
        <v>3600</v>
      </c>
      <c r="E3382">
        <v>6.3</v>
      </c>
      <c r="F3382">
        <v>554.4</v>
      </c>
      <c r="G3382" s="1" t="s">
        <v>40</v>
      </c>
      <c r="H3382">
        <v>554.4</v>
      </c>
      <c r="I3382">
        <v>0</v>
      </c>
      <c r="J3382" s="1" t="s">
        <v>3890</v>
      </c>
      <c r="K3382" s="1" t="s">
        <v>3894</v>
      </c>
    </row>
    <row r="3383" spans="1:11" x14ac:dyDescent="0.25">
      <c r="A3383" s="1" t="s">
        <v>40</v>
      </c>
      <c r="B3383" s="1" t="s">
        <v>3423</v>
      </c>
      <c r="C3383">
        <v>98962</v>
      </c>
      <c r="D3383" s="1" t="s">
        <v>3614</v>
      </c>
      <c r="E3383">
        <v>106.8</v>
      </c>
      <c r="F3383">
        <v>2679.7</v>
      </c>
      <c r="G3383" s="1" t="s">
        <v>40</v>
      </c>
      <c r="H3383">
        <v>2679.7</v>
      </c>
      <c r="I3383">
        <v>0</v>
      </c>
      <c r="J3383" s="1" t="s">
        <v>3890</v>
      </c>
      <c r="K3383" s="1" t="s">
        <v>3894</v>
      </c>
    </row>
    <row r="3384" spans="1:11" x14ac:dyDescent="0.25">
      <c r="A3384" s="1" t="s">
        <v>40</v>
      </c>
      <c r="B3384" s="1" t="s">
        <v>3424</v>
      </c>
      <c r="C3384">
        <v>98963</v>
      </c>
      <c r="D3384" s="1" t="s">
        <v>3622</v>
      </c>
      <c r="E3384">
        <v>112.2</v>
      </c>
      <c r="F3384">
        <v>6533.4</v>
      </c>
      <c r="G3384" s="1" t="s">
        <v>40</v>
      </c>
      <c r="H3384">
        <v>6533.4</v>
      </c>
      <c r="I3384">
        <v>0</v>
      </c>
      <c r="J3384" s="1" t="s">
        <v>3890</v>
      </c>
      <c r="K3384" s="1" t="s">
        <v>3894</v>
      </c>
    </row>
    <row r="3385" spans="1:11" x14ac:dyDescent="0.25">
      <c r="A3385" s="1" t="s">
        <v>40</v>
      </c>
      <c r="B3385" s="1" t="s">
        <v>3425</v>
      </c>
      <c r="C3385">
        <v>98964</v>
      </c>
      <c r="D3385" s="1" t="s">
        <v>3864</v>
      </c>
      <c r="E3385">
        <v>260.3</v>
      </c>
      <c r="F3385">
        <v>12005.1</v>
      </c>
      <c r="G3385" s="1" t="s">
        <v>3883</v>
      </c>
      <c r="H3385">
        <v>12005.1</v>
      </c>
      <c r="I3385">
        <v>0</v>
      </c>
      <c r="J3385" s="1" t="s">
        <v>3890</v>
      </c>
      <c r="K3385" s="1" t="s">
        <v>3894</v>
      </c>
    </row>
    <row r="3386" spans="1:11" x14ac:dyDescent="0.25">
      <c r="A3386" s="1" t="s">
        <v>40</v>
      </c>
      <c r="B3386" s="1" t="s">
        <v>3426</v>
      </c>
      <c r="C3386">
        <v>98965</v>
      </c>
      <c r="D3386" s="1" t="s">
        <v>3616</v>
      </c>
      <c r="E3386">
        <v>159.69999999999999</v>
      </c>
      <c r="F3386">
        <v>9612.2000000000007</v>
      </c>
      <c r="G3386" s="1" t="s">
        <v>40</v>
      </c>
      <c r="H3386">
        <v>9612.2000000000007</v>
      </c>
      <c r="I3386">
        <v>0</v>
      </c>
      <c r="J3386" s="1" t="s">
        <v>3890</v>
      </c>
      <c r="K3386" s="1" t="s">
        <v>3894</v>
      </c>
    </row>
    <row r="3387" spans="1:11" x14ac:dyDescent="0.25">
      <c r="A3387" s="1" t="s">
        <v>40</v>
      </c>
      <c r="B3387" s="1" t="s">
        <v>3427</v>
      </c>
      <c r="C3387">
        <v>98966</v>
      </c>
      <c r="D3387" s="1" t="s">
        <v>3803</v>
      </c>
      <c r="E3387">
        <v>703.1</v>
      </c>
      <c r="F3387">
        <v>15468.2</v>
      </c>
      <c r="G3387" s="1" t="s">
        <v>40</v>
      </c>
      <c r="H3387">
        <v>15468.2</v>
      </c>
      <c r="I3387">
        <v>0</v>
      </c>
      <c r="J3387" s="1" t="s">
        <v>3890</v>
      </c>
      <c r="K3387" s="1" t="s">
        <v>3894</v>
      </c>
    </row>
    <row r="3388" spans="1:11" x14ac:dyDescent="0.25">
      <c r="A3388" s="1" t="s">
        <v>40</v>
      </c>
      <c r="B3388" s="1" t="s">
        <v>3428</v>
      </c>
      <c r="C3388">
        <v>98967</v>
      </c>
      <c r="D3388" s="1" t="s">
        <v>3677</v>
      </c>
      <c r="E3388">
        <v>206</v>
      </c>
      <c r="F3388">
        <v>12978</v>
      </c>
      <c r="G3388" s="1" t="s">
        <v>41</v>
      </c>
      <c r="H3388">
        <v>12978</v>
      </c>
      <c r="I3388">
        <v>0</v>
      </c>
      <c r="J3388" s="1" t="s">
        <v>3890</v>
      </c>
      <c r="K3388" s="1" t="s">
        <v>3903</v>
      </c>
    </row>
    <row r="3389" spans="1:11" x14ac:dyDescent="0.25">
      <c r="A3389" s="1" t="s">
        <v>40</v>
      </c>
      <c r="B3389" s="1" t="s">
        <v>3429</v>
      </c>
      <c r="C3389">
        <v>98968</v>
      </c>
      <c r="D3389" s="1" t="s">
        <v>3673</v>
      </c>
      <c r="E3389">
        <v>203</v>
      </c>
      <c r="F3389">
        <v>12789</v>
      </c>
      <c r="G3389" s="1" t="s">
        <v>41</v>
      </c>
      <c r="H3389">
        <v>12789</v>
      </c>
      <c r="I3389">
        <v>0</v>
      </c>
      <c r="J3389" s="1" t="s">
        <v>3890</v>
      </c>
      <c r="K3389" s="1" t="s">
        <v>3903</v>
      </c>
    </row>
    <row r="3390" spans="1:11" x14ac:dyDescent="0.25">
      <c r="A3390" s="1" t="s">
        <v>40</v>
      </c>
      <c r="B3390" s="1" t="s">
        <v>3430</v>
      </c>
      <c r="C3390">
        <v>98969</v>
      </c>
      <c r="D3390" s="1" t="s">
        <v>3693</v>
      </c>
      <c r="E3390">
        <v>204.7</v>
      </c>
      <c r="F3390">
        <v>8417.4</v>
      </c>
      <c r="G3390" s="1" t="s">
        <v>40</v>
      </c>
      <c r="H3390">
        <v>8417.4</v>
      </c>
      <c r="I3390">
        <v>0</v>
      </c>
      <c r="J3390" s="1" t="s">
        <v>3890</v>
      </c>
      <c r="K3390" s="1" t="s">
        <v>3894</v>
      </c>
    </row>
    <row r="3391" spans="1:11" x14ac:dyDescent="0.25">
      <c r="A3391" s="1" t="s">
        <v>40</v>
      </c>
      <c r="B3391" s="1" t="s">
        <v>3431</v>
      </c>
      <c r="C3391">
        <v>98970</v>
      </c>
      <c r="D3391" s="1" t="s">
        <v>3689</v>
      </c>
      <c r="E3391">
        <v>295.8</v>
      </c>
      <c r="F3391">
        <v>10648.8</v>
      </c>
      <c r="G3391" s="1" t="s">
        <v>40</v>
      </c>
      <c r="H3391">
        <v>10648.8</v>
      </c>
      <c r="I3391">
        <v>0</v>
      </c>
      <c r="J3391" s="1" t="s">
        <v>3890</v>
      </c>
      <c r="K3391" s="1" t="s">
        <v>3894</v>
      </c>
    </row>
    <row r="3392" spans="1:11" x14ac:dyDescent="0.25">
      <c r="A3392" s="1" t="s">
        <v>40</v>
      </c>
      <c r="B3392" s="1" t="s">
        <v>3432</v>
      </c>
      <c r="C3392">
        <v>98971</v>
      </c>
      <c r="D3392" s="1" t="s">
        <v>3649</v>
      </c>
      <c r="E3392">
        <v>67.7</v>
      </c>
      <c r="F3392">
        <v>4468.2</v>
      </c>
      <c r="G3392" s="1" t="s">
        <v>40</v>
      </c>
      <c r="H3392">
        <v>4468.2</v>
      </c>
      <c r="I3392">
        <v>0</v>
      </c>
      <c r="J3392" s="1" t="s">
        <v>3890</v>
      </c>
      <c r="K3392" s="1" t="s">
        <v>3894</v>
      </c>
    </row>
    <row r="3393" spans="1:11" x14ac:dyDescent="0.25">
      <c r="A3393" s="1" t="s">
        <v>40</v>
      </c>
      <c r="B3393" s="1" t="s">
        <v>3433</v>
      </c>
      <c r="C3393">
        <v>98972</v>
      </c>
      <c r="D3393" s="1" t="s">
        <v>3694</v>
      </c>
      <c r="E3393">
        <v>109</v>
      </c>
      <c r="F3393">
        <v>7590</v>
      </c>
      <c r="G3393" s="1" t="s">
        <v>40</v>
      </c>
      <c r="H3393">
        <v>7590</v>
      </c>
      <c r="I3393">
        <v>0</v>
      </c>
      <c r="J3393" s="1" t="s">
        <v>3890</v>
      </c>
      <c r="K3393" s="1" t="s">
        <v>3894</v>
      </c>
    </row>
    <row r="3394" spans="1:11" x14ac:dyDescent="0.25">
      <c r="A3394" s="1" t="s">
        <v>40</v>
      </c>
      <c r="B3394" s="1" t="s">
        <v>3434</v>
      </c>
      <c r="C3394">
        <v>98973</v>
      </c>
      <c r="D3394" s="1" t="s">
        <v>3848</v>
      </c>
      <c r="E3394">
        <v>0</v>
      </c>
      <c r="F3394">
        <v>0</v>
      </c>
      <c r="G3394" s="1" t="s">
        <v>3879</v>
      </c>
      <c r="H3394">
        <v>0</v>
      </c>
      <c r="I3394">
        <v>0</v>
      </c>
      <c r="J3394" s="1" t="s">
        <v>3891</v>
      </c>
      <c r="K3394" s="1" t="s">
        <v>3903</v>
      </c>
    </row>
    <row r="3395" spans="1:11" x14ac:dyDescent="0.25">
      <c r="A3395" s="1" t="s">
        <v>40</v>
      </c>
      <c r="B3395" s="1" t="s">
        <v>3435</v>
      </c>
      <c r="C3395">
        <v>98974</v>
      </c>
      <c r="D3395" s="1" t="s">
        <v>3766</v>
      </c>
      <c r="E3395">
        <v>603.9</v>
      </c>
      <c r="F3395">
        <v>38045.699999999997</v>
      </c>
      <c r="G3395" s="1" t="s">
        <v>41</v>
      </c>
      <c r="H3395">
        <v>38045.699999999997</v>
      </c>
      <c r="I3395">
        <v>0</v>
      </c>
      <c r="J3395" s="1" t="s">
        <v>3890</v>
      </c>
      <c r="K3395" s="1" t="s">
        <v>3903</v>
      </c>
    </row>
    <row r="3396" spans="1:11" x14ac:dyDescent="0.25">
      <c r="A3396" s="1" t="s">
        <v>40</v>
      </c>
      <c r="B3396" s="1" t="s">
        <v>3436</v>
      </c>
      <c r="C3396">
        <v>98975</v>
      </c>
      <c r="D3396" s="1" t="s">
        <v>3643</v>
      </c>
      <c r="E3396">
        <v>36.9</v>
      </c>
      <c r="F3396">
        <v>1845</v>
      </c>
      <c r="G3396" s="1" t="s">
        <v>40</v>
      </c>
      <c r="H3396">
        <v>1845</v>
      </c>
      <c r="I3396">
        <v>0</v>
      </c>
      <c r="J3396" s="1" t="s">
        <v>3890</v>
      </c>
      <c r="K3396" s="1" t="s">
        <v>3894</v>
      </c>
    </row>
    <row r="3397" spans="1:11" x14ac:dyDescent="0.25">
      <c r="A3397" s="1" t="s">
        <v>40</v>
      </c>
      <c r="B3397" s="1" t="s">
        <v>3437</v>
      </c>
      <c r="C3397">
        <v>98976</v>
      </c>
      <c r="D3397" s="1" t="s">
        <v>3701</v>
      </c>
      <c r="E3397">
        <v>1002.4</v>
      </c>
      <c r="F3397">
        <v>32076.799999999999</v>
      </c>
      <c r="G3397" s="1" t="s">
        <v>40</v>
      </c>
      <c r="H3397">
        <v>32076.799999999999</v>
      </c>
      <c r="I3397">
        <v>0</v>
      </c>
      <c r="J3397" s="1" t="s">
        <v>3890</v>
      </c>
      <c r="K3397" s="1" t="s">
        <v>3894</v>
      </c>
    </row>
    <row r="3398" spans="1:11" x14ac:dyDescent="0.25">
      <c r="A3398" s="1" t="s">
        <v>40</v>
      </c>
      <c r="B3398" s="1" t="s">
        <v>3438</v>
      </c>
      <c r="C3398">
        <v>98977</v>
      </c>
      <c r="D3398" s="1" t="s">
        <v>3776</v>
      </c>
      <c r="E3398">
        <v>30.1</v>
      </c>
      <c r="F3398">
        <v>1896.3</v>
      </c>
      <c r="G3398" s="1" t="s">
        <v>40</v>
      </c>
      <c r="H3398">
        <v>1896.3</v>
      </c>
      <c r="I3398">
        <v>0</v>
      </c>
      <c r="J3398" s="1" t="s">
        <v>3890</v>
      </c>
      <c r="K3398" s="1" t="s">
        <v>3894</v>
      </c>
    </row>
    <row r="3399" spans="1:11" x14ac:dyDescent="0.25">
      <c r="A3399" s="1" t="s">
        <v>40</v>
      </c>
      <c r="B3399" s="1" t="s">
        <v>3439</v>
      </c>
      <c r="C3399">
        <v>98978</v>
      </c>
      <c r="D3399" s="1" t="s">
        <v>3681</v>
      </c>
      <c r="E3399">
        <v>348.3</v>
      </c>
      <c r="F3399">
        <v>19266.599999999999</v>
      </c>
      <c r="G3399" s="1" t="s">
        <v>40</v>
      </c>
      <c r="H3399">
        <v>19266.599999999999</v>
      </c>
      <c r="I3399">
        <v>0</v>
      </c>
      <c r="J3399" s="1" t="s">
        <v>3890</v>
      </c>
      <c r="K3399" s="1" t="s">
        <v>3894</v>
      </c>
    </row>
    <row r="3400" spans="1:11" x14ac:dyDescent="0.25">
      <c r="A3400" s="1" t="s">
        <v>40</v>
      </c>
      <c r="B3400" s="1" t="s">
        <v>3440</v>
      </c>
      <c r="C3400">
        <v>98979</v>
      </c>
      <c r="D3400" s="1" t="s">
        <v>3711</v>
      </c>
      <c r="E3400">
        <v>36.799999999999997</v>
      </c>
      <c r="F3400">
        <v>2318.4</v>
      </c>
      <c r="G3400" s="1" t="s">
        <v>41</v>
      </c>
      <c r="H3400">
        <v>2318.4</v>
      </c>
      <c r="I3400">
        <v>0</v>
      </c>
      <c r="J3400" s="1" t="s">
        <v>3890</v>
      </c>
      <c r="K3400" s="1" t="s">
        <v>3901</v>
      </c>
    </row>
    <row r="3401" spans="1:11" x14ac:dyDescent="0.25">
      <c r="A3401" s="1" t="s">
        <v>40</v>
      </c>
      <c r="B3401" s="1" t="s">
        <v>3441</v>
      </c>
      <c r="C3401">
        <v>98980</v>
      </c>
      <c r="D3401" s="1" t="s">
        <v>3710</v>
      </c>
      <c r="E3401">
        <v>38.9</v>
      </c>
      <c r="F3401">
        <v>2450.6999999999998</v>
      </c>
      <c r="G3401" s="1" t="s">
        <v>41</v>
      </c>
      <c r="H3401">
        <v>2450.6999999999998</v>
      </c>
      <c r="I3401">
        <v>0</v>
      </c>
      <c r="J3401" s="1" t="s">
        <v>3890</v>
      </c>
      <c r="K3401" s="1" t="s">
        <v>3901</v>
      </c>
    </row>
    <row r="3402" spans="1:11" x14ac:dyDescent="0.25">
      <c r="A3402" s="1" t="s">
        <v>40</v>
      </c>
      <c r="B3402" s="1" t="s">
        <v>3442</v>
      </c>
      <c r="C3402">
        <v>98981</v>
      </c>
      <c r="D3402" s="1" t="s">
        <v>3712</v>
      </c>
      <c r="E3402">
        <v>9.1999999999999993</v>
      </c>
      <c r="F3402">
        <v>579.6</v>
      </c>
      <c r="G3402" s="1" t="s">
        <v>41</v>
      </c>
      <c r="H3402">
        <v>579.6</v>
      </c>
      <c r="I3402">
        <v>0</v>
      </c>
      <c r="J3402" s="1" t="s">
        <v>3890</v>
      </c>
      <c r="K3402" s="1" t="s">
        <v>3901</v>
      </c>
    </row>
    <row r="3403" spans="1:11" x14ac:dyDescent="0.25">
      <c r="A3403" s="1" t="s">
        <v>40</v>
      </c>
      <c r="B3403" s="1" t="s">
        <v>3443</v>
      </c>
      <c r="C3403">
        <v>98982</v>
      </c>
      <c r="D3403" s="1" t="s">
        <v>3709</v>
      </c>
      <c r="E3403">
        <v>120.3</v>
      </c>
      <c r="F3403">
        <v>7578.9</v>
      </c>
      <c r="G3403" s="1" t="s">
        <v>41</v>
      </c>
      <c r="H3403">
        <v>7578.9</v>
      </c>
      <c r="I3403">
        <v>0</v>
      </c>
      <c r="J3403" s="1" t="s">
        <v>3890</v>
      </c>
      <c r="K3403" s="1" t="s">
        <v>3901</v>
      </c>
    </row>
    <row r="3404" spans="1:11" x14ac:dyDescent="0.25">
      <c r="A3404" s="1" t="s">
        <v>40</v>
      </c>
      <c r="B3404" s="1" t="s">
        <v>3444</v>
      </c>
      <c r="C3404">
        <v>98983</v>
      </c>
      <c r="D3404" s="1" t="s">
        <v>3761</v>
      </c>
      <c r="E3404">
        <v>38.299999999999997</v>
      </c>
      <c r="F3404">
        <v>1302.2</v>
      </c>
      <c r="G3404" s="1" t="s">
        <v>41</v>
      </c>
      <c r="H3404">
        <v>1302.2</v>
      </c>
      <c r="I3404">
        <v>0</v>
      </c>
      <c r="J3404" s="1" t="s">
        <v>3890</v>
      </c>
      <c r="K3404" s="1" t="s">
        <v>3901</v>
      </c>
    </row>
    <row r="3405" spans="1:11" x14ac:dyDescent="0.25">
      <c r="A3405" s="1" t="s">
        <v>40</v>
      </c>
      <c r="B3405" s="1" t="s">
        <v>3445</v>
      </c>
      <c r="C3405">
        <v>98984</v>
      </c>
      <c r="D3405" s="1" t="s">
        <v>3627</v>
      </c>
      <c r="E3405">
        <v>37.1</v>
      </c>
      <c r="F3405">
        <v>2374.4</v>
      </c>
      <c r="G3405" s="1" t="s">
        <v>40</v>
      </c>
      <c r="H3405">
        <v>2374.4</v>
      </c>
      <c r="I3405">
        <v>0</v>
      </c>
      <c r="J3405" s="1" t="s">
        <v>3890</v>
      </c>
      <c r="K3405" s="1" t="s">
        <v>3894</v>
      </c>
    </row>
    <row r="3406" spans="1:11" x14ac:dyDescent="0.25">
      <c r="A3406" s="1" t="s">
        <v>40</v>
      </c>
      <c r="B3406" s="1" t="s">
        <v>3446</v>
      </c>
      <c r="C3406">
        <v>98985</v>
      </c>
      <c r="D3406" s="1" t="s">
        <v>3715</v>
      </c>
      <c r="E3406">
        <v>41</v>
      </c>
      <c r="F3406">
        <v>2091</v>
      </c>
      <c r="G3406" s="1" t="s">
        <v>41</v>
      </c>
      <c r="H3406">
        <v>2091</v>
      </c>
      <c r="I3406">
        <v>0</v>
      </c>
      <c r="J3406" s="1" t="s">
        <v>3890</v>
      </c>
      <c r="K3406" s="1" t="s">
        <v>3901</v>
      </c>
    </row>
    <row r="3407" spans="1:11" x14ac:dyDescent="0.25">
      <c r="A3407" s="1" t="s">
        <v>40</v>
      </c>
      <c r="B3407" s="1" t="s">
        <v>3447</v>
      </c>
      <c r="C3407">
        <v>98986</v>
      </c>
      <c r="D3407" s="1" t="s">
        <v>3715</v>
      </c>
      <c r="E3407">
        <v>10.1</v>
      </c>
      <c r="F3407">
        <v>404</v>
      </c>
      <c r="G3407" s="1" t="s">
        <v>41</v>
      </c>
      <c r="H3407">
        <v>404</v>
      </c>
      <c r="I3407">
        <v>0</v>
      </c>
      <c r="J3407" s="1" t="s">
        <v>3890</v>
      </c>
      <c r="K3407" s="1" t="s">
        <v>3901</v>
      </c>
    </row>
    <row r="3408" spans="1:11" x14ac:dyDescent="0.25">
      <c r="A3408" s="1" t="s">
        <v>40</v>
      </c>
      <c r="B3408" s="1" t="s">
        <v>3448</v>
      </c>
      <c r="C3408">
        <v>98987</v>
      </c>
      <c r="D3408" s="1" t="s">
        <v>3685</v>
      </c>
      <c r="E3408">
        <v>112</v>
      </c>
      <c r="F3408">
        <v>5712</v>
      </c>
      <c r="G3408" s="1" t="s">
        <v>41</v>
      </c>
      <c r="H3408">
        <v>5712</v>
      </c>
      <c r="I3408">
        <v>0</v>
      </c>
      <c r="J3408" s="1" t="s">
        <v>3890</v>
      </c>
      <c r="K3408" s="1" t="s">
        <v>3901</v>
      </c>
    </row>
    <row r="3409" spans="1:11" x14ac:dyDescent="0.25">
      <c r="A3409" s="1" t="s">
        <v>40</v>
      </c>
      <c r="B3409" s="1" t="s">
        <v>3449</v>
      </c>
      <c r="C3409">
        <v>98988</v>
      </c>
      <c r="D3409" s="1" t="s">
        <v>3682</v>
      </c>
      <c r="E3409">
        <v>243.5</v>
      </c>
      <c r="F3409">
        <v>10599.3</v>
      </c>
      <c r="G3409" s="1" t="s">
        <v>41</v>
      </c>
      <c r="H3409">
        <v>10599.3</v>
      </c>
      <c r="I3409">
        <v>0</v>
      </c>
      <c r="J3409" s="1" t="s">
        <v>3890</v>
      </c>
      <c r="K3409" s="1" t="s">
        <v>3901</v>
      </c>
    </row>
    <row r="3410" spans="1:11" x14ac:dyDescent="0.25">
      <c r="A3410" s="1" t="s">
        <v>40</v>
      </c>
      <c r="B3410" s="1" t="s">
        <v>3450</v>
      </c>
      <c r="C3410">
        <v>98989</v>
      </c>
      <c r="D3410" s="1" t="s">
        <v>3605</v>
      </c>
      <c r="E3410">
        <v>38.6</v>
      </c>
      <c r="F3410">
        <v>2431.8000000000002</v>
      </c>
      <c r="G3410" s="1" t="s">
        <v>40</v>
      </c>
      <c r="H3410">
        <v>2431.8000000000002</v>
      </c>
      <c r="I3410">
        <v>0</v>
      </c>
      <c r="J3410" s="1" t="s">
        <v>3890</v>
      </c>
      <c r="K3410" s="1" t="s">
        <v>3894</v>
      </c>
    </row>
    <row r="3411" spans="1:11" x14ac:dyDescent="0.25">
      <c r="A3411" s="1" t="s">
        <v>40</v>
      </c>
      <c r="B3411" s="1" t="s">
        <v>3451</v>
      </c>
      <c r="C3411">
        <v>98990</v>
      </c>
      <c r="D3411" s="1" t="s">
        <v>3614</v>
      </c>
      <c r="E3411">
        <v>12</v>
      </c>
      <c r="F3411">
        <v>699</v>
      </c>
      <c r="G3411" s="1" t="s">
        <v>40</v>
      </c>
      <c r="H3411">
        <v>699</v>
      </c>
      <c r="I3411">
        <v>0</v>
      </c>
      <c r="J3411" s="1" t="s">
        <v>3890</v>
      </c>
      <c r="K3411" s="1" t="s">
        <v>3894</v>
      </c>
    </row>
    <row r="3412" spans="1:11" x14ac:dyDescent="0.25">
      <c r="A3412" s="1" t="s">
        <v>40</v>
      </c>
      <c r="B3412" s="1" t="s">
        <v>3452</v>
      </c>
      <c r="C3412">
        <v>98991</v>
      </c>
      <c r="D3412" s="1" t="s">
        <v>3876</v>
      </c>
      <c r="E3412">
        <v>36.5</v>
      </c>
      <c r="F3412">
        <v>2153.5</v>
      </c>
      <c r="G3412" s="1" t="s">
        <v>41</v>
      </c>
      <c r="H3412">
        <v>2153.5</v>
      </c>
      <c r="I3412">
        <v>0</v>
      </c>
      <c r="J3412" s="1" t="s">
        <v>3890</v>
      </c>
      <c r="K3412" s="1" t="s">
        <v>3901</v>
      </c>
    </row>
    <row r="3413" spans="1:11" x14ac:dyDescent="0.25">
      <c r="A3413" s="1" t="s">
        <v>40</v>
      </c>
      <c r="B3413" s="1" t="s">
        <v>3453</v>
      </c>
      <c r="C3413">
        <v>98992</v>
      </c>
      <c r="D3413" s="1" t="s">
        <v>3700</v>
      </c>
      <c r="E3413">
        <v>2344.4899999999998</v>
      </c>
      <c r="F3413">
        <v>125988.92</v>
      </c>
      <c r="G3413" s="1" t="s">
        <v>3880</v>
      </c>
      <c r="H3413">
        <v>125988.92</v>
      </c>
      <c r="I3413">
        <v>0</v>
      </c>
      <c r="J3413" s="1" t="s">
        <v>3890</v>
      </c>
      <c r="K3413" s="1" t="s">
        <v>3895</v>
      </c>
    </row>
    <row r="3414" spans="1:11" x14ac:dyDescent="0.25">
      <c r="A3414" s="1" t="s">
        <v>40</v>
      </c>
      <c r="B3414" s="1" t="s">
        <v>3454</v>
      </c>
      <c r="C3414">
        <v>98993</v>
      </c>
      <c r="D3414" s="1" t="s">
        <v>3733</v>
      </c>
      <c r="E3414">
        <v>0</v>
      </c>
      <c r="F3414">
        <v>0</v>
      </c>
      <c r="G3414" s="1" t="s">
        <v>3879</v>
      </c>
      <c r="H3414">
        <v>0</v>
      </c>
      <c r="I3414">
        <v>0</v>
      </c>
      <c r="J3414" s="1" t="s">
        <v>3891</v>
      </c>
      <c r="K3414" s="1" t="s">
        <v>3897</v>
      </c>
    </row>
    <row r="3415" spans="1:11" x14ac:dyDescent="0.25">
      <c r="A3415" s="1" t="s">
        <v>40</v>
      </c>
      <c r="B3415" s="1" t="s">
        <v>3455</v>
      </c>
      <c r="C3415">
        <v>98994</v>
      </c>
      <c r="D3415" s="1" t="s">
        <v>3733</v>
      </c>
      <c r="E3415">
        <v>60</v>
      </c>
      <c r="F3415">
        <v>4320</v>
      </c>
      <c r="G3415" s="1" t="s">
        <v>40</v>
      </c>
      <c r="H3415">
        <v>4320</v>
      </c>
      <c r="I3415">
        <v>0</v>
      </c>
      <c r="J3415" s="1" t="s">
        <v>3890</v>
      </c>
      <c r="K3415" s="1" t="s">
        <v>3897</v>
      </c>
    </row>
    <row r="3416" spans="1:11" x14ac:dyDescent="0.25">
      <c r="A3416" s="1" t="s">
        <v>40</v>
      </c>
      <c r="B3416" s="1" t="s">
        <v>3456</v>
      </c>
      <c r="C3416">
        <v>98995</v>
      </c>
      <c r="D3416" s="1" t="s">
        <v>3746</v>
      </c>
      <c r="E3416">
        <v>84.7</v>
      </c>
      <c r="F3416">
        <v>5844.3</v>
      </c>
      <c r="G3416" s="1" t="s">
        <v>41</v>
      </c>
      <c r="H3416">
        <v>5844.3</v>
      </c>
      <c r="I3416">
        <v>0</v>
      </c>
      <c r="J3416" s="1" t="s">
        <v>3890</v>
      </c>
      <c r="K3416" s="1" t="s">
        <v>3895</v>
      </c>
    </row>
    <row r="3417" spans="1:11" x14ac:dyDescent="0.25">
      <c r="A3417" s="1" t="s">
        <v>40</v>
      </c>
      <c r="B3417" s="1" t="s">
        <v>3457</v>
      </c>
      <c r="C3417">
        <v>98996</v>
      </c>
      <c r="D3417" s="1" t="s">
        <v>3661</v>
      </c>
      <c r="E3417">
        <v>577.70000000000005</v>
      </c>
      <c r="F3417">
        <v>35722.699999999997</v>
      </c>
      <c r="G3417" s="1" t="s">
        <v>41</v>
      </c>
      <c r="H3417">
        <v>35722.699999999997</v>
      </c>
      <c r="I3417">
        <v>0</v>
      </c>
      <c r="J3417" s="1" t="s">
        <v>3890</v>
      </c>
      <c r="K3417" s="1" t="s">
        <v>3901</v>
      </c>
    </row>
    <row r="3418" spans="1:11" x14ac:dyDescent="0.25">
      <c r="A3418" s="1" t="s">
        <v>40</v>
      </c>
      <c r="B3418" s="1" t="s">
        <v>3458</v>
      </c>
      <c r="C3418">
        <v>98997</v>
      </c>
      <c r="D3418" s="1" t="s">
        <v>3603</v>
      </c>
      <c r="E3418">
        <v>45</v>
      </c>
      <c r="F3418">
        <v>4725</v>
      </c>
      <c r="G3418" s="1" t="s">
        <v>41</v>
      </c>
      <c r="H3418">
        <v>4725</v>
      </c>
      <c r="I3418">
        <v>0</v>
      </c>
      <c r="J3418" s="1" t="s">
        <v>3890</v>
      </c>
      <c r="K3418" s="1" t="s">
        <v>3895</v>
      </c>
    </row>
    <row r="3419" spans="1:11" x14ac:dyDescent="0.25">
      <c r="A3419" s="1" t="s">
        <v>40</v>
      </c>
      <c r="B3419" s="1" t="s">
        <v>3459</v>
      </c>
      <c r="C3419">
        <v>98998</v>
      </c>
      <c r="D3419" s="1" t="s">
        <v>3752</v>
      </c>
      <c r="E3419">
        <v>61.9</v>
      </c>
      <c r="F3419">
        <v>4085.4</v>
      </c>
      <c r="G3419" s="1" t="s">
        <v>40</v>
      </c>
      <c r="H3419">
        <v>4085.4</v>
      </c>
      <c r="I3419">
        <v>0</v>
      </c>
      <c r="J3419" s="1" t="s">
        <v>3890</v>
      </c>
      <c r="K3419" s="1" t="s">
        <v>3894</v>
      </c>
    </row>
    <row r="3420" spans="1:11" x14ac:dyDescent="0.25">
      <c r="A3420" s="1" t="s">
        <v>40</v>
      </c>
      <c r="B3420" s="1" t="s">
        <v>3460</v>
      </c>
      <c r="C3420">
        <v>98999</v>
      </c>
      <c r="D3420" s="1" t="s">
        <v>3627</v>
      </c>
      <c r="E3420">
        <v>17.100000000000001</v>
      </c>
      <c r="F3420">
        <v>1094.4000000000001</v>
      </c>
      <c r="G3420" s="1" t="s">
        <v>40</v>
      </c>
      <c r="H3420">
        <v>1094.4000000000001</v>
      </c>
      <c r="I3420">
        <v>0</v>
      </c>
      <c r="J3420" s="1" t="s">
        <v>3890</v>
      </c>
      <c r="K3420" s="1" t="s">
        <v>3894</v>
      </c>
    </row>
    <row r="3421" spans="1:11" x14ac:dyDescent="0.25">
      <c r="A3421" s="1" t="s">
        <v>40</v>
      </c>
      <c r="B3421" s="1" t="s">
        <v>3461</v>
      </c>
      <c r="C3421">
        <v>99000</v>
      </c>
      <c r="D3421" s="1" t="s">
        <v>3752</v>
      </c>
      <c r="E3421">
        <v>23.2</v>
      </c>
      <c r="F3421">
        <v>1622.8</v>
      </c>
      <c r="G3421" s="1" t="s">
        <v>40</v>
      </c>
      <c r="H3421">
        <v>1622.8</v>
      </c>
      <c r="I3421">
        <v>0</v>
      </c>
      <c r="J3421" s="1" t="s">
        <v>3890</v>
      </c>
      <c r="K3421" s="1" t="s">
        <v>3894</v>
      </c>
    </row>
    <row r="3422" spans="1:11" x14ac:dyDescent="0.25">
      <c r="A3422" s="1" t="s">
        <v>40</v>
      </c>
      <c r="B3422" s="1" t="s">
        <v>3462</v>
      </c>
      <c r="C3422">
        <v>99001</v>
      </c>
      <c r="D3422" s="1" t="s">
        <v>3815</v>
      </c>
      <c r="E3422">
        <v>1</v>
      </c>
      <c r="F3422">
        <v>213</v>
      </c>
      <c r="G3422" s="1" t="s">
        <v>40</v>
      </c>
      <c r="H3422">
        <v>213</v>
      </c>
      <c r="I3422">
        <v>0</v>
      </c>
      <c r="J3422" s="1" t="s">
        <v>3890</v>
      </c>
      <c r="K3422" s="1" t="s">
        <v>3894</v>
      </c>
    </row>
    <row r="3423" spans="1:11" x14ac:dyDescent="0.25">
      <c r="A3423" s="1" t="s">
        <v>40</v>
      </c>
      <c r="B3423" s="1" t="s">
        <v>3463</v>
      </c>
      <c r="C3423">
        <v>99002</v>
      </c>
      <c r="D3423" s="1" t="s">
        <v>3814</v>
      </c>
      <c r="E3423">
        <v>1</v>
      </c>
      <c r="F3423">
        <v>198</v>
      </c>
      <c r="G3423" s="1" t="s">
        <v>40</v>
      </c>
      <c r="H3423">
        <v>198</v>
      </c>
      <c r="I3423">
        <v>0</v>
      </c>
      <c r="J3423" s="1" t="s">
        <v>3890</v>
      </c>
      <c r="K3423" s="1" t="s">
        <v>3894</v>
      </c>
    </row>
    <row r="3424" spans="1:11" x14ac:dyDescent="0.25">
      <c r="A3424" s="1" t="s">
        <v>40</v>
      </c>
      <c r="B3424" s="1" t="s">
        <v>3464</v>
      </c>
      <c r="C3424">
        <v>99003</v>
      </c>
      <c r="D3424" s="1" t="s">
        <v>3614</v>
      </c>
      <c r="E3424">
        <v>16</v>
      </c>
      <c r="F3424">
        <v>704</v>
      </c>
      <c r="G3424" s="1" t="s">
        <v>40</v>
      </c>
      <c r="H3424">
        <v>704</v>
      </c>
      <c r="I3424">
        <v>0</v>
      </c>
      <c r="J3424" s="1" t="s">
        <v>3890</v>
      </c>
      <c r="K3424" s="1" t="s">
        <v>3894</v>
      </c>
    </row>
    <row r="3425" spans="1:11" x14ac:dyDescent="0.25">
      <c r="A3425" s="1" t="s">
        <v>40</v>
      </c>
      <c r="B3425" s="1" t="s">
        <v>3465</v>
      </c>
      <c r="C3425">
        <v>99004</v>
      </c>
      <c r="D3425" s="1" t="s">
        <v>3811</v>
      </c>
      <c r="E3425">
        <v>104.5</v>
      </c>
      <c r="F3425">
        <v>6583.5</v>
      </c>
      <c r="G3425" s="1" t="s">
        <v>40</v>
      </c>
      <c r="H3425">
        <v>6583.5</v>
      </c>
      <c r="I3425">
        <v>0</v>
      </c>
      <c r="J3425" s="1" t="s">
        <v>3890</v>
      </c>
      <c r="K3425" s="1" t="s">
        <v>3894</v>
      </c>
    </row>
    <row r="3426" spans="1:11" x14ac:dyDescent="0.25">
      <c r="A3426" s="1" t="s">
        <v>40</v>
      </c>
      <c r="B3426" s="1" t="s">
        <v>3466</v>
      </c>
      <c r="C3426">
        <v>99005</v>
      </c>
      <c r="D3426" s="1" t="s">
        <v>3741</v>
      </c>
      <c r="E3426">
        <v>287.89999999999998</v>
      </c>
      <c r="F3426">
        <v>15811.7</v>
      </c>
      <c r="G3426" s="1" t="s">
        <v>40</v>
      </c>
      <c r="H3426">
        <v>15811.7</v>
      </c>
      <c r="I3426">
        <v>0</v>
      </c>
      <c r="J3426" s="1" t="s">
        <v>3890</v>
      </c>
      <c r="K3426" s="1" t="s">
        <v>3897</v>
      </c>
    </row>
    <row r="3427" spans="1:11" x14ac:dyDescent="0.25">
      <c r="A3427" s="1" t="s">
        <v>40</v>
      </c>
      <c r="B3427" s="1" t="s">
        <v>3467</v>
      </c>
      <c r="C3427">
        <v>99006</v>
      </c>
      <c r="D3427" s="1" t="s">
        <v>3726</v>
      </c>
      <c r="E3427">
        <v>1212.9000000000001</v>
      </c>
      <c r="F3427">
        <v>58253.8</v>
      </c>
      <c r="G3427" s="1" t="s">
        <v>40</v>
      </c>
      <c r="H3427">
        <v>58253.8</v>
      </c>
      <c r="I3427">
        <v>0</v>
      </c>
      <c r="J3427" s="1" t="s">
        <v>3890</v>
      </c>
      <c r="K3427" s="1" t="s">
        <v>3894</v>
      </c>
    </row>
    <row r="3428" spans="1:11" x14ac:dyDescent="0.25">
      <c r="A3428" s="1" t="s">
        <v>40</v>
      </c>
      <c r="B3428" s="1" t="s">
        <v>3468</v>
      </c>
      <c r="C3428">
        <v>99007</v>
      </c>
      <c r="D3428" s="1" t="s">
        <v>3717</v>
      </c>
      <c r="E3428">
        <v>47.8</v>
      </c>
      <c r="F3428">
        <v>2610.6999999999998</v>
      </c>
      <c r="G3428" s="1" t="s">
        <v>40</v>
      </c>
      <c r="H3428">
        <v>2610.6999999999998</v>
      </c>
      <c r="I3428">
        <v>0</v>
      </c>
      <c r="J3428" s="1" t="s">
        <v>3890</v>
      </c>
      <c r="K3428" s="1" t="s">
        <v>3894</v>
      </c>
    </row>
    <row r="3429" spans="1:11" x14ac:dyDescent="0.25">
      <c r="A3429" s="1" t="s">
        <v>40</v>
      </c>
      <c r="B3429" s="1" t="s">
        <v>3469</v>
      </c>
      <c r="C3429">
        <v>99008</v>
      </c>
      <c r="D3429" s="1" t="s">
        <v>3690</v>
      </c>
      <c r="E3429">
        <v>4039.72</v>
      </c>
      <c r="F3429">
        <v>180946.3</v>
      </c>
      <c r="G3429" s="1" t="s">
        <v>3883</v>
      </c>
      <c r="H3429">
        <v>180946.3</v>
      </c>
      <c r="I3429">
        <v>0</v>
      </c>
      <c r="J3429" s="1" t="s">
        <v>3890</v>
      </c>
      <c r="K3429" s="1" t="s">
        <v>3899</v>
      </c>
    </row>
    <row r="3430" spans="1:11" x14ac:dyDescent="0.25">
      <c r="A3430" s="1" t="s">
        <v>40</v>
      </c>
      <c r="B3430" s="1" t="s">
        <v>3470</v>
      </c>
      <c r="C3430">
        <v>99009</v>
      </c>
      <c r="D3430" s="1" t="s">
        <v>3614</v>
      </c>
      <c r="E3430">
        <v>7.2</v>
      </c>
      <c r="F3430">
        <v>72</v>
      </c>
      <c r="G3430" s="1" t="s">
        <v>40</v>
      </c>
      <c r="H3430">
        <v>72</v>
      </c>
      <c r="I3430">
        <v>0</v>
      </c>
      <c r="J3430" s="1" t="s">
        <v>3890</v>
      </c>
      <c r="K3430" s="1" t="s">
        <v>3894</v>
      </c>
    </row>
    <row r="3431" spans="1:11" x14ac:dyDescent="0.25">
      <c r="A3431" s="1" t="s">
        <v>40</v>
      </c>
      <c r="B3431" s="1" t="s">
        <v>3471</v>
      </c>
      <c r="C3431">
        <v>99010</v>
      </c>
      <c r="D3431" s="1" t="s">
        <v>3720</v>
      </c>
      <c r="E3431">
        <v>0</v>
      </c>
      <c r="F3431">
        <v>0</v>
      </c>
      <c r="G3431" s="1" t="s">
        <v>3879</v>
      </c>
      <c r="H3431">
        <v>0</v>
      </c>
      <c r="I3431">
        <v>0</v>
      </c>
      <c r="J3431" s="1" t="s">
        <v>3891</v>
      </c>
      <c r="K3431" s="1" t="s">
        <v>3894</v>
      </c>
    </row>
    <row r="3432" spans="1:11" x14ac:dyDescent="0.25">
      <c r="A3432" s="1" t="s">
        <v>40</v>
      </c>
      <c r="B3432" s="1" t="s">
        <v>3472</v>
      </c>
      <c r="C3432">
        <v>99011</v>
      </c>
      <c r="D3432" s="1" t="s">
        <v>3720</v>
      </c>
      <c r="E3432">
        <v>773</v>
      </c>
      <c r="F3432">
        <v>21597.200000000001</v>
      </c>
      <c r="G3432" s="1" t="s">
        <v>40</v>
      </c>
      <c r="H3432">
        <v>21597.200000000001</v>
      </c>
      <c r="I3432">
        <v>0</v>
      </c>
      <c r="J3432" s="1" t="s">
        <v>3890</v>
      </c>
      <c r="K3432" s="1" t="s">
        <v>3894</v>
      </c>
    </row>
    <row r="3433" spans="1:11" x14ac:dyDescent="0.25">
      <c r="A3433" s="1" t="s">
        <v>40</v>
      </c>
      <c r="B3433" s="1" t="s">
        <v>3473</v>
      </c>
      <c r="C3433">
        <v>99012</v>
      </c>
      <c r="D3433" s="1" t="s">
        <v>3624</v>
      </c>
      <c r="E3433">
        <v>25.5</v>
      </c>
      <c r="F3433">
        <v>1632</v>
      </c>
      <c r="G3433" s="1" t="s">
        <v>40</v>
      </c>
      <c r="H3433">
        <v>1632</v>
      </c>
      <c r="I3433">
        <v>0</v>
      </c>
      <c r="J3433" s="1" t="s">
        <v>3890</v>
      </c>
      <c r="K3433" s="1" t="s">
        <v>3894</v>
      </c>
    </row>
    <row r="3434" spans="1:11" x14ac:dyDescent="0.25">
      <c r="A3434" s="1" t="s">
        <v>40</v>
      </c>
      <c r="B3434" s="1" t="s">
        <v>3474</v>
      </c>
      <c r="C3434">
        <v>99013</v>
      </c>
      <c r="D3434" s="1" t="s">
        <v>3797</v>
      </c>
      <c r="E3434">
        <v>996.4</v>
      </c>
      <c r="F3434">
        <v>9.9600000000000009</v>
      </c>
      <c r="G3434" s="1" t="s">
        <v>3889</v>
      </c>
      <c r="H3434">
        <v>9.9600000000000009</v>
      </c>
      <c r="I3434">
        <v>0</v>
      </c>
      <c r="J3434" s="1" t="s">
        <v>3890</v>
      </c>
      <c r="K3434" s="1" t="s">
        <v>3902</v>
      </c>
    </row>
    <row r="3435" spans="1:11" x14ac:dyDescent="0.25">
      <c r="A3435" s="1" t="s">
        <v>40</v>
      </c>
      <c r="B3435" s="1" t="s">
        <v>3475</v>
      </c>
      <c r="C3435">
        <v>99014</v>
      </c>
      <c r="D3435" s="1" t="s">
        <v>3725</v>
      </c>
      <c r="E3435">
        <v>930.6</v>
      </c>
      <c r="F3435">
        <v>28825.4</v>
      </c>
      <c r="G3435" s="1" t="s">
        <v>3888</v>
      </c>
      <c r="H3435">
        <v>28825.4</v>
      </c>
      <c r="I3435">
        <v>0</v>
      </c>
      <c r="J3435" s="1" t="s">
        <v>3890</v>
      </c>
      <c r="K3435" s="1" t="s">
        <v>3894</v>
      </c>
    </row>
    <row r="3436" spans="1:11" x14ac:dyDescent="0.25">
      <c r="A3436" s="1" t="s">
        <v>40</v>
      </c>
      <c r="B3436" s="1" t="s">
        <v>3476</v>
      </c>
      <c r="C3436">
        <v>99015</v>
      </c>
      <c r="D3436" s="1" t="s">
        <v>3690</v>
      </c>
      <c r="E3436">
        <v>32.1</v>
      </c>
      <c r="F3436">
        <v>1893.9</v>
      </c>
      <c r="G3436" s="1" t="s">
        <v>3883</v>
      </c>
      <c r="H3436">
        <v>1893.9</v>
      </c>
      <c r="I3436">
        <v>0</v>
      </c>
      <c r="J3436" s="1" t="s">
        <v>3890</v>
      </c>
      <c r="K3436" s="1" t="s">
        <v>3902</v>
      </c>
    </row>
    <row r="3437" spans="1:11" x14ac:dyDescent="0.25">
      <c r="A3437" s="1" t="s">
        <v>40</v>
      </c>
      <c r="B3437" s="1" t="s">
        <v>3477</v>
      </c>
      <c r="C3437">
        <v>99016</v>
      </c>
      <c r="D3437" s="1" t="s">
        <v>3624</v>
      </c>
      <c r="E3437">
        <v>15.5</v>
      </c>
      <c r="F3437">
        <v>992</v>
      </c>
      <c r="G3437" s="1" t="s">
        <v>40</v>
      </c>
      <c r="H3437">
        <v>992</v>
      </c>
      <c r="I3437">
        <v>0</v>
      </c>
      <c r="J3437" s="1" t="s">
        <v>3890</v>
      </c>
      <c r="K3437" s="1" t="s">
        <v>3894</v>
      </c>
    </row>
    <row r="3438" spans="1:11" x14ac:dyDescent="0.25">
      <c r="A3438" s="1" t="s">
        <v>40</v>
      </c>
      <c r="B3438" s="1" t="s">
        <v>3478</v>
      </c>
      <c r="C3438">
        <v>99017</v>
      </c>
      <c r="D3438" s="1" t="s">
        <v>3627</v>
      </c>
      <c r="E3438">
        <v>30.6</v>
      </c>
      <c r="F3438">
        <v>2142</v>
      </c>
      <c r="G3438" s="1" t="s">
        <v>40</v>
      </c>
      <c r="H3438">
        <v>2142</v>
      </c>
      <c r="I3438">
        <v>0</v>
      </c>
      <c r="J3438" s="1" t="s">
        <v>3890</v>
      </c>
      <c r="K3438" s="1" t="s">
        <v>3894</v>
      </c>
    </row>
    <row r="3439" spans="1:11" x14ac:dyDescent="0.25">
      <c r="A3439" s="1" t="s">
        <v>40</v>
      </c>
      <c r="B3439" s="1" t="s">
        <v>3479</v>
      </c>
      <c r="C3439">
        <v>99018</v>
      </c>
      <c r="D3439" s="1" t="s">
        <v>3702</v>
      </c>
      <c r="E3439">
        <v>120</v>
      </c>
      <c r="F3439">
        <v>4320</v>
      </c>
      <c r="G3439" s="1" t="s">
        <v>41</v>
      </c>
      <c r="H3439">
        <v>4320</v>
      </c>
      <c r="I3439">
        <v>0</v>
      </c>
      <c r="J3439" s="1" t="s">
        <v>3890</v>
      </c>
      <c r="K3439" s="1" t="s">
        <v>3894</v>
      </c>
    </row>
    <row r="3440" spans="1:11" x14ac:dyDescent="0.25">
      <c r="A3440" s="1" t="s">
        <v>41</v>
      </c>
      <c r="B3440" s="1" t="s">
        <v>3480</v>
      </c>
      <c r="C3440">
        <v>99019</v>
      </c>
      <c r="D3440" s="1" t="s">
        <v>3648</v>
      </c>
      <c r="E3440">
        <v>82.4</v>
      </c>
      <c r="F3440">
        <v>4532</v>
      </c>
      <c r="G3440" s="1" t="s">
        <v>3884</v>
      </c>
      <c r="H3440">
        <v>4532</v>
      </c>
      <c r="I3440">
        <v>0</v>
      </c>
      <c r="J3440" s="1" t="s">
        <v>3890</v>
      </c>
      <c r="K3440" s="1" t="s">
        <v>3899</v>
      </c>
    </row>
    <row r="3441" spans="1:11" x14ac:dyDescent="0.25">
      <c r="A3441" s="1" t="s">
        <v>41</v>
      </c>
      <c r="B3441" s="1" t="s">
        <v>3481</v>
      </c>
      <c r="C3441">
        <v>99020</v>
      </c>
      <c r="D3441" s="1" t="s">
        <v>3640</v>
      </c>
      <c r="E3441">
        <v>259.3</v>
      </c>
      <c r="F3441">
        <v>14261.5</v>
      </c>
      <c r="G3441" s="1" t="s">
        <v>3884</v>
      </c>
      <c r="H3441">
        <v>14261.5</v>
      </c>
      <c r="I3441">
        <v>0</v>
      </c>
      <c r="J3441" s="1" t="s">
        <v>3890</v>
      </c>
      <c r="K3441" s="1" t="s">
        <v>3899</v>
      </c>
    </row>
    <row r="3442" spans="1:11" x14ac:dyDescent="0.25">
      <c r="A3442" s="1" t="s">
        <v>41</v>
      </c>
      <c r="B3442" s="1" t="s">
        <v>3482</v>
      </c>
      <c r="C3442">
        <v>99021</v>
      </c>
      <c r="D3442" s="1" t="s">
        <v>3643</v>
      </c>
      <c r="E3442">
        <v>12.5</v>
      </c>
      <c r="F3442">
        <v>425</v>
      </c>
      <c r="G3442" s="1" t="s">
        <v>3883</v>
      </c>
      <c r="H3442">
        <v>425</v>
      </c>
      <c r="I3442">
        <v>0</v>
      </c>
      <c r="J3442" s="1" t="s">
        <v>3890</v>
      </c>
      <c r="K3442" s="1" t="s">
        <v>3899</v>
      </c>
    </row>
    <row r="3443" spans="1:11" x14ac:dyDescent="0.25">
      <c r="A3443" s="1" t="s">
        <v>41</v>
      </c>
      <c r="B3443" s="1" t="s">
        <v>3483</v>
      </c>
      <c r="C3443">
        <v>99022</v>
      </c>
      <c r="D3443" s="1" t="s">
        <v>3735</v>
      </c>
      <c r="E3443">
        <v>88.2</v>
      </c>
      <c r="F3443">
        <v>4851</v>
      </c>
      <c r="G3443" s="1" t="s">
        <v>3886</v>
      </c>
      <c r="H3443">
        <v>4851</v>
      </c>
      <c r="I3443">
        <v>0</v>
      </c>
      <c r="J3443" s="1" t="s">
        <v>3890</v>
      </c>
      <c r="K3443" s="1" t="s">
        <v>3899</v>
      </c>
    </row>
    <row r="3444" spans="1:11" x14ac:dyDescent="0.25">
      <c r="A3444" s="1" t="s">
        <v>41</v>
      </c>
      <c r="B3444" s="1" t="s">
        <v>3484</v>
      </c>
      <c r="C3444">
        <v>99023</v>
      </c>
      <c r="D3444" s="1" t="s">
        <v>3737</v>
      </c>
      <c r="E3444">
        <v>80.599999999999994</v>
      </c>
      <c r="F3444">
        <v>4433</v>
      </c>
      <c r="G3444" s="1" t="s">
        <v>3884</v>
      </c>
      <c r="H3444">
        <v>4433</v>
      </c>
      <c r="I3444">
        <v>0</v>
      </c>
      <c r="J3444" s="1" t="s">
        <v>3890</v>
      </c>
      <c r="K3444" s="1" t="s">
        <v>3899</v>
      </c>
    </row>
    <row r="3445" spans="1:11" x14ac:dyDescent="0.25">
      <c r="A3445" s="1" t="s">
        <v>41</v>
      </c>
      <c r="B3445" s="1" t="s">
        <v>3485</v>
      </c>
      <c r="C3445">
        <v>99024</v>
      </c>
      <c r="D3445" s="1" t="s">
        <v>3649</v>
      </c>
      <c r="E3445">
        <v>82</v>
      </c>
      <c r="F3445">
        <v>4674</v>
      </c>
      <c r="G3445" s="1" t="s">
        <v>3884</v>
      </c>
      <c r="H3445">
        <v>4674</v>
      </c>
      <c r="I3445">
        <v>0</v>
      </c>
      <c r="J3445" s="1" t="s">
        <v>3890</v>
      </c>
      <c r="K3445" s="1" t="s">
        <v>3899</v>
      </c>
    </row>
    <row r="3446" spans="1:11" x14ac:dyDescent="0.25">
      <c r="A3446" s="1" t="s">
        <v>41</v>
      </c>
      <c r="B3446" s="1" t="s">
        <v>3486</v>
      </c>
      <c r="C3446">
        <v>99025</v>
      </c>
      <c r="D3446" s="1" t="s">
        <v>3641</v>
      </c>
      <c r="E3446">
        <v>97.4</v>
      </c>
      <c r="F3446">
        <v>5479.4</v>
      </c>
      <c r="G3446" s="1" t="s">
        <v>3886</v>
      </c>
      <c r="H3446">
        <v>5479.4</v>
      </c>
      <c r="I3446">
        <v>0</v>
      </c>
      <c r="J3446" s="1" t="s">
        <v>3890</v>
      </c>
      <c r="K3446" s="1" t="s">
        <v>3899</v>
      </c>
    </row>
    <row r="3447" spans="1:11" x14ac:dyDescent="0.25">
      <c r="A3447" s="1" t="s">
        <v>41</v>
      </c>
      <c r="B3447" s="1" t="s">
        <v>3487</v>
      </c>
      <c r="C3447">
        <v>99026</v>
      </c>
      <c r="D3447" s="1" t="s">
        <v>3667</v>
      </c>
      <c r="E3447">
        <v>77.599999999999994</v>
      </c>
      <c r="F3447">
        <v>4268</v>
      </c>
      <c r="G3447" s="1" t="s">
        <v>3884</v>
      </c>
      <c r="H3447">
        <v>4268</v>
      </c>
      <c r="I3447">
        <v>0</v>
      </c>
      <c r="J3447" s="1" t="s">
        <v>3890</v>
      </c>
      <c r="K3447" s="1" t="s">
        <v>3899</v>
      </c>
    </row>
    <row r="3448" spans="1:11" x14ac:dyDescent="0.25">
      <c r="A3448" s="1" t="s">
        <v>41</v>
      </c>
      <c r="B3448" s="1" t="s">
        <v>3488</v>
      </c>
      <c r="C3448">
        <v>99027</v>
      </c>
      <c r="D3448" s="1" t="s">
        <v>3639</v>
      </c>
      <c r="E3448">
        <v>163.4</v>
      </c>
      <c r="F3448">
        <v>8170</v>
      </c>
      <c r="G3448" s="1" t="s">
        <v>3886</v>
      </c>
      <c r="H3448">
        <v>8170</v>
      </c>
      <c r="I3448">
        <v>0</v>
      </c>
      <c r="J3448" s="1" t="s">
        <v>3890</v>
      </c>
      <c r="K3448" s="1" t="s">
        <v>3899</v>
      </c>
    </row>
    <row r="3449" spans="1:11" x14ac:dyDescent="0.25">
      <c r="A3449" s="1" t="s">
        <v>41</v>
      </c>
      <c r="B3449" s="1" t="s">
        <v>3489</v>
      </c>
      <c r="C3449">
        <v>99028</v>
      </c>
      <c r="D3449" s="1" t="s">
        <v>3651</v>
      </c>
      <c r="E3449">
        <v>337.6</v>
      </c>
      <c r="F3449">
        <v>18695.8</v>
      </c>
      <c r="G3449" s="1" t="s">
        <v>3883</v>
      </c>
      <c r="H3449">
        <v>18695.8</v>
      </c>
      <c r="I3449">
        <v>0</v>
      </c>
      <c r="J3449" s="1" t="s">
        <v>3890</v>
      </c>
      <c r="K3449" s="1" t="s">
        <v>3899</v>
      </c>
    </row>
    <row r="3450" spans="1:11" x14ac:dyDescent="0.25">
      <c r="A3450" s="1" t="s">
        <v>41</v>
      </c>
      <c r="B3450" s="1" t="s">
        <v>3490</v>
      </c>
      <c r="C3450">
        <v>99029</v>
      </c>
      <c r="D3450" s="1" t="s">
        <v>3655</v>
      </c>
      <c r="E3450">
        <v>38.200000000000003</v>
      </c>
      <c r="F3450">
        <v>1910</v>
      </c>
      <c r="G3450" s="1" t="s">
        <v>41</v>
      </c>
      <c r="H3450">
        <v>1910</v>
      </c>
      <c r="I3450">
        <v>0</v>
      </c>
      <c r="J3450" s="1" t="s">
        <v>3890</v>
      </c>
      <c r="K3450" s="1" t="s">
        <v>3897</v>
      </c>
    </row>
    <row r="3451" spans="1:11" x14ac:dyDescent="0.25">
      <c r="A3451" s="1" t="s">
        <v>41</v>
      </c>
      <c r="B3451" s="1" t="s">
        <v>3491</v>
      </c>
      <c r="C3451">
        <v>99030</v>
      </c>
      <c r="D3451" s="1" t="s">
        <v>3653</v>
      </c>
      <c r="E3451">
        <v>204.6</v>
      </c>
      <c r="F3451">
        <v>11123.5</v>
      </c>
      <c r="G3451" s="1" t="s">
        <v>3886</v>
      </c>
      <c r="H3451">
        <v>11123.5</v>
      </c>
      <c r="I3451">
        <v>0</v>
      </c>
      <c r="J3451" s="1" t="s">
        <v>3890</v>
      </c>
      <c r="K3451" s="1" t="s">
        <v>3899</v>
      </c>
    </row>
    <row r="3452" spans="1:11" x14ac:dyDescent="0.25">
      <c r="A3452" s="1" t="s">
        <v>41</v>
      </c>
      <c r="B3452" s="1" t="s">
        <v>3492</v>
      </c>
      <c r="C3452">
        <v>99031</v>
      </c>
      <c r="D3452" s="1" t="s">
        <v>3630</v>
      </c>
      <c r="E3452">
        <v>106.6</v>
      </c>
      <c r="F3452">
        <v>6715.8</v>
      </c>
      <c r="G3452" s="1" t="s">
        <v>41</v>
      </c>
      <c r="H3452">
        <v>6715.8</v>
      </c>
      <c r="I3452">
        <v>0</v>
      </c>
      <c r="J3452" s="1" t="s">
        <v>3890</v>
      </c>
      <c r="K3452" s="1" t="s">
        <v>3899</v>
      </c>
    </row>
    <row r="3453" spans="1:11" x14ac:dyDescent="0.25">
      <c r="A3453" s="1" t="s">
        <v>41</v>
      </c>
      <c r="B3453" s="1" t="s">
        <v>3493</v>
      </c>
      <c r="C3453">
        <v>99032</v>
      </c>
      <c r="D3453" s="1" t="s">
        <v>3608</v>
      </c>
      <c r="E3453">
        <v>102.3</v>
      </c>
      <c r="F3453">
        <v>5552.5</v>
      </c>
      <c r="G3453" s="1" t="s">
        <v>3884</v>
      </c>
      <c r="H3453">
        <v>5552.5</v>
      </c>
      <c r="I3453">
        <v>0</v>
      </c>
      <c r="J3453" s="1" t="s">
        <v>3890</v>
      </c>
      <c r="K3453" s="1" t="s">
        <v>3899</v>
      </c>
    </row>
    <row r="3454" spans="1:11" x14ac:dyDescent="0.25">
      <c r="A3454" s="1" t="s">
        <v>41</v>
      </c>
      <c r="B3454" s="1" t="s">
        <v>3494</v>
      </c>
      <c r="C3454">
        <v>99033</v>
      </c>
      <c r="D3454" s="1" t="s">
        <v>3634</v>
      </c>
      <c r="E3454">
        <v>29.5</v>
      </c>
      <c r="F3454">
        <v>1858.5</v>
      </c>
      <c r="G3454" s="1" t="s">
        <v>41</v>
      </c>
      <c r="H3454">
        <v>1858.5</v>
      </c>
      <c r="I3454">
        <v>0</v>
      </c>
      <c r="J3454" s="1" t="s">
        <v>3890</v>
      </c>
      <c r="K3454" s="1" t="s">
        <v>3896</v>
      </c>
    </row>
    <row r="3455" spans="1:11" x14ac:dyDescent="0.25">
      <c r="A3455" s="1" t="s">
        <v>41</v>
      </c>
      <c r="B3455" s="1" t="s">
        <v>3495</v>
      </c>
      <c r="C3455">
        <v>99034</v>
      </c>
      <c r="D3455" s="1" t="s">
        <v>3634</v>
      </c>
      <c r="E3455">
        <v>3</v>
      </c>
      <c r="F3455">
        <v>102</v>
      </c>
      <c r="G3455" s="1" t="s">
        <v>41</v>
      </c>
      <c r="H3455">
        <v>102</v>
      </c>
      <c r="I3455">
        <v>0</v>
      </c>
      <c r="J3455" s="1" t="s">
        <v>3890</v>
      </c>
      <c r="K3455" s="1" t="s">
        <v>3896</v>
      </c>
    </row>
    <row r="3456" spans="1:11" x14ac:dyDescent="0.25">
      <c r="A3456" s="1" t="s">
        <v>41</v>
      </c>
      <c r="B3456" s="1" t="s">
        <v>3496</v>
      </c>
      <c r="C3456">
        <v>99035</v>
      </c>
      <c r="D3456" s="1" t="s">
        <v>3609</v>
      </c>
      <c r="E3456">
        <v>25.9</v>
      </c>
      <c r="F3456">
        <v>1643.8</v>
      </c>
      <c r="G3456" s="1" t="s">
        <v>41</v>
      </c>
      <c r="H3456">
        <v>1643.8</v>
      </c>
      <c r="I3456">
        <v>0</v>
      </c>
      <c r="J3456" s="1" t="s">
        <v>3890</v>
      </c>
      <c r="K3456" s="1" t="s">
        <v>3894</v>
      </c>
    </row>
    <row r="3457" spans="1:11" x14ac:dyDescent="0.25">
      <c r="A3457" s="1" t="s">
        <v>41</v>
      </c>
      <c r="B3457" s="1" t="s">
        <v>3497</v>
      </c>
      <c r="C3457">
        <v>99036</v>
      </c>
      <c r="D3457" s="1" t="s">
        <v>3614</v>
      </c>
      <c r="E3457">
        <v>43.2</v>
      </c>
      <c r="F3457">
        <v>2419.1999999999998</v>
      </c>
      <c r="G3457" s="1" t="s">
        <v>41</v>
      </c>
      <c r="H3457">
        <v>2419.1999999999998</v>
      </c>
      <c r="I3457">
        <v>0</v>
      </c>
      <c r="J3457" s="1" t="s">
        <v>3890</v>
      </c>
      <c r="K3457" s="1" t="s">
        <v>3894</v>
      </c>
    </row>
    <row r="3458" spans="1:11" x14ac:dyDescent="0.25">
      <c r="A3458" s="1" t="s">
        <v>41</v>
      </c>
      <c r="B3458" s="1" t="s">
        <v>3498</v>
      </c>
      <c r="C3458">
        <v>99037</v>
      </c>
      <c r="D3458" s="1" t="s">
        <v>3595</v>
      </c>
      <c r="E3458">
        <v>110.9</v>
      </c>
      <c r="F3458">
        <v>5296.8</v>
      </c>
      <c r="G3458" s="1" t="s">
        <v>41</v>
      </c>
      <c r="H3458">
        <v>5296.8</v>
      </c>
      <c r="I3458">
        <v>0</v>
      </c>
      <c r="J3458" s="1" t="s">
        <v>3890</v>
      </c>
      <c r="K3458" s="1" t="s">
        <v>3894</v>
      </c>
    </row>
    <row r="3459" spans="1:11" x14ac:dyDescent="0.25">
      <c r="A3459" s="1" t="s">
        <v>41</v>
      </c>
      <c r="B3459" s="1" t="s">
        <v>3499</v>
      </c>
      <c r="C3459">
        <v>99038</v>
      </c>
      <c r="D3459" s="1" t="s">
        <v>3636</v>
      </c>
      <c r="E3459">
        <v>24.3</v>
      </c>
      <c r="F3459">
        <v>1530.9</v>
      </c>
      <c r="G3459" s="1" t="s">
        <v>41</v>
      </c>
      <c r="H3459">
        <v>1530.9</v>
      </c>
      <c r="I3459">
        <v>0</v>
      </c>
      <c r="J3459" s="1" t="s">
        <v>3890</v>
      </c>
      <c r="K3459" s="1" t="s">
        <v>3895</v>
      </c>
    </row>
    <row r="3460" spans="1:11" x14ac:dyDescent="0.25">
      <c r="A3460" s="1" t="s">
        <v>41</v>
      </c>
      <c r="B3460" s="1" t="s">
        <v>3500</v>
      </c>
      <c r="C3460">
        <v>99039</v>
      </c>
      <c r="D3460" s="1" t="s">
        <v>3638</v>
      </c>
      <c r="E3460">
        <v>38.1</v>
      </c>
      <c r="F3460">
        <v>2304.3000000000002</v>
      </c>
      <c r="G3460" s="1" t="s">
        <v>41</v>
      </c>
      <c r="H3460">
        <v>2304.3000000000002</v>
      </c>
      <c r="I3460">
        <v>0</v>
      </c>
      <c r="J3460" s="1" t="s">
        <v>3890</v>
      </c>
      <c r="K3460" s="1" t="s">
        <v>3895</v>
      </c>
    </row>
    <row r="3461" spans="1:11" x14ac:dyDescent="0.25">
      <c r="A3461" s="1" t="s">
        <v>41</v>
      </c>
      <c r="B3461" s="1" t="s">
        <v>3501</v>
      </c>
      <c r="C3461">
        <v>99040</v>
      </c>
      <c r="D3461" s="1" t="s">
        <v>3633</v>
      </c>
      <c r="E3461">
        <v>110.4</v>
      </c>
      <c r="F3461">
        <v>5408</v>
      </c>
      <c r="G3461" s="1" t="s">
        <v>41</v>
      </c>
      <c r="H3461">
        <v>5408</v>
      </c>
      <c r="I3461">
        <v>0</v>
      </c>
      <c r="J3461" s="1" t="s">
        <v>3890</v>
      </c>
      <c r="K3461" s="1" t="s">
        <v>3895</v>
      </c>
    </row>
    <row r="3462" spans="1:11" x14ac:dyDescent="0.25">
      <c r="A3462" s="1" t="s">
        <v>41</v>
      </c>
      <c r="B3462" s="1" t="s">
        <v>3502</v>
      </c>
      <c r="C3462">
        <v>99041</v>
      </c>
      <c r="D3462" s="1" t="s">
        <v>3738</v>
      </c>
      <c r="E3462">
        <v>197.5</v>
      </c>
      <c r="F3462">
        <v>12442.5</v>
      </c>
      <c r="G3462" s="1" t="s">
        <v>41</v>
      </c>
      <c r="H3462">
        <v>12442.5</v>
      </c>
      <c r="I3462">
        <v>0</v>
      </c>
      <c r="J3462" s="1" t="s">
        <v>3890</v>
      </c>
      <c r="K3462" s="1" t="s">
        <v>3903</v>
      </c>
    </row>
    <row r="3463" spans="1:11" x14ac:dyDescent="0.25">
      <c r="A3463" s="1" t="s">
        <v>41</v>
      </c>
      <c r="B3463" s="1" t="s">
        <v>3503</v>
      </c>
      <c r="C3463">
        <v>99042</v>
      </c>
      <c r="D3463" s="1" t="s">
        <v>3608</v>
      </c>
      <c r="E3463">
        <v>0</v>
      </c>
      <c r="F3463">
        <v>0</v>
      </c>
      <c r="G3463" s="1" t="s">
        <v>3879</v>
      </c>
      <c r="H3463">
        <v>0</v>
      </c>
      <c r="I3463">
        <v>0</v>
      </c>
      <c r="J3463" s="1" t="s">
        <v>3891</v>
      </c>
      <c r="K3463" s="1" t="s">
        <v>3899</v>
      </c>
    </row>
    <row r="3464" spans="1:11" x14ac:dyDescent="0.25">
      <c r="A3464" s="1" t="s">
        <v>41</v>
      </c>
      <c r="B3464" s="1" t="s">
        <v>3504</v>
      </c>
      <c r="C3464">
        <v>99043</v>
      </c>
      <c r="D3464" s="1" t="s">
        <v>3681</v>
      </c>
      <c r="E3464">
        <v>302.89999999999998</v>
      </c>
      <c r="F3464">
        <v>17265.3</v>
      </c>
      <c r="G3464" s="1" t="s">
        <v>41</v>
      </c>
      <c r="H3464">
        <v>17265.3</v>
      </c>
      <c r="I3464">
        <v>0</v>
      </c>
      <c r="J3464" s="1" t="s">
        <v>3890</v>
      </c>
      <c r="K3464" s="1" t="s">
        <v>3895</v>
      </c>
    </row>
    <row r="3465" spans="1:11" x14ac:dyDescent="0.25">
      <c r="A3465" s="1" t="s">
        <v>41</v>
      </c>
      <c r="B3465" s="1" t="s">
        <v>3505</v>
      </c>
      <c r="C3465">
        <v>99044</v>
      </c>
      <c r="D3465" s="1" t="s">
        <v>3744</v>
      </c>
      <c r="E3465">
        <v>413</v>
      </c>
      <c r="F3465">
        <v>21113.599999999999</v>
      </c>
      <c r="G3465" s="1" t="s">
        <v>41</v>
      </c>
      <c r="H3465">
        <v>21113.599999999999</v>
      </c>
      <c r="I3465">
        <v>0</v>
      </c>
      <c r="J3465" s="1" t="s">
        <v>3890</v>
      </c>
      <c r="K3465" s="1" t="s">
        <v>3901</v>
      </c>
    </row>
    <row r="3466" spans="1:11" x14ac:dyDescent="0.25">
      <c r="A3466" s="1" t="s">
        <v>41</v>
      </c>
      <c r="B3466" s="1" t="s">
        <v>3506</v>
      </c>
      <c r="C3466">
        <v>99045</v>
      </c>
      <c r="D3466" s="1" t="s">
        <v>3742</v>
      </c>
      <c r="E3466">
        <v>91.54</v>
      </c>
      <c r="F3466">
        <v>5932.3</v>
      </c>
      <c r="G3466" s="1" t="s">
        <v>41</v>
      </c>
      <c r="H3466">
        <v>5932.3</v>
      </c>
      <c r="I3466">
        <v>0</v>
      </c>
      <c r="J3466" s="1" t="s">
        <v>3890</v>
      </c>
      <c r="K3466" s="1" t="s">
        <v>3901</v>
      </c>
    </row>
    <row r="3467" spans="1:11" x14ac:dyDescent="0.25">
      <c r="A3467" s="1" t="s">
        <v>41</v>
      </c>
      <c r="B3467" s="1" t="s">
        <v>3507</v>
      </c>
      <c r="C3467">
        <v>99046</v>
      </c>
      <c r="D3467" s="1" t="s">
        <v>3740</v>
      </c>
      <c r="E3467">
        <v>15.1</v>
      </c>
      <c r="F3467">
        <v>951.3</v>
      </c>
      <c r="G3467" s="1" t="s">
        <v>41</v>
      </c>
      <c r="H3467">
        <v>951.3</v>
      </c>
      <c r="I3467">
        <v>0</v>
      </c>
      <c r="J3467" s="1" t="s">
        <v>3890</v>
      </c>
      <c r="K3467" s="1" t="s">
        <v>3901</v>
      </c>
    </row>
    <row r="3468" spans="1:11" x14ac:dyDescent="0.25">
      <c r="A3468" s="1" t="s">
        <v>41</v>
      </c>
      <c r="B3468" s="1" t="s">
        <v>3508</v>
      </c>
      <c r="C3468">
        <v>99047</v>
      </c>
      <c r="D3468" s="1" t="s">
        <v>3741</v>
      </c>
      <c r="E3468">
        <v>155</v>
      </c>
      <c r="F3468">
        <v>8122</v>
      </c>
      <c r="G3468" s="1" t="s">
        <v>41</v>
      </c>
      <c r="H3468">
        <v>8122</v>
      </c>
      <c r="I3468">
        <v>0</v>
      </c>
      <c r="J3468" s="1" t="s">
        <v>3890</v>
      </c>
      <c r="K3468" s="1" t="s">
        <v>3901</v>
      </c>
    </row>
    <row r="3469" spans="1:11" x14ac:dyDescent="0.25">
      <c r="A3469" s="1" t="s">
        <v>41</v>
      </c>
      <c r="B3469" s="1" t="s">
        <v>3509</v>
      </c>
      <c r="C3469">
        <v>99048</v>
      </c>
      <c r="D3469" s="1" t="s">
        <v>3758</v>
      </c>
      <c r="E3469">
        <v>186.3</v>
      </c>
      <c r="F3469">
        <v>11927.3</v>
      </c>
      <c r="G3469" s="1" t="s">
        <v>41</v>
      </c>
      <c r="H3469">
        <v>11927.3</v>
      </c>
      <c r="I3469">
        <v>0</v>
      </c>
      <c r="J3469" s="1" t="s">
        <v>3890</v>
      </c>
      <c r="K3469" s="1" t="s">
        <v>3894</v>
      </c>
    </row>
    <row r="3470" spans="1:11" x14ac:dyDescent="0.25">
      <c r="A3470" s="1" t="s">
        <v>41</v>
      </c>
      <c r="B3470" s="1" t="s">
        <v>3510</v>
      </c>
      <c r="C3470">
        <v>99049</v>
      </c>
      <c r="D3470" s="1" t="s">
        <v>3608</v>
      </c>
      <c r="E3470">
        <v>132.6</v>
      </c>
      <c r="F3470">
        <v>4508.3999999999996</v>
      </c>
      <c r="G3470" s="1" t="s">
        <v>3884</v>
      </c>
      <c r="H3470">
        <v>4508.3999999999996</v>
      </c>
      <c r="I3470">
        <v>0</v>
      </c>
      <c r="J3470" s="1" t="s">
        <v>3890</v>
      </c>
      <c r="K3470" s="1" t="s">
        <v>3899</v>
      </c>
    </row>
    <row r="3471" spans="1:11" x14ac:dyDescent="0.25">
      <c r="A3471" s="1" t="s">
        <v>41</v>
      </c>
      <c r="B3471" s="1" t="s">
        <v>3511</v>
      </c>
      <c r="C3471">
        <v>99050</v>
      </c>
      <c r="D3471" s="1" t="s">
        <v>3733</v>
      </c>
      <c r="E3471">
        <v>40</v>
      </c>
      <c r="F3471">
        <v>2880</v>
      </c>
      <c r="G3471" s="1" t="s">
        <v>41</v>
      </c>
      <c r="H3471">
        <v>2880</v>
      </c>
      <c r="I3471">
        <v>0</v>
      </c>
      <c r="J3471" s="1" t="s">
        <v>3890</v>
      </c>
      <c r="K3471" s="1" t="s">
        <v>3897</v>
      </c>
    </row>
    <row r="3472" spans="1:11" x14ac:dyDescent="0.25">
      <c r="A3472" s="1" t="s">
        <v>41</v>
      </c>
      <c r="B3472" s="1" t="s">
        <v>3512</v>
      </c>
      <c r="C3472">
        <v>99051</v>
      </c>
      <c r="D3472" s="1" t="s">
        <v>3732</v>
      </c>
      <c r="E3472">
        <v>120</v>
      </c>
      <c r="F3472">
        <v>7680</v>
      </c>
      <c r="G3472" s="1" t="s">
        <v>41</v>
      </c>
      <c r="H3472">
        <v>7680</v>
      </c>
      <c r="I3472">
        <v>0</v>
      </c>
      <c r="J3472" s="1" t="s">
        <v>3890</v>
      </c>
      <c r="K3472" s="1" t="s">
        <v>3894</v>
      </c>
    </row>
    <row r="3473" spans="1:11" x14ac:dyDescent="0.25">
      <c r="A3473" s="1" t="s">
        <v>41</v>
      </c>
      <c r="B3473" s="1" t="s">
        <v>3513</v>
      </c>
      <c r="C3473">
        <v>99052</v>
      </c>
      <c r="D3473" s="1" t="s">
        <v>3740</v>
      </c>
      <c r="E3473">
        <v>30.4</v>
      </c>
      <c r="F3473">
        <v>1991.7</v>
      </c>
      <c r="G3473" s="1" t="s">
        <v>41</v>
      </c>
      <c r="H3473">
        <v>1991.7</v>
      </c>
      <c r="I3473">
        <v>0</v>
      </c>
      <c r="J3473" s="1" t="s">
        <v>3890</v>
      </c>
      <c r="K3473" s="1" t="s">
        <v>3901</v>
      </c>
    </row>
    <row r="3474" spans="1:11" x14ac:dyDescent="0.25">
      <c r="A3474" s="1" t="s">
        <v>41</v>
      </c>
      <c r="B3474" s="1" t="s">
        <v>3514</v>
      </c>
      <c r="C3474">
        <v>99053</v>
      </c>
      <c r="D3474" s="1" t="s">
        <v>3679</v>
      </c>
      <c r="E3474">
        <v>31.5</v>
      </c>
      <c r="F3474">
        <v>2142</v>
      </c>
      <c r="G3474" s="1" t="s">
        <v>41</v>
      </c>
      <c r="H3474">
        <v>2142</v>
      </c>
      <c r="I3474">
        <v>0</v>
      </c>
      <c r="J3474" s="1" t="s">
        <v>3890</v>
      </c>
      <c r="K3474" s="1" t="s">
        <v>3895</v>
      </c>
    </row>
    <row r="3475" spans="1:11" x14ac:dyDescent="0.25">
      <c r="A3475" s="1" t="s">
        <v>41</v>
      </c>
      <c r="B3475" s="1" t="s">
        <v>3515</v>
      </c>
      <c r="C3475">
        <v>99054</v>
      </c>
      <c r="D3475" s="1" t="s">
        <v>3606</v>
      </c>
      <c r="E3475">
        <v>92.8</v>
      </c>
      <c r="F3475">
        <v>5424</v>
      </c>
      <c r="G3475" s="1" t="s">
        <v>41</v>
      </c>
      <c r="H3475">
        <v>5424</v>
      </c>
      <c r="I3475">
        <v>0</v>
      </c>
      <c r="J3475" s="1" t="s">
        <v>3890</v>
      </c>
      <c r="K3475" s="1" t="s">
        <v>3894</v>
      </c>
    </row>
    <row r="3476" spans="1:11" x14ac:dyDescent="0.25">
      <c r="A3476" s="1" t="s">
        <v>41</v>
      </c>
      <c r="B3476" s="1" t="s">
        <v>3516</v>
      </c>
      <c r="C3476">
        <v>99055</v>
      </c>
      <c r="D3476" s="1" t="s">
        <v>3670</v>
      </c>
      <c r="E3476">
        <v>23.1</v>
      </c>
      <c r="F3476">
        <v>1478.4</v>
      </c>
      <c r="G3476" s="1" t="s">
        <v>41</v>
      </c>
      <c r="H3476">
        <v>1478.4</v>
      </c>
      <c r="I3476">
        <v>0</v>
      </c>
      <c r="J3476" s="1" t="s">
        <v>3890</v>
      </c>
      <c r="K3476" s="1" t="s">
        <v>3895</v>
      </c>
    </row>
    <row r="3477" spans="1:11" x14ac:dyDescent="0.25">
      <c r="A3477" s="1" t="s">
        <v>41</v>
      </c>
      <c r="B3477" s="1" t="s">
        <v>3517</v>
      </c>
      <c r="C3477">
        <v>99056</v>
      </c>
      <c r="D3477" s="1" t="s">
        <v>3875</v>
      </c>
      <c r="E3477">
        <v>53.5</v>
      </c>
      <c r="F3477">
        <v>3691.5</v>
      </c>
      <c r="G3477" s="1" t="s">
        <v>41</v>
      </c>
      <c r="H3477">
        <v>3691.5</v>
      </c>
      <c r="I3477">
        <v>0</v>
      </c>
      <c r="J3477" s="1" t="s">
        <v>3890</v>
      </c>
      <c r="K3477" s="1" t="s">
        <v>3894</v>
      </c>
    </row>
    <row r="3478" spans="1:11" x14ac:dyDescent="0.25">
      <c r="A3478" s="1" t="s">
        <v>41</v>
      </c>
      <c r="B3478" s="1" t="s">
        <v>3518</v>
      </c>
      <c r="C3478">
        <v>99057</v>
      </c>
      <c r="D3478" s="1" t="s">
        <v>3669</v>
      </c>
      <c r="E3478">
        <v>20.8</v>
      </c>
      <c r="F3478">
        <v>1331.2</v>
      </c>
      <c r="G3478" s="1" t="s">
        <v>41</v>
      </c>
      <c r="H3478">
        <v>1331.2</v>
      </c>
      <c r="I3478">
        <v>0</v>
      </c>
      <c r="J3478" s="1" t="s">
        <v>3890</v>
      </c>
      <c r="K3478" s="1" t="s">
        <v>3895</v>
      </c>
    </row>
    <row r="3479" spans="1:11" x14ac:dyDescent="0.25">
      <c r="A3479" s="1" t="s">
        <v>41</v>
      </c>
      <c r="B3479" s="1" t="s">
        <v>3519</v>
      </c>
      <c r="C3479">
        <v>99058</v>
      </c>
      <c r="D3479" s="1" t="s">
        <v>3676</v>
      </c>
      <c r="E3479">
        <v>15.6</v>
      </c>
      <c r="F3479">
        <v>998.4</v>
      </c>
      <c r="G3479" s="1" t="s">
        <v>41</v>
      </c>
      <c r="H3479">
        <v>998.4</v>
      </c>
      <c r="I3479">
        <v>0</v>
      </c>
      <c r="J3479" s="1" t="s">
        <v>3890</v>
      </c>
      <c r="K3479" s="1" t="s">
        <v>3895</v>
      </c>
    </row>
    <row r="3480" spans="1:11" x14ac:dyDescent="0.25">
      <c r="A3480" s="1" t="s">
        <v>41</v>
      </c>
      <c r="B3480" s="1" t="s">
        <v>3520</v>
      </c>
      <c r="C3480">
        <v>99059</v>
      </c>
      <c r="D3480" s="1" t="s">
        <v>3736</v>
      </c>
      <c r="E3480">
        <v>58.8</v>
      </c>
      <c r="F3480">
        <v>3939.6</v>
      </c>
      <c r="G3480" s="1" t="s">
        <v>41</v>
      </c>
      <c r="H3480">
        <v>3939.6</v>
      </c>
      <c r="I3480">
        <v>0</v>
      </c>
      <c r="J3480" s="1" t="s">
        <v>3890</v>
      </c>
      <c r="K3480" s="1" t="s">
        <v>3895</v>
      </c>
    </row>
    <row r="3481" spans="1:11" x14ac:dyDescent="0.25">
      <c r="A3481" s="1" t="s">
        <v>41</v>
      </c>
      <c r="B3481" s="1" t="s">
        <v>3521</v>
      </c>
      <c r="C3481">
        <v>99060</v>
      </c>
      <c r="D3481" s="1" t="s">
        <v>3671</v>
      </c>
      <c r="E3481">
        <v>67.900000000000006</v>
      </c>
      <c r="F3481">
        <v>4549.3</v>
      </c>
      <c r="G3481" s="1" t="s">
        <v>41</v>
      </c>
      <c r="H3481">
        <v>4549.3</v>
      </c>
      <c r="I3481">
        <v>0</v>
      </c>
      <c r="J3481" s="1" t="s">
        <v>3890</v>
      </c>
      <c r="K3481" s="1" t="s">
        <v>3895</v>
      </c>
    </row>
    <row r="3482" spans="1:11" x14ac:dyDescent="0.25">
      <c r="A3482" s="1" t="s">
        <v>41</v>
      </c>
      <c r="B3482" s="1" t="s">
        <v>3522</v>
      </c>
      <c r="C3482">
        <v>99061</v>
      </c>
      <c r="D3482" s="1" t="s">
        <v>3700</v>
      </c>
      <c r="E3482">
        <v>1270.7</v>
      </c>
      <c r="F3482">
        <v>65228.5</v>
      </c>
      <c r="G3482" s="1" t="s">
        <v>3880</v>
      </c>
      <c r="H3482">
        <v>65228.5</v>
      </c>
      <c r="I3482">
        <v>0</v>
      </c>
      <c r="J3482" s="1" t="s">
        <v>3890</v>
      </c>
      <c r="K3482" s="1" t="s">
        <v>3895</v>
      </c>
    </row>
    <row r="3483" spans="1:11" x14ac:dyDescent="0.25">
      <c r="A3483" s="1" t="s">
        <v>41</v>
      </c>
      <c r="B3483" s="1" t="s">
        <v>3523</v>
      </c>
      <c r="C3483">
        <v>99062</v>
      </c>
      <c r="D3483" s="1" t="s">
        <v>3612</v>
      </c>
      <c r="E3483">
        <v>79.900000000000006</v>
      </c>
      <c r="F3483">
        <v>3960.8</v>
      </c>
      <c r="G3483" s="1" t="s">
        <v>41</v>
      </c>
      <c r="H3483">
        <v>3960.8</v>
      </c>
      <c r="I3483">
        <v>0</v>
      </c>
      <c r="J3483" s="1" t="s">
        <v>3890</v>
      </c>
      <c r="K3483" s="1" t="s">
        <v>3894</v>
      </c>
    </row>
    <row r="3484" spans="1:11" x14ac:dyDescent="0.25">
      <c r="A3484" s="1" t="s">
        <v>41</v>
      </c>
      <c r="B3484" s="1" t="s">
        <v>3524</v>
      </c>
      <c r="C3484">
        <v>99063</v>
      </c>
      <c r="D3484" s="1" t="s">
        <v>3738</v>
      </c>
      <c r="E3484">
        <v>87.3</v>
      </c>
      <c r="F3484">
        <v>5499.9</v>
      </c>
      <c r="G3484" s="1" t="s">
        <v>41</v>
      </c>
      <c r="H3484">
        <v>5499.9</v>
      </c>
      <c r="I3484">
        <v>0</v>
      </c>
      <c r="J3484" s="1" t="s">
        <v>3890</v>
      </c>
      <c r="K3484" s="1" t="s">
        <v>3903</v>
      </c>
    </row>
    <row r="3485" spans="1:11" x14ac:dyDescent="0.25">
      <c r="A3485" s="1" t="s">
        <v>41</v>
      </c>
      <c r="B3485" s="1" t="s">
        <v>3525</v>
      </c>
      <c r="C3485">
        <v>99064</v>
      </c>
      <c r="D3485" s="1" t="s">
        <v>3599</v>
      </c>
      <c r="E3485">
        <v>562.70000000000005</v>
      </c>
      <c r="F3485">
        <v>32073.9</v>
      </c>
      <c r="G3485" s="1" t="s">
        <v>3886</v>
      </c>
      <c r="H3485">
        <v>32073.9</v>
      </c>
      <c r="I3485">
        <v>0</v>
      </c>
      <c r="J3485" s="1" t="s">
        <v>3890</v>
      </c>
      <c r="K3485" s="1" t="s">
        <v>3902</v>
      </c>
    </row>
    <row r="3486" spans="1:11" x14ac:dyDescent="0.25">
      <c r="A3486" s="1" t="s">
        <v>41</v>
      </c>
      <c r="B3486" s="1" t="s">
        <v>3526</v>
      </c>
      <c r="C3486">
        <v>99065</v>
      </c>
      <c r="D3486" s="1" t="s">
        <v>3614</v>
      </c>
      <c r="E3486">
        <v>31.4</v>
      </c>
      <c r="F3486">
        <v>2135.1999999999998</v>
      </c>
      <c r="G3486" s="1" t="s">
        <v>41</v>
      </c>
      <c r="H3486">
        <v>2135.1999999999998</v>
      </c>
      <c r="I3486">
        <v>0</v>
      </c>
      <c r="J3486" s="1" t="s">
        <v>3890</v>
      </c>
      <c r="K3486" s="1" t="s">
        <v>3894</v>
      </c>
    </row>
    <row r="3487" spans="1:11" x14ac:dyDescent="0.25">
      <c r="A3487" s="1" t="s">
        <v>41</v>
      </c>
      <c r="B3487" s="1" t="s">
        <v>3527</v>
      </c>
      <c r="C3487">
        <v>99066</v>
      </c>
      <c r="D3487" s="1" t="s">
        <v>3626</v>
      </c>
      <c r="E3487">
        <v>286.89999999999998</v>
      </c>
      <c r="F3487">
        <v>14954.7</v>
      </c>
      <c r="G3487" s="1" t="s">
        <v>41</v>
      </c>
      <c r="H3487">
        <v>14954.7</v>
      </c>
      <c r="I3487">
        <v>0</v>
      </c>
      <c r="J3487" s="1" t="s">
        <v>3890</v>
      </c>
      <c r="K3487" s="1" t="s">
        <v>3894</v>
      </c>
    </row>
    <row r="3488" spans="1:11" x14ac:dyDescent="0.25">
      <c r="A3488" s="1" t="s">
        <v>41</v>
      </c>
      <c r="B3488" s="1" t="s">
        <v>3528</v>
      </c>
      <c r="C3488">
        <v>99067</v>
      </c>
      <c r="D3488" s="1" t="s">
        <v>3747</v>
      </c>
      <c r="E3488">
        <v>87</v>
      </c>
      <c r="F3488">
        <v>4771</v>
      </c>
      <c r="G3488" s="1" t="s">
        <v>41</v>
      </c>
      <c r="H3488">
        <v>4771</v>
      </c>
      <c r="I3488">
        <v>0</v>
      </c>
      <c r="J3488" s="1" t="s">
        <v>3890</v>
      </c>
      <c r="K3488" s="1" t="s">
        <v>3894</v>
      </c>
    </row>
    <row r="3489" spans="1:11" x14ac:dyDescent="0.25">
      <c r="A3489" s="1" t="s">
        <v>41</v>
      </c>
      <c r="B3489" s="1" t="s">
        <v>3529</v>
      </c>
      <c r="C3489">
        <v>99068</v>
      </c>
      <c r="D3489" s="1" t="s">
        <v>3614</v>
      </c>
      <c r="E3489">
        <v>71.5</v>
      </c>
      <c r="F3489">
        <v>4719</v>
      </c>
      <c r="G3489" s="1" t="s">
        <v>41</v>
      </c>
      <c r="H3489">
        <v>4719</v>
      </c>
      <c r="I3489">
        <v>0</v>
      </c>
      <c r="J3489" s="1" t="s">
        <v>3890</v>
      </c>
      <c r="K3489" s="1" t="s">
        <v>3894</v>
      </c>
    </row>
    <row r="3490" spans="1:11" x14ac:dyDescent="0.25">
      <c r="A3490" s="1" t="s">
        <v>41</v>
      </c>
      <c r="B3490" s="1" t="s">
        <v>3530</v>
      </c>
      <c r="C3490">
        <v>99069</v>
      </c>
      <c r="D3490" s="1" t="s">
        <v>3612</v>
      </c>
      <c r="E3490">
        <v>9.6</v>
      </c>
      <c r="F3490">
        <v>220.8</v>
      </c>
      <c r="G3490" s="1" t="s">
        <v>41</v>
      </c>
      <c r="H3490">
        <v>220.8</v>
      </c>
      <c r="I3490">
        <v>0</v>
      </c>
      <c r="J3490" s="1" t="s">
        <v>3890</v>
      </c>
      <c r="K3490" s="1" t="s">
        <v>3894</v>
      </c>
    </row>
    <row r="3491" spans="1:11" x14ac:dyDescent="0.25">
      <c r="A3491" s="1" t="s">
        <v>41</v>
      </c>
      <c r="B3491" s="1" t="s">
        <v>3531</v>
      </c>
      <c r="C3491">
        <v>99070</v>
      </c>
      <c r="D3491" s="1" t="s">
        <v>3626</v>
      </c>
      <c r="E3491">
        <v>79.8</v>
      </c>
      <c r="F3491">
        <v>4767.1000000000004</v>
      </c>
      <c r="G3491" s="1" t="s">
        <v>41</v>
      </c>
      <c r="H3491">
        <v>4767.1000000000004</v>
      </c>
      <c r="I3491">
        <v>0</v>
      </c>
      <c r="J3491" s="1" t="s">
        <v>3890</v>
      </c>
      <c r="K3491" s="1" t="s">
        <v>3894</v>
      </c>
    </row>
    <row r="3492" spans="1:11" x14ac:dyDescent="0.25">
      <c r="A3492" s="1" t="s">
        <v>41</v>
      </c>
      <c r="B3492" s="1" t="s">
        <v>3532</v>
      </c>
      <c r="C3492">
        <v>99071</v>
      </c>
      <c r="D3492" s="1" t="s">
        <v>3877</v>
      </c>
      <c r="E3492">
        <v>15</v>
      </c>
      <c r="F3492">
        <v>720</v>
      </c>
      <c r="G3492" s="1" t="s">
        <v>41</v>
      </c>
      <c r="H3492">
        <v>720</v>
      </c>
      <c r="I3492">
        <v>0</v>
      </c>
      <c r="J3492" s="1" t="s">
        <v>3890</v>
      </c>
      <c r="K3492" s="1" t="s">
        <v>3894</v>
      </c>
    </row>
    <row r="3493" spans="1:11" x14ac:dyDescent="0.25">
      <c r="A3493" s="1" t="s">
        <v>41</v>
      </c>
      <c r="B3493" s="1" t="s">
        <v>3533</v>
      </c>
      <c r="C3493">
        <v>99072</v>
      </c>
      <c r="D3493" s="1" t="s">
        <v>3614</v>
      </c>
      <c r="E3493">
        <v>1.8</v>
      </c>
      <c r="F3493">
        <v>18</v>
      </c>
      <c r="G3493" s="1" t="s">
        <v>41</v>
      </c>
      <c r="H3493">
        <v>18</v>
      </c>
      <c r="I3493">
        <v>0</v>
      </c>
      <c r="J3493" s="1" t="s">
        <v>3890</v>
      </c>
      <c r="K3493" s="1" t="s">
        <v>3894</v>
      </c>
    </row>
    <row r="3494" spans="1:11" x14ac:dyDescent="0.25">
      <c r="A3494" s="1" t="s">
        <v>41</v>
      </c>
      <c r="B3494" s="1" t="s">
        <v>3534</v>
      </c>
      <c r="C3494">
        <v>99073</v>
      </c>
      <c r="D3494" s="1" t="s">
        <v>3603</v>
      </c>
      <c r="E3494">
        <v>21.4</v>
      </c>
      <c r="F3494">
        <v>1348.2</v>
      </c>
      <c r="G3494" s="1" t="s">
        <v>41</v>
      </c>
      <c r="H3494">
        <v>1348.2</v>
      </c>
      <c r="I3494">
        <v>0</v>
      </c>
      <c r="J3494" s="1" t="s">
        <v>3890</v>
      </c>
      <c r="K3494" s="1" t="s">
        <v>3894</v>
      </c>
    </row>
    <row r="3495" spans="1:11" x14ac:dyDescent="0.25">
      <c r="A3495" s="1" t="s">
        <v>41</v>
      </c>
      <c r="B3495" s="1" t="s">
        <v>3535</v>
      </c>
      <c r="C3495">
        <v>99074</v>
      </c>
      <c r="D3495" s="1" t="s">
        <v>3611</v>
      </c>
      <c r="E3495">
        <v>47.9</v>
      </c>
      <c r="F3495">
        <v>3305.1</v>
      </c>
      <c r="G3495" s="1" t="s">
        <v>41</v>
      </c>
      <c r="H3495">
        <v>3305.1</v>
      </c>
      <c r="I3495">
        <v>0</v>
      </c>
      <c r="J3495" s="1" t="s">
        <v>3890</v>
      </c>
      <c r="K3495" s="1" t="s">
        <v>3894</v>
      </c>
    </row>
    <row r="3496" spans="1:11" x14ac:dyDescent="0.25">
      <c r="A3496" s="1" t="s">
        <v>41</v>
      </c>
      <c r="B3496" s="1" t="s">
        <v>3536</v>
      </c>
      <c r="C3496">
        <v>99075</v>
      </c>
      <c r="D3496" s="1" t="s">
        <v>3616</v>
      </c>
      <c r="E3496">
        <v>205.6</v>
      </c>
      <c r="F3496">
        <v>11858.6</v>
      </c>
      <c r="G3496" s="1" t="s">
        <v>41</v>
      </c>
      <c r="H3496">
        <v>11858.6</v>
      </c>
      <c r="I3496">
        <v>0</v>
      </c>
      <c r="J3496" s="1" t="s">
        <v>3890</v>
      </c>
      <c r="K3496" s="1" t="s">
        <v>3894</v>
      </c>
    </row>
    <row r="3497" spans="1:11" x14ac:dyDescent="0.25">
      <c r="A3497" s="1" t="s">
        <v>41</v>
      </c>
      <c r="B3497" s="1" t="s">
        <v>3537</v>
      </c>
      <c r="C3497">
        <v>99076</v>
      </c>
      <c r="D3497" s="1" t="s">
        <v>3614</v>
      </c>
      <c r="E3497">
        <v>25.8</v>
      </c>
      <c r="F3497">
        <v>1625.4</v>
      </c>
      <c r="G3497" s="1" t="s">
        <v>41</v>
      </c>
      <c r="H3497">
        <v>1625.4</v>
      </c>
      <c r="I3497">
        <v>0</v>
      </c>
      <c r="J3497" s="1" t="s">
        <v>3890</v>
      </c>
      <c r="K3497" s="1" t="s">
        <v>3894</v>
      </c>
    </row>
    <row r="3498" spans="1:11" x14ac:dyDescent="0.25">
      <c r="A3498" s="1" t="s">
        <v>41</v>
      </c>
      <c r="B3498" s="1" t="s">
        <v>3538</v>
      </c>
      <c r="C3498">
        <v>99077</v>
      </c>
      <c r="D3498" s="1" t="s">
        <v>3600</v>
      </c>
      <c r="E3498">
        <v>10.6</v>
      </c>
      <c r="F3498">
        <v>805.6</v>
      </c>
      <c r="G3498" s="1" t="s">
        <v>41</v>
      </c>
      <c r="H3498">
        <v>805.6</v>
      </c>
      <c r="I3498">
        <v>0</v>
      </c>
      <c r="J3498" s="1" t="s">
        <v>3890</v>
      </c>
      <c r="K3498" s="1" t="s">
        <v>3894</v>
      </c>
    </row>
    <row r="3499" spans="1:11" x14ac:dyDescent="0.25">
      <c r="A3499" s="1" t="s">
        <v>41</v>
      </c>
      <c r="B3499" s="1" t="s">
        <v>3539</v>
      </c>
      <c r="C3499">
        <v>99078</v>
      </c>
      <c r="D3499" s="1" t="s">
        <v>3703</v>
      </c>
      <c r="E3499">
        <v>101.5</v>
      </c>
      <c r="F3499">
        <v>6691.3</v>
      </c>
      <c r="G3499" s="1" t="s">
        <v>41</v>
      </c>
      <c r="H3499">
        <v>6691.3</v>
      </c>
      <c r="I3499">
        <v>0</v>
      </c>
      <c r="J3499" s="1" t="s">
        <v>3890</v>
      </c>
      <c r="K3499" s="1" t="s">
        <v>3894</v>
      </c>
    </row>
    <row r="3500" spans="1:11" x14ac:dyDescent="0.25">
      <c r="A3500" s="1" t="s">
        <v>41</v>
      </c>
      <c r="B3500" s="1" t="s">
        <v>3540</v>
      </c>
      <c r="C3500">
        <v>99079</v>
      </c>
      <c r="D3500" s="1" t="s">
        <v>3703</v>
      </c>
      <c r="E3500">
        <v>21</v>
      </c>
      <c r="F3500">
        <v>924</v>
      </c>
      <c r="G3500" s="1" t="s">
        <v>41</v>
      </c>
      <c r="H3500">
        <v>924</v>
      </c>
      <c r="I3500">
        <v>0</v>
      </c>
      <c r="J3500" s="1" t="s">
        <v>3890</v>
      </c>
      <c r="K3500" s="1" t="s">
        <v>3894</v>
      </c>
    </row>
    <row r="3501" spans="1:11" x14ac:dyDescent="0.25">
      <c r="A3501" s="1" t="s">
        <v>41</v>
      </c>
      <c r="B3501" s="1" t="s">
        <v>3541</v>
      </c>
      <c r="C3501">
        <v>99080</v>
      </c>
      <c r="D3501" s="1" t="s">
        <v>3623</v>
      </c>
      <c r="E3501">
        <v>113.4</v>
      </c>
      <c r="F3501">
        <v>6178.3</v>
      </c>
      <c r="G3501" s="1" t="s">
        <v>41</v>
      </c>
      <c r="H3501">
        <v>6178.3</v>
      </c>
      <c r="I3501">
        <v>0</v>
      </c>
      <c r="J3501" s="1" t="s">
        <v>3890</v>
      </c>
      <c r="K3501" s="1" t="s">
        <v>3894</v>
      </c>
    </row>
    <row r="3502" spans="1:11" x14ac:dyDescent="0.25">
      <c r="A3502" s="1" t="s">
        <v>41</v>
      </c>
      <c r="B3502" s="1" t="s">
        <v>3542</v>
      </c>
      <c r="C3502">
        <v>99081</v>
      </c>
      <c r="D3502" s="1" t="s">
        <v>3714</v>
      </c>
      <c r="E3502">
        <v>16.7</v>
      </c>
      <c r="F3502">
        <v>1052.0999999999999</v>
      </c>
      <c r="G3502" s="1" t="s">
        <v>41</v>
      </c>
      <c r="H3502">
        <v>1052.0999999999999</v>
      </c>
      <c r="I3502">
        <v>0</v>
      </c>
      <c r="J3502" s="1" t="s">
        <v>3890</v>
      </c>
      <c r="K3502" s="1" t="s">
        <v>3894</v>
      </c>
    </row>
    <row r="3503" spans="1:11" x14ac:dyDescent="0.25">
      <c r="A3503" s="1" t="s">
        <v>41</v>
      </c>
      <c r="B3503" s="1" t="s">
        <v>3543</v>
      </c>
      <c r="C3503">
        <v>99082</v>
      </c>
      <c r="D3503" s="1" t="s">
        <v>3781</v>
      </c>
      <c r="E3503">
        <v>151.19999999999999</v>
      </c>
      <c r="F3503">
        <v>8555.2000000000007</v>
      </c>
      <c r="G3503" s="1" t="s">
        <v>41</v>
      </c>
      <c r="H3503">
        <v>8555.2000000000007</v>
      </c>
      <c r="I3503">
        <v>0</v>
      </c>
      <c r="J3503" s="1" t="s">
        <v>3890</v>
      </c>
      <c r="K3503" s="1" t="s">
        <v>3897</v>
      </c>
    </row>
    <row r="3504" spans="1:11" x14ac:dyDescent="0.25">
      <c r="A3504" s="1" t="s">
        <v>41</v>
      </c>
      <c r="B3504" s="1" t="s">
        <v>3544</v>
      </c>
      <c r="C3504">
        <v>99083</v>
      </c>
      <c r="D3504" s="1" t="s">
        <v>3767</v>
      </c>
      <c r="E3504">
        <v>50.2</v>
      </c>
      <c r="F3504">
        <v>2993.6</v>
      </c>
      <c r="G3504" s="1" t="s">
        <v>41</v>
      </c>
      <c r="H3504">
        <v>2993.6</v>
      </c>
      <c r="I3504">
        <v>0</v>
      </c>
      <c r="J3504" s="1" t="s">
        <v>3890</v>
      </c>
      <c r="K3504" s="1" t="s">
        <v>3894</v>
      </c>
    </row>
    <row r="3505" spans="1:11" x14ac:dyDescent="0.25">
      <c r="A3505" s="1" t="s">
        <v>41</v>
      </c>
      <c r="B3505" s="1" t="s">
        <v>3545</v>
      </c>
      <c r="C3505">
        <v>99084</v>
      </c>
      <c r="D3505" s="1" t="s">
        <v>3699</v>
      </c>
      <c r="E3505">
        <v>1396.5</v>
      </c>
      <c r="F3505">
        <v>30723</v>
      </c>
      <c r="G3505" s="1" t="s">
        <v>41</v>
      </c>
      <c r="H3505">
        <v>30723</v>
      </c>
      <c r="I3505">
        <v>0</v>
      </c>
      <c r="J3505" s="1" t="s">
        <v>3890</v>
      </c>
      <c r="K3505" s="1" t="s">
        <v>3894</v>
      </c>
    </row>
    <row r="3506" spans="1:11" x14ac:dyDescent="0.25">
      <c r="A3506" s="1" t="s">
        <v>41</v>
      </c>
      <c r="B3506" s="1" t="s">
        <v>3546</v>
      </c>
      <c r="C3506">
        <v>99085</v>
      </c>
      <c r="D3506" s="1" t="s">
        <v>3614</v>
      </c>
      <c r="E3506">
        <v>30</v>
      </c>
      <c r="F3506">
        <v>1140</v>
      </c>
      <c r="G3506" s="1" t="s">
        <v>41</v>
      </c>
      <c r="H3506">
        <v>1140</v>
      </c>
      <c r="I3506">
        <v>0</v>
      </c>
      <c r="J3506" s="1" t="s">
        <v>3890</v>
      </c>
      <c r="K3506" s="1" t="s">
        <v>3894</v>
      </c>
    </row>
    <row r="3507" spans="1:11" x14ac:dyDescent="0.25">
      <c r="A3507" s="1" t="s">
        <v>41</v>
      </c>
      <c r="B3507" s="1" t="s">
        <v>3547</v>
      </c>
      <c r="C3507">
        <v>99086</v>
      </c>
      <c r="D3507" s="1" t="s">
        <v>3624</v>
      </c>
      <c r="E3507">
        <v>41.8</v>
      </c>
      <c r="F3507">
        <v>2867.2</v>
      </c>
      <c r="G3507" s="1" t="s">
        <v>41</v>
      </c>
      <c r="H3507">
        <v>2867.2</v>
      </c>
      <c r="I3507">
        <v>0</v>
      </c>
      <c r="J3507" s="1" t="s">
        <v>3890</v>
      </c>
      <c r="K3507" s="1" t="s">
        <v>3894</v>
      </c>
    </row>
    <row r="3508" spans="1:11" x14ac:dyDescent="0.25">
      <c r="A3508" s="1" t="s">
        <v>41</v>
      </c>
      <c r="B3508" s="1" t="s">
        <v>3548</v>
      </c>
      <c r="C3508">
        <v>99087</v>
      </c>
      <c r="D3508" s="1" t="s">
        <v>3726</v>
      </c>
      <c r="E3508">
        <v>34.4</v>
      </c>
      <c r="F3508">
        <v>2301.1999999999998</v>
      </c>
      <c r="G3508" s="1" t="s">
        <v>41</v>
      </c>
      <c r="H3508">
        <v>2301.1999999999998</v>
      </c>
      <c r="I3508">
        <v>0</v>
      </c>
      <c r="J3508" s="1" t="s">
        <v>3890</v>
      </c>
      <c r="K3508" s="1" t="s">
        <v>3894</v>
      </c>
    </row>
    <row r="3509" spans="1:11" x14ac:dyDescent="0.25">
      <c r="A3509" s="1" t="s">
        <v>41</v>
      </c>
      <c r="B3509" s="1" t="s">
        <v>3549</v>
      </c>
      <c r="C3509">
        <v>99088</v>
      </c>
      <c r="D3509" s="1" t="s">
        <v>3765</v>
      </c>
      <c r="E3509">
        <v>27.7</v>
      </c>
      <c r="F3509">
        <v>1745.1</v>
      </c>
      <c r="G3509" s="1" t="s">
        <v>41</v>
      </c>
      <c r="H3509">
        <v>1745.1</v>
      </c>
      <c r="I3509">
        <v>0</v>
      </c>
      <c r="J3509" s="1" t="s">
        <v>3890</v>
      </c>
      <c r="K3509" s="1" t="s">
        <v>3894</v>
      </c>
    </row>
    <row r="3510" spans="1:11" x14ac:dyDescent="0.25">
      <c r="A3510" s="1" t="s">
        <v>41</v>
      </c>
      <c r="B3510" s="1" t="s">
        <v>3550</v>
      </c>
      <c r="C3510">
        <v>99089</v>
      </c>
      <c r="D3510" s="1" t="s">
        <v>3686</v>
      </c>
      <c r="E3510">
        <v>2153.15</v>
      </c>
      <c r="F3510">
        <v>111611.08</v>
      </c>
      <c r="G3510" s="1" t="s">
        <v>3879</v>
      </c>
      <c r="H3510">
        <v>0</v>
      </c>
      <c r="I3510">
        <v>111611.08</v>
      </c>
      <c r="J3510" s="1" t="s">
        <v>3892</v>
      </c>
      <c r="K3510" s="1" t="s">
        <v>3894</v>
      </c>
    </row>
    <row r="3511" spans="1:11" x14ac:dyDescent="0.25">
      <c r="A3511" s="1" t="s">
        <v>41</v>
      </c>
      <c r="B3511" s="1" t="s">
        <v>3551</v>
      </c>
      <c r="C3511">
        <v>99090</v>
      </c>
      <c r="D3511" s="1" t="s">
        <v>3683</v>
      </c>
      <c r="E3511">
        <v>551.70000000000005</v>
      </c>
      <c r="F3511">
        <v>31156.7</v>
      </c>
      <c r="G3511" s="1" t="s">
        <v>41</v>
      </c>
      <c r="H3511">
        <v>31156.7</v>
      </c>
      <c r="I3511">
        <v>0</v>
      </c>
      <c r="J3511" s="1" t="s">
        <v>3890</v>
      </c>
      <c r="K3511" s="1" t="s">
        <v>3894</v>
      </c>
    </row>
    <row r="3512" spans="1:11" x14ac:dyDescent="0.25">
      <c r="A3512" s="1" t="s">
        <v>41</v>
      </c>
      <c r="B3512" s="1" t="s">
        <v>3552</v>
      </c>
      <c r="C3512">
        <v>99091</v>
      </c>
      <c r="D3512" s="1" t="s">
        <v>3649</v>
      </c>
      <c r="E3512">
        <v>116.5</v>
      </c>
      <c r="F3512">
        <v>5825</v>
      </c>
      <c r="G3512" s="1" t="s">
        <v>41</v>
      </c>
      <c r="H3512">
        <v>5825</v>
      </c>
      <c r="I3512">
        <v>0</v>
      </c>
      <c r="J3512" s="1" t="s">
        <v>3890</v>
      </c>
      <c r="K3512" s="1" t="s">
        <v>3894</v>
      </c>
    </row>
    <row r="3513" spans="1:11" x14ac:dyDescent="0.25">
      <c r="A3513" s="1" t="s">
        <v>41</v>
      </c>
      <c r="B3513" s="1" t="s">
        <v>3553</v>
      </c>
      <c r="C3513">
        <v>99092</v>
      </c>
      <c r="D3513" s="1" t="s">
        <v>3620</v>
      </c>
      <c r="E3513">
        <v>67.599999999999994</v>
      </c>
      <c r="F3513">
        <v>4596.8</v>
      </c>
      <c r="G3513" s="1" t="s">
        <v>41</v>
      </c>
      <c r="H3513">
        <v>4596.8</v>
      </c>
      <c r="I3513">
        <v>0</v>
      </c>
      <c r="J3513" s="1" t="s">
        <v>3890</v>
      </c>
      <c r="K3513" s="1" t="s">
        <v>3894</v>
      </c>
    </row>
    <row r="3514" spans="1:11" x14ac:dyDescent="0.25">
      <c r="A3514" s="1" t="s">
        <v>41</v>
      </c>
      <c r="B3514" s="1" t="s">
        <v>3554</v>
      </c>
      <c r="C3514">
        <v>99093</v>
      </c>
      <c r="D3514" s="1" t="s">
        <v>3691</v>
      </c>
      <c r="E3514">
        <v>862.44</v>
      </c>
      <c r="F3514">
        <v>18973.68</v>
      </c>
      <c r="G3514" s="1" t="s">
        <v>41</v>
      </c>
      <c r="H3514">
        <v>18973.68</v>
      </c>
      <c r="I3514">
        <v>0</v>
      </c>
      <c r="J3514" s="1" t="s">
        <v>3890</v>
      </c>
      <c r="K3514" s="1" t="s">
        <v>3894</v>
      </c>
    </row>
    <row r="3515" spans="1:11" x14ac:dyDescent="0.25">
      <c r="A3515" s="1" t="s">
        <v>41</v>
      </c>
      <c r="B3515" s="1" t="s">
        <v>3555</v>
      </c>
      <c r="C3515">
        <v>99094</v>
      </c>
      <c r="D3515" s="1" t="s">
        <v>3614</v>
      </c>
      <c r="E3515">
        <v>3.2</v>
      </c>
      <c r="F3515">
        <v>128</v>
      </c>
      <c r="G3515" s="1" t="s">
        <v>41</v>
      </c>
      <c r="H3515">
        <v>128</v>
      </c>
      <c r="I3515">
        <v>0</v>
      </c>
      <c r="J3515" s="1" t="s">
        <v>3890</v>
      </c>
      <c r="K3515" s="1" t="s">
        <v>3894</v>
      </c>
    </row>
    <row r="3516" spans="1:11" x14ac:dyDescent="0.25">
      <c r="A3516" s="1" t="s">
        <v>41</v>
      </c>
      <c r="B3516" s="1" t="s">
        <v>3556</v>
      </c>
      <c r="C3516">
        <v>99095</v>
      </c>
      <c r="D3516" s="1" t="s">
        <v>3686</v>
      </c>
      <c r="E3516">
        <v>75</v>
      </c>
      <c r="F3516">
        <v>5816.4</v>
      </c>
      <c r="G3516" s="1" t="s">
        <v>3879</v>
      </c>
      <c r="H3516">
        <v>0</v>
      </c>
      <c r="I3516">
        <v>5816.4</v>
      </c>
      <c r="J3516" s="1" t="s">
        <v>3892</v>
      </c>
      <c r="K3516" s="1" t="s">
        <v>3901</v>
      </c>
    </row>
    <row r="3517" spans="1:11" x14ac:dyDescent="0.25">
      <c r="A3517" s="1" t="s">
        <v>41</v>
      </c>
      <c r="B3517" s="1" t="s">
        <v>3557</v>
      </c>
      <c r="C3517">
        <v>99096</v>
      </c>
      <c r="D3517" s="1" t="s">
        <v>3694</v>
      </c>
      <c r="E3517">
        <v>122.9</v>
      </c>
      <c r="F3517">
        <v>8364.2000000000007</v>
      </c>
      <c r="G3517" s="1" t="s">
        <v>41</v>
      </c>
      <c r="H3517">
        <v>8364.2000000000007</v>
      </c>
      <c r="I3517">
        <v>0</v>
      </c>
      <c r="J3517" s="1" t="s">
        <v>3890</v>
      </c>
      <c r="K3517" s="1" t="s">
        <v>3894</v>
      </c>
    </row>
    <row r="3518" spans="1:11" x14ac:dyDescent="0.25">
      <c r="A3518" s="1" t="s">
        <v>41</v>
      </c>
      <c r="B3518" s="1" t="s">
        <v>3558</v>
      </c>
      <c r="C3518">
        <v>99097</v>
      </c>
      <c r="D3518" s="1" t="s">
        <v>3642</v>
      </c>
      <c r="E3518">
        <v>60.5</v>
      </c>
      <c r="F3518">
        <v>3993</v>
      </c>
      <c r="G3518" s="1" t="s">
        <v>41</v>
      </c>
      <c r="H3518">
        <v>3993</v>
      </c>
      <c r="I3518">
        <v>0</v>
      </c>
      <c r="J3518" s="1" t="s">
        <v>3890</v>
      </c>
      <c r="K3518" s="1" t="s">
        <v>3894</v>
      </c>
    </row>
    <row r="3519" spans="1:11" x14ac:dyDescent="0.25">
      <c r="A3519" s="1" t="s">
        <v>41</v>
      </c>
      <c r="B3519" s="1" t="s">
        <v>3559</v>
      </c>
      <c r="C3519">
        <v>99098</v>
      </c>
      <c r="D3519" s="1" t="s">
        <v>3826</v>
      </c>
      <c r="E3519">
        <v>167.4</v>
      </c>
      <c r="F3519">
        <v>12027.1</v>
      </c>
      <c r="G3519" s="1" t="s">
        <v>3879</v>
      </c>
      <c r="H3519">
        <v>0</v>
      </c>
      <c r="I3519">
        <v>12027.1</v>
      </c>
      <c r="J3519" s="1" t="s">
        <v>3892</v>
      </c>
      <c r="K3519" s="1" t="s">
        <v>3894</v>
      </c>
    </row>
    <row r="3520" spans="1:11" x14ac:dyDescent="0.25">
      <c r="A3520" s="1" t="s">
        <v>41</v>
      </c>
      <c r="B3520" s="1" t="s">
        <v>3560</v>
      </c>
      <c r="C3520">
        <v>99099</v>
      </c>
      <c r="D3520" s="1" t="s">
        <v>3797</v>
      </c>
      <c r="E3520">
        <v>537.4</v>
      </c>
      <c r="F3520">
        <v>5.37</v>
      </c>
      <c r="G3520" s="1" t="s">
        <v>3889</v>
      </c>
      <c r="H3520">
        <v>5.37</v>
      </c>
      <c r="I3520">
        <v>0</v>
      </c>
      <c r="J3520" s="1" t="s">
        <v>3890</v>
      </c>
      <c r="K3520" s="1" t="s">
        <v>3903</v>
      </c>
    </row>
    <row r="3521" spans="1:11" x14ac:dyDescent="0.25">
      <c r="A3521" s="1" t="s">
        <v>41</v>
      </c>
      <c r="B3521" s="1" t="s">
        <v>3561</v>
      </c>
      <c r="C3521">
        <v>99100</v>
      </c>
      <c r="D3521" s="1" t="s">
        <v>3810</v>
      </c>
      <c r="E3521">
        <v>275.7</v>
      </c>
      <c r="F3521">
        <v>11807</v>
      </c>
      <c r="G3521" s="1" t="s">
        <v>41</v>
      </c>
      <c r="H3521">
        <v>11807</v>
      </c>
      <c r="I3521">
        <v>0</v>
      </c>
      <c r="J3521" s="1" t="s">
        <v>3890</v>
      </c>
      <c r="K3521" s="1" t="s">
        <v>3894</v>
      </c>
    </row>
    <row r="3522" spans="1:11" x14ac:dyDescent="0.25">
      <c r="A3522" s="1" t="s">
        <v>41</v>
      </c>
      <c r="B3522" s="1" t="s">
        <v>3562</v>
      </c>
      <c r="C3522">
        <v>99101</v>
      </c>
      <c r="D3522" s="1" t="s">
        <v>3614</v>
      </c>
      <c r="E3522">
        <v>229</v>
      </c>
      <c r="F3522">
        <v>12902</v>
      </c>
      <c r="G3522" s="1" t="s">
        <v>41</v>
      </c>
      <c r="H3522">
        <v>12902</v>
      </c>
      <c r="I3522">
        <v>0</v>
      </c>
      <c r="J3522" s="1" t="s">
        <v>3890</v>
      </c>
      <c r="K3522" s="1" t="s">
        <v>3894</v>
      </c>
    </row>
    <row r="3523" spans="1:11" x14ac:dyDescent="0.25">
      <c r="A3523" s="1" t="s">
        <v>41</v>
      </c>
      <c r="B3523" s="1" t="s">
        <v>3563</v>
      </c>
      <c r="C3523">
        <v>99102</v>
      </c>
      <c r="D3523" s="1" t="s">
        <v>3618</v>
      </c>
      <c r="E3523">
        <v>14.5</v>
      </c>
      <c r="F3523">
        <v>832.5</v>
      </c>
      <c r="G3523" s="1" t="s">
        <v>41</v>
      </c>
      <c r="H3523">
        <v>832.5</v>
      </c>
      <c r="I3523">
        <v>0</v>
      </c>
      <c r="J3523" s="1" t="s">
        <v>3890</v>
      </c>
      <c r="K3523" s="1" t="s">
        <v>3894</v>
      </c>
    </row>
    <row r="3524" spans="1:11" x14ac:dyDescent="0.25">
      <c r="A3524" s="1" t="s">
        <v>41</v>
      </c>
      <c r="B3524" s="1" t="s">
        <v>3564</v>
      </c>
      <c r="C3524">
        <v>99103</v>
      </c>
      <c r="D3524" s="1" t="s">
        <v>3637</v>
      </c>
      <c r="E3524">
        <v>190</v>
      </c>
      <c r="F3524">
        <v>9380</v>
      </c>
      <c r="G3524" s="1" t="s">
        <v>41</v>
      </c>
      <c r="H3524">
        <v>9380</v>
      </c>
      <c r="I3524">
        <v>0</v>
      </c>
      <c r="J3524" s="1" t="s">
        <v>3890</v>
      </c>
      <c r="K3524" s="1" t="s">
        <v>3894</v>
      </c>
    </row>
    <row r="3525" spans="1:11" x14ac:dyDescent="0.25">
      <c r="A3525" s="1" t="s">
        <v>41</v>
      </c>
      <c r="B3525" s="1" t="s">
        <v>3565</v>
      </c>
      <c r="C3525">
        <v>99104</v>
      </c>
      <c r="D3525" s="1" t="s">
        <v>3705</v>
      </c>
      <c r="E3525">
        <v>60</v>
      </c>
      <c r="F3525">
        <v>1680</v>
      </c>
      <c r="G3525" s="1" t="s">
        <v>41</v>
      </c>
      <c r="H3525">
        <v>1680</v>
      </c>
      <c r="I3525">
        <v>0</v>
      </c>
      <c r="J3525" s="1" t="s">
        <v>3890</v>
      </c>
      <c r="K3525" s="1" t="s">
        <v>3894</v>
      </c>
    </row>
    <row r="3526" spans="1:11" x14ac:dyDescent="0.25">
      <c r="A3526" s="1" t="s">
        <v>41</v>
      </c>
      <c r="B3526" s="1" t="s">
        <v>3566</v>
      </c>
      <c r="C3526">
        <v>99105</v>
      </c>
      <c r="D3526" s="1" t="s">
        <v>3749</v>
      </c>
      <c r="E3526">
        <v>500</v>
      </c>
      <c r="F3526">
        <v>31500</v>
      </c>
      <c r="G3526" s="1" t="s">
        <v>41</v>
      </c>
      <c r="H3526">
        <v>31500</v>
      </c>
      <c r="I3526">
        <v>0</v>
      </c>
      <c r="J3526" s="1" t="s">
        <v>3890</v>
      </c>
      <c r="K3526" s="1" t="s">
        <v>3894</v>
      </c>
    </row>
    <row r="3527" spans="1:11" x14ac:dyDescent="0.25">
      <c r="A3527" s="1" t="s">
        <v>41</v>
      </c>
      <c r="B3527" s="1" t="s">
        <v>3567</v>
      </c>
      <c r="C3527">
        <v>99106</v>
      </c>
      <c r="D3527" s="1" t="s">
        <v>3878</v>
      </c>
      <c r="E3527">
        <v>54.1</v>
      </c>
      <c r="F3527">
        <v>3678.8</v>
      </c>
      <c r="G3527" s="1" t="s">
        <v>41</v>
      </c>
      <c r="H3527">
        <v>3678.8</v>
      </c>
      <c r="I3527">
        <v>0</v>
      </c>
      <c r="J3527" s="1" t="s">
        <v>3890</v>
      </c>
      <c r="K3527" s="1" t="s">
        <v>3894</v>
      </c>
    </row>
    <row r="3528" spans="1:11" x14ac:dyDescent="0.25">
      <c r="A3528" s="1" t="s">
        <v>41</v>
      </c>
      <c r="B3528" s="1" t="s">
        <v>3568</v>
      </c>
      <c r="C3528">
        <v>99107</v>
      </c>
      <c r="D3528" s="1" t="s">
        <v>3686</v>
      </c>
      <c r="E3528">
        <v>4.54</v>
      </c>
      <c r="F3528">
        <v>308.72000000000003</v>
      </c>
      <c r="G3528" s="1" t="s">
        <v>3879</v>
      </c>
      <c r="H3528">
        <v>0</v>
      </c>
      <c r="I3528">
        <v>308.72000000000003</v>
      </c>
      <c r="J3528" s="1" t="s">
        <v>3892</v>
      </c>
      <c r="K3528" s="1" t="s">
        <v>3896</v>
      </c>
    </row>
    <row r="3529" spans="1:11" x14ac:dyDescent="0.25">
      <c r="A3529" s="1" t="s">
        <v>41</v>
      </c>
      <c r="B3529" s="1" t="s">
        <v>3569</v>
      </c>
      <c r="C3529">
        <v>99108</v>
      </c>
      <c r="D3529" s="1" t="s">
        <v>3708</v>
      </c>
      <c r="E3529">
        <v>6080</v>
      </c>
      <c r="F3529">
        <v>23104</v>
      </c>
      <c r="G3529" s="1" t="s">
        <v>3879</v>
      </c>
      <c r="H3529">
        <v>0</v>
      </c>
      <c r="I3529">
        <v>23104</v>
      </c>
      <c r="J3529" s="1" t="s">
        <v>3892</v>
      </c>
      <c r="K3529" s="1" t="s">
        <v>3894</v>
      </c>
    </row>
    <row r="3530" spans="1:11" x14ac:dyDescent="0.25">
      <c r="A3530" s="1" t="s">
        <v>41</v>
      </c>
      <c r="B3530" s="1" t="s">
        <v>3570</v>
      </c>
      <c r="C3530">
        <v>99109</v>
      </c>
      <c r="D3530" s="1" t="s">
        <v>3709</v>
      </c>
      <c r="E3530">
        <v>98.9</v>
      </c>
      <c r="F3530">
        <v>6230.7</v>
      </c>
      <c r="G3530" s="1" t="s">
        <v>3884</v>
      </c>
      <c r="H3530">
        <v>6230.7</v>
      </c>
      <c r="I3530">
        <v>0</v>
      </c>
      <c r="J3530" s="1" t="s">
        <v>3890</v>
      </c>
      <c r="K3530" s="1" t="s">
        <v>3897</v>
      </c>
    </row>
    <row r="3531" spans="1:11" x14ac:dyDescent="0.25">
      <c r="A3531" s="1" t="s">
        <v>41</v>
      </c>
      <c r="B3531" s="1" t="s">
        <v>3571</v>
      </c>
      <c r="C3531">
        <v>99110</v>
      </c>
      <c r="D3531" s="1" t="s">
        <v>3710</v>
      </c>
      <c r="E3531">
        <v>28.3</v>
      </c>
      <c r="F3531">
        <v>1782.9</v>
      </c>
      <c r="G3531" s="1" t="s">
        <v>3884</v>
      </c>
      <c r="H3531">
        <v>1782.9</v>
      </c>
      <c r="I3531">
        <v>0</v>
      </c>
      <c r="J3531" s="1" t="s">
        <v>3890</v>
      </c>
      <c r="K3531" s="1" t="s">
        <v>3897</v>
      </c>
    </row>
    <row r="3532" spans="1:11" x14ac:dyDescent="0.25">
      <c r="A3532" s="1" t="s">
        <v>41</v>
      </c>
      <c r="B3532" s="1" t="s">
        <v>3572</v>
      </c>
      <c r="C3532">
        <v>99111</v>
      </c>
      <c r="D3532" s="1" t="s">
        <v>3713</v>
      </c>
      <c r="E3532">
        <v>17.2</v>
      </c>
      <c r="F3532">
        <v>1083.5999999999999</v>
      </c>
      <c r="G3532" s="1" t="s">
        <v>3884</v>
      </c>
      <c r="H3532">
        <v>1083.5999999999999</v>
      </c>
      <c r="I3532">
        <v>0</v>
      </c>
      <c r="J3532" s="1" t="s">
        <v>3890</v>
      </c>
      <c r="K3532" s="1" t="s">
        <v>3897</v>
      </c>
    </row>
    <row r="3533" spans="1:11" x14ac:dyDescent="0.25">
      <c r="A3533" s="1" t="s">
        <v>41</v>
      </c>
      <c r="B3533" s="1" t="s">
        <v>3573</v>
      </c>
      <c r="C3533">
        <v>99112</v>
      </c>
      <c r="D3533" s="1" t="s">
        <v>3711</v>
      </c>
      <c r="E3533">
        <v>37.700000000000003</v>
      </c>
      <c r="F3533">
        <v>2375.1</v>
      </c>
      <c r="G3533" s="1" t="s">
        <v>3884</v>
      </c>
      <c r="H3533">
        <v>2375.1</v>
      </c>
      <c r="I3533">
        <v>0</v>
      </c>
      <c r="J3533" s="1" t="s">
        <v>3890</v>
      </c>
      <c r="K3533" s="1" t="s">
        <v>3897</v>
      </c>
    </row>
    <row r="3534" spans="1:11" x14ac:dyDescent="0.25">
      <c r="A3534" s="1" t="s">
        <v>41</v>
      </c>
      <c r="B3534" s="1" t="s">
        <v>3574</v>
      </c>
      <c r="C3534">
        <v>99113</v>
      </c>
      <c r="D3534" s="1" t="s">
        <v>3844</v>
      </c>
      <c r="E3534">
        <v>10.9</v>
      </c>
      <c r="F3534">
        <v>798.7</v>
      </c>
      <c r="G3534" s="1" t="s">
        <v>3884</v>
      </c>
      <c r="H3534">
        <v>798.7</v>
      </c>
      <c r="I3534">
        <v>0</v>
      </c>
      <c r="J3534" s="1" t="s">
        <v>3890</v>
      </c>
      <c r="K3534" s="1" t="s">
        <v>3897</v>
      </c>
    </row>
    <row r="3535" spans="1:11" x14ac:dyDescent="0.25">
      <c r="A3535" s="1" t="s">
        <v>41</v>
      </c>
      <c r="B3535" s="1" t="s">
        <v>3575</v>
      </c>
      <c r="C3535">
        <v>99114</v>
      </c>
      <c r="D3535" s="1" t="s">
        <v>3760</v>
      </c>
      <c r="E3535">
        <v>9.1999999999999993</v>
      </c>
      <c r="F3535">
        <v>579.6</v>
      </c>
      <c r="G3535" s="1" t="s">
        <v>3884</v>
      </c>
      <c r="H3535">
        <v>579.6</v>
      </c>
      <c r="I3535">
        <v>0</v>
      </c>
      <c r="J3535" s="1" t="s">
        <v>3890</v>
      </c>
      <c r="K3535" s="1" t="s">
        <v>3897</v>
      </c>
    </row>
    <row r="3536" spans="1:11" x14ac:dyDescent="0.25">
      <c r="A3536" s="1" t="s">
        <v>41</v>
      </c>
      <c r="B3536" s="1" t="s">
        <v>3576</v>
      </c>
      <c r="C3536">
        <v>99115</v>
      </c>
      <c r="D3536" s="1" t="s">
        <v>3801</v>
      </c>
      <c r="E3536">
        <v>41.5</v>
      </c>
      <c r="F3536">
        <v>913</v>
      </c>
      <c r="G3536" s="1" t="s">
        <v>41</v>
      </c>
      <c r="H3536">
        <v>913</v>
      </c>
      <c r="I3536">
        <v>0</v>
      </c>
      <c r="J3536" s="1" t="s">
        <v>3890</v>
      </c>
      <c r="K3536" s="1" t="s">
        <v>3894</v>
      </c>
    </row>
    <row r="3537" spans="1:11" x14ac:dyDescent="0.25">
      <c r="A3537" s="1" t="s">
        <v>41</v>
      </c>
      <c r="B3537" s="1" t="s">
        <v>3577</v>
      </c>
      <c r="C3537">
        <v>99116</v>
      </c>
      <c r="D3537" s="1" t="s">
        <v>3624</v>
      </c>
      <c r="E3537">
        <v>17.5</v>
      </c>
      <c r="F3537">
        <v>1120</v>
      </c>
      <c r="G3537" s="1" t="s">
        <v>41</v>
      </c>
      <c r="H3537">
        <v>1120</v>
      </c>
      <c r="I3537">
        <v>0</v>
      </c>
      <c r="J3537" s="1" t="s">
        <v>3890</v>
      </c>
      <c r="K3537" s="1" t="s">
        <v>3894</v>
      </c>
    </row>
    <row r="3538" spans="1:11" x14ac:dyDescent="0.25">
      <c r="A3538" s="1" t="s">
        <v>41</v>
      </c>
      <c r="B3538" s="1" t="s">
        <v>3578</v>
      </c>
      <c r="C3538">
        <v>99117</v>
      </c>
      <c r="D3538" s="1" t="s">
        <v>3685</v>
      </c>
      <c r="E3538">
        <v>50.7</v>
      </c>
      <c r="F3538">
        <v>3244.8</v>
      </c>
      <c r="G3538" s="1" t="s">
        <v>3884</v>
      </c>
      <c r="H3538">
        <v>3244.8</v>
      </c>
      <c r="I3538">
        <v>0</v>
      </c>
      <c r="J3538" s="1" t="s">
        <v>3890</v>
      </c>
      <c r="K3538" s="1" t="s">
        <v>3897</v>
      </c>
    </row>
    <row r="3539" spans="1:11" x14ac:dyDescent="0.25">
      <c r="A3539" s="1" t="s">
        <v>41</v>
      </c>
      <c r="B3539" s="1" t="s">
        <v>3579</v>
      </c>
      <c r="C3539">
        <v>99118</v>
      </c>
      <c r="D3539" s="1" t="s">
        <v>3745</v>
      </c>
      <c r="E3539">
        <v>39.700000000000003</v>
      </c>
      <c r="F3539">
        <v>2783.7</v>
      </c>
      <c r="G3539" s="1" t="s">
        <v>3884</v>
      </c>
      <c r="H3539">
        <v>2783.7</v>
      </c>
      <c r="I3539">
        <v>0</v>
      </c>
      <c r="J3539" s="1" t="s">
        <v>3890</v>
      </c>
      <c r="K3539" s="1" t="s">
        <v>3897</v>
      </c>
    </row>
    <row r="3540" spans="1:11" x14ac:dyDescent="0.25">
      <c r="A3540" s="1" t="s">
        <v>41</v>
      </c>
      <c r="B3540" s="1" t="s">
        <v>3580</v>
      </c>
      <c r="C3540">
        <v>99119</v>
      </c>
      <c r="D3540" s="1" t="s">
        <v>3614</v>
      </c>
      <c r="E3540">
        <v>28.2</v>
      </c>
      <c r="F3540">
        <v>1615.4</v>
      </c>
      <c r="G3540" s="1" t="s">
        <v>41</v>
      </c>
      <c r="H3540">
        <v>1615.4</v>
      </c>
      <c r="I3540">
        <v>0</v>
      </c>
      <c r="J3540" s="1" t="s">
        <v>3890</v>
      </c>
      <c r="K3540" s="1" t="s">
        <v>3894</v>
      </c>
    </row>
    <row r="3541" spans="1:11" x14ac:dyDescent="0.25">
      <c r="A3541" s="1" t="s">
        <v>41</v>
      </c>
      <c r="B3541" s="1" t="s">
        <v>3581</v>
      </c>
      <c r="C3541">
        <v>99120</v>
      </c>
      <c r="D3541" s="1" t="s">
        <v>3714</v>
      </c>
      <c r="E3541">
        <v>0</v>
      </c>
      <c r="F3541">
        <v>0</v>
      </c>
      <c r="G3541" s="1" t="s">
        <v>3879</v>
      </c>
      <c r="H3541">
        <v>0</v>
      </c>
      <c r="I3541">
        <v>0</v>
      </c>
      <c r="J3541" s="1" t="s">
        <v>3891</v>
      </c>
      <c r="K3541" s="1" t="s">
        <v>3901</v>
      </c>
    </row>
    <row r="3542" spans="1:11" x14ac:dyDescent="0.25">
      <c r="A3542" s="1" t="s">
        <v>41</v>
      </c>
      <c r="B3542" s="1" t="s">
        <v>3582</v>
      </c>
      <c r="C3542">
        <v>99121</v>
      </c>
      <c r="D3542" s="1" t="s">
        <v>3714</v>
      </c>
      <c r="E3542">
        <v>18</v>
      </c>
      <c r="F3542">
        <v>1134</v>
      </c>
      <c r="G3542" s="1" t="s">
        <v>41</v>
      </c>
      <c r="H3542">
        <v>1134</v>
      </c>
      <c r="I3542">
        <v>0</v>
      </c>
      <c r="J3542" s="1" t="s">
        <v>3890</v>
      </c>
      <c r="K3542" s="1" t="s">
        <v>3894</v>
      </c>
    </row>
    <row r="3543" spans="1:11" x14ac:dyDescent="0.25">
      <c r="A3543" s="1" t="s">
        <v>41</v>
      </c>
      <c r="B3543" s="1" t="s">
        <v>3583</v>
      </c>
      <c r="C3543">
        <v>99122</v>
      </c>
      <c r="D3543" s="1" t="s">
        <v>3727</v>
      </c>
      <c r="E3543">
        <v>18.899999999999999</v>
      </c>
      <c r="F3543">
        <v>189</v>
      </c>
      <c r="G3543" s="1" t="s">
        <v>41</v>
      </c>
      <c r="H3543">
        <v>189</v>
      </c>
      <c r="I3543">
        <v>0</v>
      </c>
      <c r="J3543" s="1" t="s">
        <v>3890</v>
      </c>
      <c r="K3543" s="1" t="s">
        <v>3894</v>
      </c>
    </row>
    <row r="3544" spans="1:11" x14ac:dyDescent="0.25">
      <c r="A3544" s="1" t="s">
        <v>41</v>
      </c>
      <c r="B3544" s="1" t="s">
        <v>3584</v>
      </c>
      <c r="C3544">
        <v>99123</v>
      </c>
      <c r="D3544" s="1" t="s">
        <v>3614</v>
      </c>
      <c r="E3544">
        <v>20.8</v>
      </c>
      <c r="F3544">
        <v>832</v>
      </c>
      <c r="G3544" s="1" t="s">
        <v>41</v>
      </c>
      <c r="H3544">
        <v>832</v>
      </c>
      <c r="I3544">
        <v>0</v>
      </c>
      <c r="J3544" s="1" t="s">
        <v>3890</v>
      </c>
      <c r="K3544" s="1" t="s">
        <v>3894</v>
      </c>
    </row>
    <row r="3545" spans="1:11" x14ac:dyDescent="0.25">
      <c r="A3545" s="1" t="s">
        <v>41</v>
      </c>
      <c r="B3545" s="1" t="s">
        <v>3585</v>
      </c>
      <c r="C3545">
        <v>99124</v>
      </c>
      <c r="D3545" s="1" t="s">
        <v>3813</v>
      </c>
      <c r="E3545">
        <v>1</v>
      </c>
      <c r="F3545">
        <v>550</v>
      </c>
      <c r="G3545" s="1" t="s">
        <v>3882</v>
      </c>
      <c r="H3545">
        <v>550</v>
      </c>
      <c r="I3545">
        <v>0</v>
      </c>
      <c r="J3545" s="1" t="s">
        <v>3890</v>
      </c>
      <c r="K3545" s="1" t="s">
        <v>3894</v>
      </c>
    </row>
    <row r="3546" spans="1:11" x14ac:dyDescent="0.25">
      <c r="A3546" s="1" t="s">
        <v>41</v>
      </c>
      <c r="B3546" s="1" t="s">
        <v>3586</v>
      </c>
      <c r="C3546">
        <v>99125</v>
      </c>
      <c r="D3546" s="1" t="s">
        <v>3801</v>
      </c>
      <c r="E3546">
        <v>40.6</v>
      </c>
      <c r="F3546">
        <v>1339.8</v>
      </c>
      <c r="G3546" s="1" t="s">
        <v>41</v>
      </c>
      <c r="H3546">
        <v>1339.8</v>
      </c>
      <c r="I3546">
        <v>0</v>
      </c>
      <c r="J3546" s="1" t="s">
        <v>3890</v>
      </c>
      <c r="K3546" s="1" t="s">
        <v>3894</v>
      </c>
    </row>
    <row r="3547" spans="1:11" x14ac:dyDescent="0.25">
      <c r="A3547" s="1" t="s">
        <v>41</v>
      </c>
      <c r="B3547" s="1" t="s">
        <v>3587</v>
      </c>
      <c r="C3547">
        <v>99126</v>
      </c>
      <c r="D3547" s="1" t="s">
        <v>3869</v>
      </c>
      <c r="E3547">
        <v>29.3</v>
      </c>
      <c r="F3547">
        <v>2578.4</v>
      </c>
      <c r="G3547" s="1" t="s">
        <v>3884</v>
      </c>
      <c r="H3547">
        <v>2578.4</v>
      </c>
      <c r="I3547">
        <v>0</v>
      </c>
      <c r="J3547" s="1" t="s">
        <v>3890</v>
      </c>
      <c r="K3547" s="1" t="s">
        <v>3894</v>
      </c>
    </row>
    <row r="3548" spans="1:11" x14ac:dyDescent="0.25">
      <c r="A3548" s="1" t="s">
        <v>41</v>
      </c>
      <c r="B3548" s="1" t="s">
        <v>3588</v>
      </c>
      <c r="C3548">
        <v>99127</v>
      </c>
      <c r="D3548" s="1" t="s">
        <v>3623</v>
      </c>
      <c r="E3548">
        <v>1</v>
      </c>
      <c r="F3548">
        <v>325</v>
      </c>
      <c r="G3548" s="1" t="s">
        <v>41</v>
      </c>
      <c r="H3548">
        <v>325</v>
      </c>
      <c r="I3548">
        <v>0</v>
      </c>
      <c r="J3548" s="1" t="s">
        <v>3890</v>
      </c>
      <c r="K3548" s="1" t="s">
        <v>3894</v>
      </c>
    </row>
    <row r="3549" spans="1:11" x14ac:dyDescent="0.25">
      <c r="A3549" s="1" t="s">
        <v>41</v>
      </c>
      <c r="B3549" s="1" t="s">
        <v>3589</v>
      </c>
      <c r="C3549">
        <v>99128</v>
      </c>
      <c r="D3549" s="1" t="s">
        <v>3690</v>
      </c>
      <c r="E3549">
        <v>308.7</v>
      </c>
      <c r="F3549">
        <v>19341.099999999999</v>
      </c>
      <c r="G3549" s="1" t="s">
        <v>3883</v>
      </c>
      <c r="H3549">
        <v>19341.099999999999</v>
      </c>
      <c r="I3549">
        <v>0</v>
      </c>
      <c r="J3549" s="1" t="s">
        <v>3890</v>
      </c>
      <c r="K3549" s="1" t="s">
        <v>3903</v>
      </c>
    </row>
    <row r="3550" spans="1:11" x14ac:dyDescent="0.25">
      <c r="A3550" s="1" t="s">
        <v>41</v>
      </c>
      <c r="B3550" s="1" t="s">
        <v>3590</v>
      </c>
      <c r="C3550">
        <v>99129</v>
      </c>
      <c r="D3550" s="1" t="s">
        <v>3692</v>
      </c>
      <c r="E3550">
        <v>126.2</v>
      </c>
      <c r="F3550">
        <v>7950.6</v>
      </c>
      <c r="G3550" s="1" t="s">
        <v>41</v>
      </c>
      <c r="H3550">
        <v>7950.6</v>
      </c>
      <c r="I3550">
        <v>0</v>
      </c>
      <c r="J3550" s="1" t="s">
        <v>3890</v>
      </c>
      <c r="K3550" s="1" t="s">
        <v>3894</v>
      </c>
    </row>
    <row r="3551" spans="1:11" x14ac:dyDescent="0.25">
      <c r="A3551" s="1" t="s">
        <v>41</v>
      </c>
      <c r="B3551" s="1" t="s">
        <v>3591</v>
      </c>
      <c r="C3551">
        <v>99130</v>
      </c>
      <c r="D3551" s="1" t="s">
        <v>3603</v>
      </c>
      <c r="E3551">
        <v>98</v>
      </c>
      <c r="F3551">
        <v>6272</v>
      </c>
      <c r="G3551" s="1" t="s">
        <v>3884</v>
      </c>
      <c r="H3551">
        <v>6272</v>
      </c>
      <c r="I3551">
        <v>0</v>
      </c>
      <c r="J3551" s="1" t="s">
        <v>3890</v>
      </c>
      <c r="K3551" s="1" t="s">
        <v>3894</v>
      </c>
    </row>
    <row r="3552" spans="1:11" x14ac:dyDescent="0.25">
      <c r="A3552" s="1" t="s">
        <v>41</v>
      </c>
      <c r="B3552" s="1" t="s">
        <v>3592</v>
      </c>
      <c r="C3552">
        <v>99131</v>
      </c>
      <c r="D3552" s="1" t="s">
        <v>3614</v>
      </c>
      <c r="E3552">
        <v>13.6</v>
      </c>
      <c r="F3552">
        <v>1156.5999999999999</v>
      </c>
      <c r="G3552" s="1" t="s">
        <v>3884</v>
      </c>
      <c r="H3552">
        <v>1156.5999999999999</v>
      </c>
      <c r="I3552">
        <v>0</v>
      </c>
      <c r="J3552" s="1" t="s">
        <v>3890</v>
      </c>
      <c r="K3552" s="1" t="s">
        <v>3894</v>
      </c>
    </row>
    <row r="3553" spans="1:11" x14ac:dyDescent="0.25">
      <c r="A3553" s="1" t="s">
        <v>41</v>
      </c>
      <c r="B3553" s="1" t="s">
        <v>3593</v>
      </c>
      <c r="C3553">
        <v>99132</v>
      </c>
      <c r="D3553" s="1" t="s">
        <v>3614</v>
      </c>
      <c r="E3553">
        <v>1.8</v>
      </c>
      <c r="F3553">
        <v>79.2</v>
      </c>
      <c r="G3553" s="1" t="s">
        <v>41</v>
      </c>
      <c r="H3553">
        <v>79.2</v>
      </c>
      <c r="I3553">
        <v>0</v>
      </c>
      <c r="J3553" s="1" t="s">
        <v>3890</v>
      </c>
      <c r="K3553" s="1" t="s">
        <v>3894</v>
      </c>
    </row>
    <row r="3554" spans="1:11" x14ac:dyDescent="0.25">
      <c r="A3554" s="1" t="s">
        <v>41</v>
      </c>
      <c r="B3554" s="1" t="s">
        <v>3594</v>
      </c>
      <c r="C3554">
        <v>99133</v>
      </c>
      <c r="D3554" s="1" t="s">
        <v>3769</v>
      </c>
      <c r="E3554">
        <v>1.4</v>
      </c>
      <c r="F3554">
        <v>61.6</v>
      </c>
      <c r="G3554" s="1" t="s">
        <v>3881</v>
      </c>
      <c r="H3554">
        <v>61.6</v>
      </c>
      <c r="I3554">
        <v>0</v>
      </c>
      <c r="J3554" s="1" t="s">
        <v>3890</v>
      </c>
      <c r="K3554" s="1" t="s">
        <v>3894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REMISIONES   MAYO  2022  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2022-06-18T14:59:11Z</dcterms:created>
  <dcterms:modified xsi:type="dcterms:W3CDTF">2022-06-27T17:33:52Z</dcterms:modified>
</cp:coreProperties>
</file>