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xr:revisionPtr revIDLastSave="0" documentId="13_ncr:1_{E0F58108-9907-457E-8342-B4AD77C75411}" xr6:coauthVersionLast="47" xr6:coauthVersionMax="47" xr10:uidLastSave="{00000000-0000-0000-0000-000000000000}"/>
  <bookViews>
    <workbookView xWindow="1560" yWindow="600" windowWidth="16605" windowHeight="10920" firstSheet="10" activeTab="10" xr2:uid="{00000000-000D-0000-FFFF-FFFF00000000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5" i="10"/>
  <c r="F54" i="10"/>
  <c r="J54" i="10" s="1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J69" i="8"/>
  <c r="F69" i="8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<sst xmlns="http://schemas.openxmlformats.org/spreadsheetml/2006/main" count="3210" uniqueCount="1033">
  <si>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</si>
  <si>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</si>
  <si>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</si>
  <si>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</si>
  <si>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</si>
  <si>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</si>
  <si>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</si>
  <si>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</si>
  <si>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</si>
  <si>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</si>
  <si>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</si>
  <si>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</si>
  <si>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</si>
  <si>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</si>
  <si>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</si>
  <si>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</si>
  <si>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</si>
  <si>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</si>
  <si>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</si>
  <si>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</si>
  <si>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</si>
  <si>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</si>
  <si>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</si>
  <si>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</si>
  <si>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</si>
  <si>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</si>
  <si>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</si>
  <si>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</si>
  <si>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</si>
  <si>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</si>
  <si>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</si>
  <si>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</si>
  <si>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</si>
  <si>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</si>
  <si>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</si>
  <si>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</si>
  <si>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</si>
  <si>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</si>
  <si>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</si>
  <si>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</si>
  <si>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</si>
  <si>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</si>
  <si>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</si>
  <si>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</si>
  <si>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</si>
  <si>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</si>
  <si>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</si>
  <si>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</si>
  <si>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</si>
  <si>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</si>
  <si>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</si>
  <si>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</si>
  <si>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</si>
  <si>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</si>
  <si>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</si>
  <si>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</si>
  <si>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</si>
  <si>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</si>
  <si>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</si>
  <si>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</si>
  <si>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</si>
  <si>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</si>
  <si>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</si>
  <si>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</si>
  <si>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</si>
  <si>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</si>
  <si>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</si>
  <si>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</si>
  <si>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</si>
  <si>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</si>
  <si>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</si>
  <si>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</si>
  <si>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</si>
  <si>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</si>
  <si>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</si>
  <si>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</si>
  <si>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</si>
  <si>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</si>
  <si>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</si>
  <si>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</si>
  <si>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</si>
  <si>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</si>
  <si>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</si>
  <si>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</si>
  <si>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</si>
  <si>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</si>
  <si>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</si>
  <si>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</si>
  <si>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</si>
  <si>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</si>
  <si>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</si>
  <si>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</si>
  <si>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</si>
  <si>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</si>
  <si>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</si>
  <si>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</si>
  <si>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</si>
  <si>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</si>
  <si>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</si>
  <si>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</si>
  <si>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</si>
  <si>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</si>
  <si>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</si>
  <si>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</si>
  <si>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</si>
  <si>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</si>
  <si>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</si>
  <si>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</si>
  <si>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</si>
  <si>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</si>
  <si>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</si>
  <si>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</si>
  <si>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</si>
  <si>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</si>
  <si>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</si>
  <si>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</si>
  <si>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</si>
  <si>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</si>
  <si>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</si>
  <si>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</si>
  <si>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</si>
  <si>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</si>
  <si>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</si>
  <si>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</si>
  <si>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</si>
  <si>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</si>
  <si>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</si>
  <si>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</si>
  <si>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</si>
  <si>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</si>
  <si>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</si>
  <si>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</si>
  <si>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</si>
  <si>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</si>
  <si>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</si>
  <si>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</si>
  <si>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</si>
  <si>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</si>
  <si>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</si>
  <si>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</si>
  <si>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</si>
  <si>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</si>
  <si>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</si>
  <si>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</si>
  <si>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</si>
  <si>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</si>
  <si>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</si>
  <si>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</si>
  <si>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</si>
  <si>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</si>
  <si>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</si>
  <si>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</si>
  <si>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</si>
  <si>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</si>
  <si>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</si>
  <si>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</si>
  <si>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</si>
  <si>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</si>
  <si>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</si>
  <si>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</si>
  <si>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</si>
  <si>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</si>
  <si>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</si>
  <si>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</si>
  <si>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</si>
  <si>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</si>
  <si>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</si>
  <si>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</si>
  <si>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</si>
  <si>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</si>
  <si>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</si>
  <si>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</si>
  <si>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</si>
  <si>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</si>
  <si>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</si>
  <si>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</si>
  <si>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</si>
  <si>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</si>
  <si>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</si>
  <si>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</si>
  <si>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</si>
  <si>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</si>
  <si>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</si>
  <si>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</si>
  <si>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</si>
  <si>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</si>
  <si>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</si>
  <si>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</si>
  <si>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</si>
  <si>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</si>
  <si>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</si>
  <si>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</si>
  <si>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</si>
  <si>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</si>
  <si>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</si>
  <si>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</si>
  <si>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</si>
  <si>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</si>
  <si>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</si>
  <si>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</si>
  <si>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</si>
  <si>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</si>
  <si>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</si>
  <si>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</si>
  <si>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</si>
  <si>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</si>
  <si>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</si>
  <si>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</si>
  <si>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</si>
  <si>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</si>
  <si>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</si>
  <si>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</si>
  <si>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</si>
  <si>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</si>
  <si>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</si>
  <si>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</si>
  <si>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</si>
  <si>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</si>
  <si>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</si>
  <si>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</si>
  <si>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</si>
  <si>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</si>
  <si>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</si>
  <si>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</si>
  <si>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</si>
  <si>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</si>
  <si>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</si>
  <si>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</si>
  <si>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</si>
  <si>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</si>
  <si>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</si>
  <si>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</si>
  <si>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</si>
  <si>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</si>
  <si>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</si>
  <si>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</si>
  <si>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</si>
  <si>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</si>
  <si>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</si>
  <si>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</si>
  <si>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</si>
  <si>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</si>
  <si>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</si>
  <si>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</si>
  <si>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</si>
  <si>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</si>
  <si>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</si>
  <si>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</si>
  <si>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</si>
  <si>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</si>
  <si>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</si>
  <si>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</si>
  <si>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</si>
  <si>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</si>
  <si>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</si>
  <si>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</si>
  <si>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</si>
  <si>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</si>
  <si>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</si>
  <si>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</si>
  <si>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</si>
  <si>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</si>
  <si>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</si>
  <si>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</si>
  <si>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</si>
  <si>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</si>
  <si>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</si>
  <si>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</si>
  <si>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</si>
  <si>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</si>
  <si>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</si>
  <si>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</si>
  <si>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</si>
  <si>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</si>
  <si>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</si>
  <si>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</si>
  <si>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</si>
  <si>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</si>
  <si>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</si>
  <si>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</si>
  <si>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</si>
  <si>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</si>
  <si>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</si>
  <si>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</si>
  <si>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</si>
  <si>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</si>
  <si>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</si>
  <si>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</si>
  <si>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</si>
  <si>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</si>
  <si>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</si>
  <si>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</si>
  <si>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</si>
  <si>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</si>
  <si>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</si>
  <si>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</si>
  <si>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</si>
  <si>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</si>
  <si>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</si>
  <si>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</si>
  <si>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</si>
  <si>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</si>
  <si>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</si>
  <si>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</si>
  <si>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</si>
  <si>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</si>
  <si>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</si>
  <si>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</si>
  <si>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</si>
  <si>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</si>
  <si>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</si>
  <si>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</si>
  <si>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</si>
  <si>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</si>
  <si>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</si>
  <si>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</si>
  <si>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</si>
  <si>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</si>
  <si>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</si>
  <si>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</si>
  <si>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</si>
  <si>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</si>
  <si>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</si>
  <si>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</si>
  <si>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</si>
  <si>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</si>
  <si>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</si>
  <si>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</si>
  <si>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</si>
  <si>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</si>
  <si>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</si>
  <si>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</si>
  <si>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</si>
  <si>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</si>
  <si>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</si>
  <si>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</si>
  <si>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</si>
  <si>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</si>
  <si>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</si>
  <si>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</si>
  <si>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</si>
  <si>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</si>
  <si>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</si>
  <si>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</si>
  <si>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</si>
  <si>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</si>
  <si>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</si>
  <si>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</si>
  <si>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</si>
  <si>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</si>
  <si>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</si>
  <si>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</si>
  <si>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</si>
  <si>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</si>
  <si>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</si>
  <si>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</si>
  <si>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</si>
  <si>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</si>
  <si>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</si>
  <si>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</si>
  <si>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</si>
  <si>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</si>
  <si>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</si>
  <si>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</si>
  <si>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</si>
  <si>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</si>
  <si>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</si>
  <si>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</si>
  <si>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</si>
  <si>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</si>
  <si>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</si>
  <si>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</si>
  <si>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</si>
  <si>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</si>
  <si>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</si>
  <si>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</si>
  <si>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</si>
  <si>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</si>
  <si>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</si>
  <si>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</si>
  <si>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</si>
  <si>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</si>
  <si>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</si>
  <si>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</si>
  <si>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</si>
  <si>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</si>
  <si>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</si>
  <si>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</si>
  <si>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</si>
  <si>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</si>
  <si>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</si>
  <si>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</si>
  <si>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</si>
  <si>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</si>
  <si>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</si>
  <si>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</si>
  <si>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</si>
  <si>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</si>
  <si>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</si>
  <si>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</si>
  <si>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</si>
  <si>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</si>
  <si>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</si>
  <si>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</si>
  <si>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</si>
  <si>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</si>
  <si>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</si>
  <si>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</si>
  <si>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</si>
  <si>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</si>
  <si>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</si>
  <si>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</si>
  <si>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</si>
  <si>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</si>
  <si>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</si>
  <si>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</si>
  <si>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</si>
  <si>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</si>
  <si>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</si>
  <si>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</si>
  <si>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</si>
  <si>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</si>
  <si>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</si>
  <si>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</si>
  <si>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</si>
  <si>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</si>
  <si>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</si>
  <si>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</si>
  <si>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</si>
  <si>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</si>
  <si>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</si>
  <si>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</si>
  <si>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</si>
  <si>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</si>
  <si>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</si>
  <si>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</si>
  <si>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</si>
  <si>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</si>
  <si>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</si>
  <si>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</si>
  <si>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</si>
  <si>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</si>
  <si>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</si>
  <si>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</si>
  <si>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</si>
  <si>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</si>
  <si>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</si>
  <si>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</si>
  <si>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</si>
  <si>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</si>
  <si>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</si>
  <si>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</si>
  <si>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</si>
  <si>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</si>
  <si>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</si>
  <si>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</si>
  <si>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</si>
  <si>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</si>
  <si>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</si>
  <si>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</si>
  <si>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</si>
  <si>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</si>
  <si>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</si>
  <si>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</si>
  <si>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</si>
  <si>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</si>
  <si>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</si>
  <si>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</si>
  <si>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</si>
  <si>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</si>
  <si>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</si>
  <si>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</si>
  <si>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</si>
  <si>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</si>
  <si>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</si>
  <si>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</si>
  <si>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</si>
  <si>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</si>
  <si>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</si>
  <si>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</si>
  <si>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</si>
  <si>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</si>
  <si>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</si>
  <si>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</si>
  <si>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</si>
  <si>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</si>
  <si>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</si>
  <si>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</si>
  <si>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</si>
  <si>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</si>
  <si>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</si>
  <si>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</si>
  <si>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</si>
  <si>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</si>
  <si>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</si>
  <si>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</si>
  <si>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</si>
  <si>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</si>
  <si>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</si>
  <si>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</si>
  <si>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</si>
  <si>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</si>
  <si>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</si>
  <si>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</si>
  <si>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</si>
  <si>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</si>
  <si>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</si>
  <si>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</si>
  <si>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</si>
  <si>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</si>
  <si>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</si>
  <si>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</si>
  <si>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</si>
  <si>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</si>
  <si>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</si>
  <si>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</si>
  <si>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</si>
  <si>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</si>
  <si>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</si>
  <si>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</si>
  <si>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</si>
  <si>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</si>
  <si>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</si>
  <si>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</si>
  <si>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</si>
  <si>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</si>
  <si>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</si>
  <si>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</si>
  <si>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</si>
  <si>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</si>
  <si>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</si>
  <si>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</si>
  <si>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</si>
  <si>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</si>
  <si>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</si>
  <si>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</si>
  <si>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</si>
  <si>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</si>
  <si>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</si>
  <si>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</si>
  <si>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</si>
  <si>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</si>
  <si>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</si>
  <si>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</si>
  <si>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</si>
  <si>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</si>
  <si>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</si>
  <si>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</si>
  <si>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</si>
  <si>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</si>
  <si>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</si>
  <si>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</si>
  <si>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</si>
  <si>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</si>
  <si>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</si>
  <si>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</si>
  <si>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</si>
  <si>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</si>
  <si>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</si>
  <si>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</si>
  <si>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</si>
  <si>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</si>
  <si>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</si>
  <si>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</si>
  <si>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</si>
  <si>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</si>
  <si>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</si>
  <si>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</si>
  <si>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</si>
  <si>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</si>
  <si>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</si>
  <si>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</si>
  <si>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</si>
  <si>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</si>
  <si>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</si>
  <si>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</si>
  <si>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</si>
  <si>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</si>
  <si>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</si>
  <si>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</si>
  <si>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</si>
  <si>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</si>
  <si>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</si>
  <si>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</si>
  <si>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</si>
  <si>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</si>
  <si>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</si>
  <si>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</si>
  <si>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</si>
  <si>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</si>
  <si>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</si>
  <si>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</si>
  <si>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</si>
  <si>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</si>
  <si>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</si>
  <si>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</si>
  <si>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</si>
  <si>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</si>
  <si>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</si>
  <si>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</si>
  <si>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</si>
  <si>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</si>
  <si>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</si>
  <si>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</si>
  <si>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</si>
  <si>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</si>
  <si>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</si>
  <si>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</si>
  <si>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</si>
  <si>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</si>
  <si>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</si>
  <si>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</si>
  <si>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</si>
  <si>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</si>
  <si>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</si>
  <si>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</si>
  <si>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</si>
  <si>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</si>
  <si>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</si>
  <si>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</si>
  <si>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</si>
  <si>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</si>
  <si>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</si>
  <si>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</si>
  <si>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</si>
  <si>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</si>
  <si>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</si>
  <si>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</si>
  <si>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</si>
  <si>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</si>
  <si>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</si>
  <si>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</si>
  <si>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</si>
  <si>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</si>
  <si>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</si>
  <si>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</si>
  <si>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</si>
  <si>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</si>
  <si>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</si>
  <si>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</si>
  <si>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</si>
  <si>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</si>
  <si>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</si>
  <si>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</si>
  <si>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</si>
  <si>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</si>
  <si>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</si>
  <si>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</si>
  <si>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</si>
  <si>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</si>
  <si>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</si>
  <si>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</si>
  <si>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</si>
  <si>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</si>
  <si>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</si>
  <si>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</si>
  <si>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</si>
  <si>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</si>
  <si>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</si>
  <si>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</si>
  <si>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</si>
  <si>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</si>
  <si>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</si>
  <si>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</si>
  <si>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</si>
  <si>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</si>
  <si>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</si>
  <si>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</si>
  <si>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</si>
  <si>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</si>
  <si>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</si>
  <si>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</si>
  <si>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</si>
  <si>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</si>
  <si>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</si>
  <si>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</si>
  <si>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</si>
  <si>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</si>
  <si>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</si>
  <si>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</si>
  <si>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</si>
  <si>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</si>
  <si>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</si>
  <si>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</si>
  <si>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</si>
  <si>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</si>
  <si>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</si>
  <si>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</si>
  <si>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</si>
  <si>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</si>
  <si>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</si>
  <si>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</si>
  <si>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</si>
  <si>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</si>
  <si>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</si>
  <si>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</si>
  <si>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</si>
  <si>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</si>
  <si>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</si>
  <si>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</si>
  <si>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</si>
  <si>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</si>
  <si>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</si>
  <si>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</si>
  <si>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</si>
  <si>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</si>
  <si>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</si>
  <si>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</si>
  <si>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</si>
  <si>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</si>
  <si>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</si>
  <si>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</si>
  <si>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</si>
  <si>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</si>
  <si>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</si>
  <si>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</si>
  <si>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</si>
  <si>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</si>
  <si>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</si>
  <si>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</si>
  <si>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</si>
  <si>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</si>
  <si>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</si>
  <si>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</si>
  <si>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</si>
  <si>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</si>
  <si>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</si>
  <si>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</si>
  <si>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</si>
  <si>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</si>
  <si>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</si>
  <si>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</si>
  <si>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</si>
  <si>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</si>
  <si>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</si>
  <si>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</si>
  <si>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</si>
  <si>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</si>
  <si>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</si>
  <si>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</si>
  <si>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</si>
  <si>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</si>
  <si>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</si>
  <si>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</si>
  <si>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</si>
  <si>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</si>
  <si>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</si>
  <si>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</si>
  <si>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</si>
  <si>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</si>
  <si>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</si>
  <si>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</si>
  <si>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</si>
  <si>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</si>
  <si>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</si>
  <si>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</si>
  <si>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</si>
  <si>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</si>
  <si>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</si>
  <si>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</si>
  <si>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</si>
  <si>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</si>
  <si>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</si>
  <si>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</si>
  <si>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</si>
  <si>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</si>
  <si>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</si>
  <si>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</si>
  <si>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</si>
  <si>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</si>
  <si>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</si>
  <si>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</si>
  <si>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</si>
  <si>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</si>
  <si>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</si>
  <si>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</si>
  <si>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</si>
  <si>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</si>
  <si>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</si>
  <si>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</si>
  <si>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</si>
  <si>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</si>
  <si>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</si>
  <si>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</si>
  <si>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</si>
  <si>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</si>
  <si>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</si>
  <si>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</si>
  <si>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</si>
  <si>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</si>
  <si>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</si>
  <si>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</si>
  <si>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</si>
  <si>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</si>
  <si>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</si>
  <si>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</si>
  <si>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</si>
  <si>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</si>
  <si>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</si>
  <si>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</si>
  <si>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</si>
  <si>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</si>
  <si>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</si>
  <si>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</si>
  <si>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</si>
  <si>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</si>
  <si>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</si>
  <si>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</si>
  <si>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</si>
  <si>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</si>
  <si>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</si>
  <si>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</si>
  <si>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</si>
  <si>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</si>
  <si>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</si>
  <si>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</si>
  <si>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</si>
  <si>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</si>
  <si>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</si>
  <si>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</si>
  <si>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</si>
  <si>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</si>
  <si>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</si>
  <si>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</si>
  <si>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</si>
  <si>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</si>
  <si>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</si>
  <si>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</si>
  <si>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</si>
  <si>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</si>
  <si>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</si>
  <si>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</si>
  <si>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</si>
  <si>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</si>
  <si>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</si>
  <si>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</si>
  <si>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</si>
  <si>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</si>
  <si>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</si>
  <si>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</si>
  <si>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</si>
  <si>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</si>
  <si>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</si>
  <si>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</si>
  <si>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</si>
  <si>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</si>
  <si>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</si>
  <si>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</si>
  <si>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</si>
  <si>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</si>
  <si>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</si>
  <si>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</si>
  <si>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</si>
  <si>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</si>
  <si>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</si>
  <si>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</si>
  <si>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</si>
  <si>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</si>
  <si>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</si>
  <si>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</si>
  <si>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</si>
  <si>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</si>
  <si>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</si>
  <si>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</si>
  <si>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</si>
  <si>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</si>
  <si>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</si>
  <si>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</si>
  <si>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</si>
  <si>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</si>
  <si>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</si>
  <si>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</si>
  <si>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</si>
  <si>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</si>
  <si>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</si>
  <si>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</si>
  <si>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</si>
  <si>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</si>
  <si>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</si>
  <si>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</si>
  <si>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</si>
  <si>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</si>
  <si>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</si>
  <si>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</si>
  <si>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</si>
  <si>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</si>
  <si>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</si>
  <si>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</si>
  <si>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</si>
  <si>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</si>
  <si>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</si>
  <si>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</si>
  <si>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</si>
  <si>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</si>
  <si>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</si>
  <si>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</si>
  <si>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</si>
  <si>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</si>
  <si>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</si>
  <si>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</si>
  <si>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</si>
  <si>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</si>
  <si>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</si>
  <si>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</si>
  <si>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</si>
  <si>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</si>
  <si>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</si>
  <si>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</si>
  <si>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</si>
  <si>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</si>
  <si>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</si>
  <si>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</si>
  <si>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</si>
  <si>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</si>
  <si>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</si>
  <si>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</si>
  <si>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</si>
  <si>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</si>
  <si>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</si>
  <si>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</si>
  <si>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</si>
  <si>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</si>
  <si>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</si>
  <si>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</si>
  <si>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</si>
  <si>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</si>
  <si>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</si>
  <si>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</si>
  <si>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</si>
  <si>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</si>
  <si>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</si>
  <si>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</si>
  <si>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</si>
  <si>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</si>
  <si>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</si>
  <si>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</si>
  <si>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</si>
  <si>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</si>
  <si>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</si>
  <si>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</si>
  <si>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</si>
  <si>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</si>
  <si>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</si>
  <si>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</si>
  <si>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</si>
  <si>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</si>
  <si>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</si>
  <si>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</si>
  <si>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</si>
  <si>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</si>
  <si>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</si>
  <si>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</si>
  <si>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</si>
  <si>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</si>
  <si>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</si>
  <si>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</si>
  <si>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</si>
  <si>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</si>
  <si>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</si>
  <si>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</si>
  <si>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</si>
  <si>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</si>
  <si>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</si>
  <si>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</si>
  <si>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</si>
  <si>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</si>
  <si>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</si>
  <si>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</si>
  <si>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</si>
  <si>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</si>
  <si>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</si>
  <si>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</si>
  <si>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</si>
  <si>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</si>
  <si>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</si>
  <si>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</si>
  <si>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</si>
  <si>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</si>
  <si>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</si>
  <si>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</si>
  <si>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</si>
  <si>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</si>
  <si>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</si>
  <si>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</si>
  <si>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</si>
  <si>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</si>
  <si>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</si>
  <si>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</si>
  <si>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</si>
  <si>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</si>
  <si>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</si>
  <si>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</si>
  <si>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</si>
  <si>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19513--</t>
  </si>
  <si>
    <t>19526--</t>
  </si>
  <si>
    <t>19544--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</si>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</sst>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CC"/>
      <color rgb="FF800000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22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46" t="s">
        <v>55</v>
      </c>
      <c r="B55" s="328" t="s">
        <v>56</v>
      </c>
      <c r="C55" s="934" t="s">
        <v>62</v>
      </c>
      <c r="D55" s="329"/>
      <c r="E55" s="47"/>
      <c r="F55" s="320">
        <v>319.5</v>
      </c>
      <c r="G55" s="321">
        <v>44200</v>
      </c>
      <c r="H55" s="93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48" t="s">
        <v>35</v>
      </c>
      <c r="P55" s="95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47"/>
      <c r="B56" s="328" t="s">
        <v>58</v>
      </c>
      <c r="C56" s="935"/>
      <c r="D56" s="330"/>
      <c r="E56" s="47"/>
      <c r="F56" s="51">
        <v>184.1</v>
      </c>
      <c r="G56" s="87">
        <v>44200</v>
      </c>
      <c r="H56" s="93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49"/>
      <c r="P56" s="95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38" t="s">
        <v>55</v>
      </c>
      <c r="B60" s="292" t="s">
        <v>58</v>
      </c>
      <c r="C60" s="940" t="s">
        <v>57</v>
      </c>
      <c r="D60" s="293"/>
      <c r="E60" s="93"/>
      <c r="F60" s="51">
        <v>195.3</v>
      </c>
      <c r="G60" s="87">
        <v>44207</v>
      </c>
      <c r="H60" s="94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22" t="s">
        <v>35</v>
      </c>
      <c r="P60" s="94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39"/>
      <c r="B61" s="292" t="s">
        <v>56</v>
      </c>
      <c r="C61" s="941"/>
      <c r="D61" s="293"/>
      <c r="E61" s="93"/>
      <c r="F61" s="51">
        <v>344.7</v>
      </c>
      <c r="G61" s="87">
        <v>44207</v>
      </c>
      <c r="H61" s="94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23"/>
      <c r="P61" s="94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52" t="s">
        <v>55</v>
      </c>
      <c r="B63" s="86" t="s">
        <v>58</v>
      </c>
      <c r="C63" s="924" t="s">
        <v>115</v>
      </c>
      <c r="D63" s="91"/>
      <c r="E63" s="93"/>
      <c r="F63" s="51">
        <v>413.7</v>
      </c>
      <c r="G63" s="49">
        <v>44211</v>
      </c>
      <c r="H63" s="92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27" t="s">
        <v>35</v>
      </c>
      <c r="P63" s="92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53"/>
      <c r="B64" s="86" t="s">
        <v>56</v>
      </c>
      <c r="C64" s="925"/>
      <c r="D64" s="91"/>
      <c r="E64" s="93"/>
      <c r="F64" s="51">
        <v>542.70000000000005</v>
      </c>
      <c r="G64" s="419">
        <v>44211</v>
      </c>
      <c r="H64" s="91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28"/>
      <c r="P64" s="930"/>
      <c r="Q64" s="94"/>
      <c r="R64" s="40"/>
      <c r="S64" s="41"/>
      <c r="T64" s="42"/>
      <c r="U64" s="43"/>
      <c r="V64" s="44"/>
    </row>
    <row r="65" spans="1:22" ht="31.5" customHeight="1" x14ac:dyDescent="0.3">
      <c r="A65" s="910" t="s">
        <v>55</v>
      </c>
      <c r="B65" s="396" t="s">
        <v>56</v>
      </c>
      <c r="C65" s="912" t="s">
        <v>127</v>
      </c>
      <c r="D65" s="91"/>
      <c r="E65" s="93"/>
      <c r="F65" s="51">
        <v>874.2</v>
      </c>
      <c r="G65" s="420">
        <v>44214</v>
      </c>
      <c r="H65" s="91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16" t="s">
        <v>35</v>
      </c>
      <c r="P65" s="91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11"/>
      <c r="B66" s="396" t="s">
        <v>56</v>
      </c>
      <c r="C66" s="913"/>
      <c r="D66" s="96"/>
      <c r="E66" s="97"/>
      <c r="F66" s="51">
        <v>265.60000000000002</v>
      </c>
      <c r="G66" s="419">
        <v>44214</v>
      </c>
      <c r="H66" s="91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17"/>
      <c r="P66" s="919"/>
      <c r="Q66" s="94"/>
      <c r="R66" s="40"/>
      <c r="S66" s="41"/>
      <c r="T66" s="42"/>
      <c r="U66" s="43"/>
      <c r="V66" s="44"/>
    </row>
    <row r="67" spans="1:22" ht="17.25" customHeight="1" x14ac:dyDescent="0.3">
      <c r="A67" s="966" t="s">
        <v>55</v>
      </c>
      <c r="B67" s="396" t="s">
        <v>56</v>
      </c>
      <c r="C67" s="924" t="s">
        <v>186</v>
      </c>
      <c r="D67" s="96"/>
      <c r="E67" s="97"/>
      <c r="F67" s="418">
        <v>327.7</v>
      </c>
      <c r="G67" s="969">
        <v>44216</v>
      </c>
      <c r="H67" s="97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16" t="s">
        <v>35</v>
      </c>
      <c r="P67" s="91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67"/>
      <c r="B68" s="396" t="s">
        <v>58</v>
      </c>
      <c r="C68" s="968"/>
      <c r="D68" s="96"/>
      <c r="E68" s="97"/>
      <c r="F68" s="418">
        <v>308.2</v>
      </c>
      <c r="G68" s="970"/>
      <c r="H68" s="97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17"/>
      <c r="P68" s="91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64" t="s">
        <v>171</v>
      </c>
      <c r="B78" s="441" t="s">
        <v>172</v>
      </c>
      <c r="C78" s="958" t="s">
        <v>180</v>
      </c>
      <c r="D78" s="438"/>
      <c r="E78" s="97"/>
      <c r="F78" s="51">
        <v>151.80000000000001</v>
      </c>
      <c r="G78" s="49">
        <v>44221</v>
      </c>
      <c r="H78" s="96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16" t="s">
        <v>35</v>
      </c>
      <c r="P78" s="95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65"/>
      <c r="B79" s="437" t="s">
        <v>181</v>
      </c>
      <c r="C79" s="959"/>
      <c r="D79" s="438"/>
      <c r="E79" s="97"/>
      <c r="F79" s="51">
        <v>441</v>
      </c>
      <c r="G79" s="49">
        <v>44221</v>
      </c>
      <c r="H79" s="96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17"/>
      <c r="P79" s="955"/>
      <c r="Q79" s="39"/>
      <c r="R79" s="40"/>
      <c r="S79" s="41"/>
      <c r="T79" s="41"/>
      <c r="U79" s="43"/>
      <c r="V79" s="44"/>
    </row>
    <row r="80" spans="1:22" ht="17.25" x14ac:dyDescent="0.3">
      <c r="A80" s="956" t="s">
        <v>171</v>
      </c>
      <c r="B80" s="437" t="s">
        <v>181</v>
      </c>
      <c r="C80" s="958" t="s">
        <v>182</v>
      </c>
      <c r="D80" s="438"/>
      <c r="E80" s="97"/>
      <c r="F80" s="51">
        <v>103</v>
      </c>
      <c r="G80" s="49">
        <v>44226</v>
      </c>
      <c r="H80" s="96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62" t="s">
        <v>35</v>
      </c>
      <c r="P80" s="91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57"/>
      <c r="B81" s="442" t="s">
        <v>172</v>
      </c>
      <c r="C81" s="959"/>
      <c r="D81" s="438"/>
      <c r="E81" s="97"/>
      <c r="F81" s="51">
        <f>23.2+20+94.2</f>
        <v>137.4</v>
      </c>
      <c r="G81" s="49">
        <v>44226</v>
      </c>
      <c r="H81" s="96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63"/>
      <c r="P81" s="91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20" t="s">
        <v>19</v>
      </c>
      <c r="G236" s="920"/>
      <c r="H236" s="92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0000"/>
  </sheetPr>
  <dimension ref="A1:X293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Y3" sqref="Y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775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/>
      <c r="S1" s="5"/>
      <c r="T1" s="6"/>
      <c r="U1" s="7" t="s">
        <v>1003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0" t="s">
        <v>950</v>
      </c>
      <c r="P3" s="1101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897" t="s">
        <v>1004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1004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1004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1004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1004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1004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1004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1004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1004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1004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1004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1005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1005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1005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1005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1005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1005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1005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1005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1005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966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1005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965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1005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960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118" t="s">
        <v>827</v>
      </c>
      <c r="B76" s="599" t="s">
        <v>954</v>
      </c>
      <c r="C76" s="1055" t="s">
        <v>956</v>
      </c>
      <c r="D76" s="707"/>
      <c r="E76" s="609"/>
      <c r="F76" s="418">
        <v>563</v>
      </c>
      <c r="G76" s="969">
        <v>44497</v>
      </c>
      <c r="H76" s="1088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121" t="s">
        <v>35</v>
      </c>
      <c r="P76" s="1116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119"/>
      <c r="B77" s="599" t="s">
        <v>955</v>
      </c>
      <c r="C77" s="1056"/>
      <c r="D77" s="707"/>
      <c r="E77" s="609"/>
      <c r="F77" s="418">
        <v>1109.2</v>
      </c>
      <c r="G77" s="970"/>
      <c r="H77" s="1120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122"/>
      <c r="P77" s="1117"/>
      <c r="Q77" s="712"/>
      <c r="R77" s="40"/>
      <c r="S77" s="41"/>
      <c r="T77" s="42"/>
      <c r="U77" s="43"/>
      <c r="V77" s="44"/>
    </row>
    <row r="78" spans="1:22" ht="34.5" x14ac:dyDescent="0.3">
      <c r="A78" s="1086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88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94" t="s">
        <v>682</v>
      </c>
      <c r="P78" s="1097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86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89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95"/>
      <c r="P79" s="1098"/>
      <c r="Q79" s="712"/>
      <c r="R79" s="40"/>
      <c r="S79" s="41"/>
      <c r="T79" s="42"/>
      <c r="U79" s="43"/>
      <c r="V79" s="44"/>
    </row>
    <row r="80" spans="1:22" ht="18.75" customHeight="1" x14ac:dyDescent="0.3">
      <c r="A80" s="1086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89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95"/>
      <c r="P80" s="1098"/>
      <c r="Q80" s="712"/>
      <c r="R80" s="40"/>
      <c r="S80" s="41"/>
      <c r="T80" s="42"/>
      <c r="U80" s="43"/>
      <c r="V80" s="44"/>
    </row>
    <row r="81" spans="1:22" ht="34.5" x14ac:dyDescent="0.3">
      <c r="A81" s="1086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89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95"/>
      <c r="P81" s="1098"/>
      <c r="Q81" s="712"/>
      <c r="R81" s="40"/>
      <c r="S81" s="41"/>
      <c r="T81" s="42"/>
      <c r="U81" s="43"/>
      <c r="V81" s="44"/>
    </row>
    <row r="82" spans="1:22" ht="18.75" customHeight="1" x14ac:dyDescent="0.3">
      <c r="A82" s="1086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89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95"/>
      <c r="P82" s="1098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87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89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95"/>
      <c r="P83" s="1098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90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92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95"/>
      <c r="P84" s="1098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91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93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95"/>
      <c r="P85" s="1098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96"/>
      <c r="P86" s="1099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102" t="s">
        <v>827</v>
      </c>
      <c r="B87" s="599" t="s">
        <v>393</v>
      </c>
      <c r="C87" s="1110" t="s">
        <v>952</v>
      </c>
      <c r="D87" s="884"/>
      <c r="E87" s="613"/>
      <c r="F87" s="320">
        <v>224.8</v>
      </c>
      <c r="G87" s="1104">
        <v>44499</v>
      </c>
      <c r="H87" s="1107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20" t="s">
        <v>35</v>
      </c>
      <c r="P87" s="1114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102"/>
      <c r="B88" s="437" t="s">
        <v>953</v>
      </c>
      <c r="C88" s="1111"/>
      <c r="D88" s="660"/>
      <c r="E88" s="613"/>
      <c r="F88" s="51">
        <v>262.8</v>
      </c>
      <c r="G88" s="1105"/>
      <c r="H88" s="1108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13"/>
      <c r="P88" s="1115"/>
      <c r="Q88" s="508"/>
      <c r="R88" s="40"/>
      <c r="S88" s="41"/>
      <c r="T88" s="42"/>
      <c r="U88" s="43"/>
      <c r="V88" s="44"/>
    </row>
    <row r="89" spans="1:22" ht="17.25" x14ac:dyDescent="0.3">
      <c r="A89" s="1102"/>
      <c r="B89" s="437" t="s">
        <v>954</v>
      </c>
      <c r="C89" s="1111"/>
      <c r="D89" s="660"/>
      <c r="E89" s="613"/>
      <c r="F89" s="51">
        <v>113.8</v>
      </c>
      <c r="G89" s="1105"/>
      <c r="H89" s="1108"/>
      <c r="I89" s="48">
        <v>113.8</v>
      </c>
      <c r="J89" s="35">
        <f t="shared" si="0"/>
        <v>0</v>
      </c>
      <c r="K89" s="56">
        <v>55</v>
      </c>
      <c r="L89" s="1053"/>
      <c r="M89" s="1054"/>
      <c r="N89" s="57">
        <f t="shared" si="1"/>
        <v>6259</v>
      </c>
      <c r="O89" s="1113"/>
      <c r="P89" s="1115"/>
      <c r="Q89" s="508"/>
      <c r="R89" s="40"/>
      <c r="S89" s="41"/>
      <c r="T89" s="42"/>
      <c r="U89" s="43"/>
      <c r="V89" s="44"/>
    </row>
    <row r="90" spans="1:22" ht="18" thickBot="1" x14ac:dyDescent="0.35">
      <c r="A90" s="1103"/>
      <c r="B90" s="437" t="s">
        <v>955</v>
      </c>
      <c r="C90" s="1112"/>
      <c r="D90" s="660"/>
      <c r="E90" s="613"/>
      <c r="F90" s="51">
        <v>235.8</v>
      </c>
      <c r="G90" s="1106"/>
      <c r="H90" s="1109"/>
      <c r="I90" s="48">
        <v>235.8</v>
      </c>
      <c r="J90" s="35">
        <f t="shared" si="0"/>
        <v>0</v>
      </c>
      <c r="K90" s="56">
        <v>50</v>
      </c>
      <c r="L90" s="1053"/>
      <c r="M90" s="1054"/>
      <c r="N90" s="57">
        <f t="shared" si="1"/>
        <v>11790</v>
      </c>
      <c r="O90" s="917"/>
      <c r="P90" s="1071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20" t="s">
        <v>19</v>
      </c>
      <c r="G260" s="920"/>
      <c r="H260" s="921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P76:P77"/>
    <mergeCell ref="L89:M90"/>
    <mergeCell ref="A76:A77"/>
    <mergeCell ref="C76:C77"/>
    <mergeCell ref="G76:G77"/>
    <mergeCell ref="H76:H77"/>
    <mergeCell ref="O76:O77"/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X285"/>
  <sheetViews>
    <sheetView tabSelected="1"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D25" sqref="D25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882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0" t="s">
        <v>950</v>
      </c>
      <c r="P3" s="1101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967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 t="s">
        <v>1021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968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 t="s">
        <v>1021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970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971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 t="s">
        <v>1021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969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 t="s">
        <v>1021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 t="s">
        <v>1021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1006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973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 t="s">
        <v>1021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1006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972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 t="s">
        <v>1021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1007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975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 t="s">
        <v>1021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1007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974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 t="s">
        <v>1021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1008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977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 t="s">
        <v>1021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1008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976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 t="s">
        <v>1021</v>
      </c>
      <c r="X14" s="361">
        <v>0</v>
      </c>
    </row>
    <row r="15" spans="1:24" ht="33" thickTop="1" thickBot="1" x14ac:dyDescent="0.35">
      <c r="A15" s="861" t="s">
        <v>890</v>
      </c>
      <c r="B15" s="273" t="s">
        <v>30</v>
      </c>
      <c r="C15" s="274" t="s">
        <v>1009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990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 t="s">
        <v>1021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999</v>
      </c>
      <c r="C16" s="679" t="s">
        <v>1010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1000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 t="s">
        <v>1021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1010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998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 t="s">
        <v>1021</v>
      </c>
      <c r="X17" s="361">
        <v>0</v>
      </c>
    </row>
    <row r="18" spans="1:24" ht="20.25" customHeight="1" thickTop="1" thickBot="1" x14ac:dyDescent="0.35">
      <c r="A18" s="279" t="s">
        <v>231</v>
      </c>
      <c r="B18" s="273" t="s">
        <v>30</v>
      </c>
      <c r="C18" s="274" t="s">
        <v>1030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957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899"/>
      <c r="P18" s="732"/>
      <c r="Q18" s="645">
        <v>25208</v>
      </c>
      <c r="R18" s="646">
        <v>44519</v>
      </c>
      <c r="S18" s="483"/>
      <c r="T18" s="42"/>
      <c r="U18" s="43"/>
      <c r="V18" s="44"/>
      <c r="W18" s="43" t="s">
        <v>1021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1030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1020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9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1021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1028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9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1021</v>
      </c>
      <c r="X20" s="361">
        <v>4176</v>
      </c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958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9"/>
      <c r="P21" s="732"/>
      <c r="Q21" s="647">
        <v>0</v>
      </c>
      <c r="R21" s="646">
        <v>44519</v>
      </c>
      <c r="S21" s="483"/>
      <c r="T21" s="42"/>
      <c r="U21" s="43"/>
      <c r="V21" s="44"/>
      <c r="W21" s="43" t="s">
        <v>1021</v>
      </c>
      <c r="X21" s="361">
        <v>0</v>
      </c>
    </row>
    <row r="22" spans="1:24" ht="20.25" customHeight="1" thickTop="1" thickBot="1" x14ac:dyDescent="0.35">
      <c r="A22" s="280" t="s">
        <v>231</v>
      </c>
      <c r="B22" s="273" t="s">
        <v>30</v>
      </c>
      <c r="C22" s="274" t="s">
        <v>1031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993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9"/>
      <c r="P22" s="732"/>
      <c r="Q22" s="647">
        <v>25140</v>
      </c>
      <c r="R22" s="646">
        <v>44529</v>
      </c>
      <c r="S22" s="483"/>
      <c r="T22" s="42"/>
      <c r="U22" s="43"/>
      <c r="V22" s="44"/>
      <c r="W22" s="43" t="s">
        <v>1021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1031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993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9"/>
      <c r="P23" s="732"/>
      <c r="Q23" s="647">
        <v>0</v>
      </c>
      <c r="R23" s="646">
        <v>44529</v>
      </c>
      <c r="S23" s="483"/>
      <c r="T23" s="42"/>
      <c r="U23" s="43"/>
      <c r="V23" s="44"/>
      <c r="W23" s="43" t="s">
        <v>1021</v>
      </c>
      <c r="X23" s="361">
        <v>0</v>
      </c>
    </row>
    <row r="24" spans="1:24" ht="20.25" customHeight="1" thickTop="1" thickBot="1" x14ac:dyDescent="0.35">
      <c r="A24" s="417" t="s">
        <v>37</v>
      </c>
      <c r="B24" s="273" t="s">
        <v>30</v>
      </c>
      <c r="C24" s="274" t="s">
        <v>1032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994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/>
      <c r="P24" s="732"/>
      <c r="Q24" s="647">
        <v>20140</v>
      </c>
      <c r="R24" s="646">
        <v>44529</v>
      </c>
      <c r="S24" s="484"/>
      <c r="T24" s="65"/>
      <c r="U24" s="43"/>
      <c r="V24" s="44"/>
      <c r="W24" s="43" t="s">
        <v>1021</v>
      </c>
      <c r="X24" s="361">
        <v>4176</v>
      </c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995</v>
      </c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899"/>
      <c r="P25" s="732"/>
      <c r="Q25" s="647">
        <v>25140</v>
      </c>
      <c r="R25" s="646">
        <v>44529</v>
      </c>
      <c r="S25" s="483"/>
      <c r="T25" s="42"/>
      <c r="U25" s="43"/>
      <c r="V25" s="44"/>
      <c r="W25" s="43" t="s">
        <v>1021</v>
      </c>
      <c r="X25" s="361">
        <v>4176</v>
      </c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995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9"/>
      <c r="P26" s="732"/>
      <c r="Q26" s="647">
        <v>0</v>
      </c>
      <c r="R26" s="646">
        <v>44529</v>
      </c>
      <c r="S26" s="483"/>
      <c r="T26" s="42"/>
      <c r="U26" s="43"/>
      <c r="V26" s="44"/>
      <c r="W26" s="43" t="s">
        <v>1021</v>
      </c>
      <c r="X26" s="361">
        <v>0</v>
      </c>
    </row>
    <row r="27" spans="1:24" ht="20.25" customHeight="1" thickTop="1" thickBot="1" x14ac:dyDescent="0.35">
      <c r="A27" s="281" t="s">
        <v>991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996</v>
      </c>
      <c r="I27" s="51">
        <v>25110</v>
      </c>
      <c r="J27" s="35">
        <f t="shared" si="0"/>
        <v>860</v>
      </c>
      <c r="K27" s="581">
        <v>34.5</v>
      </c>
      <c r="L27" s="323"/>
      <c r="M27" s="323"/>
      <c r="N27" s="57">
        <f t="shared" si="1"/>
        <v>866295</v>
      </c>
      <c r="O27" s="899"/>
      <c r="P27" s="732"/>
      <c r="Q27" s="647">
        <v>24940</v>
      </c>
      <c r="R27" s="646">
        <v>44529</v>
      </c>
      <c r="S27" s="485"/>
      <c r="T27" s="67"/>
      <c r="U27" s="43"/>
      <c r="V27" s="44"/>
      <c r="W27" s="43" t="s">
        <v>1021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997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9"/>
      <c r="P28" s="732"/>
      <c r="Q28" s="645">
        <v>0</v>
      </c>
      <c r="R28" s="646">
        <v>44529</v>
      </c>
      <c r="S28" s="485"/>
      <c r="T28" s="67"/>
      <c r="U28" s="43"/>
      <c r="V28" s="44"/>
      <c r="W28" s="43" t="s">
        <v>1021</v>
      </c>
      <c r="X28" s="361">
        <v>0</v>
      </c>
    </row>
    <row r="29" spans="1:24" ht="20.25" customHeight="1" thickTop="1" x14ac:dyDescent="0.3">
      <c r="A29" s="272" t="s">
        <v>992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9"/>
      <c r="P29" s="732"/>
      <c r="Q29" s="492">
        <v>25480</v>
      </c>
      <c r="R29" s="493">
        <v>44533</v>
      </c>
      <c r="S29" s="485"/>
      <c r="T29" s="67"/>
      <c r="U29" s="43"/>
      <c r="V29" s="44"/>
      <c r="W29" s="43" t="s">
        <v>1021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9"/>
      <c r="P30" s="732"/>
      <c r="Q30" s="492">
        <v>0</v>
      </c>
      <c r="R30" s="493">
        <v>44533</v>
      </c>
      <c r="S30" s="485"/>
      <c r="T30" s="67"/>
      <c r="U30" s="43"/>
      <c r="V30" s="44"/>
      <c r="W30" s="43" t="s">
        <v>1021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1022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959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5" t="s">
        <v>35</v>
      </c>
      <c r="P54" s="906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 t="s">
        <v>59</v>
      </c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1029</v>
      </c>
      <c r="D56" s="716"/>
      <c r="E56" s="607"/>
      <c r="F56" s="860">
        <v>1070</v>
      </c>
      <c r="G56" s="867">
        <v>44508</v>
      </c>
      <c r="H56" s="860">
        <v>687</v>
      </c>
      <c r="I56" s="860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74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81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95" t="s">
        <v>848</v>
      </c>
      <c r="B69" s="689" t="s">
        <v>907</v>
      </c>
      <c r="C69" s="1124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99" t="s">
        <v>35</v>
      </c>
      <c r="P69" s="1128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23"/>
      <c r="B70" s="870" t="s">
        <v>908</v>
      </c>
      <c r="C70" s="1125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27"/>
      <c r="P70" s="1129"/>
      <c r="Q70" s="508"/>
      <c r="R70" s="40"/>
      <c r="S70" s="41"/>
      <c r="T70" s="42"/>
      <c r="U70" s="43"/>
      <c r="V70" s="44"/>
    </row>
    <row r="71" spans="1:22" ht="18.75" customHeight="1" x14ac:dyDescent="0.3">
      <c r="A71" s="1123"/>
      <c r="B71" s="286" t="s">
        <v>910</v>
      </c>
      <c r="C71" s="1125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27"/>
      <c r="P71" s="1129"/>
      <c r="Q71" s="508"/>
      <c r="R71" s="40"/>
      <c r="S71" s="41"/>
      <c r="T71" s="42"/>
      <c r="U71" s="43"/>
      <c r="V71" s="44"/>
    </row>
    <row r="72" spans="1:22" ht="17.25" customHeight="1" x14ac:dyDescent="0.3">
      <c r="A72" s="1123"/>
      <c r="B72" s="689" t="s">
        <v>912</v>
      </c>
      <c r="C72" s="1125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27"/>
      <c r="P72" s="1129"/>
      <c r="Q72" s="508"/>
      <c r="R72" s="40"/>
      <c r="S72" s="41"/>
      <c r="T72" s="42"/>
      <c r="U72" s="43"/>
      <c r="V72" s="44"/>
    </row>
    <row r="73" spans="1:22" ht="18.75" customHeight="1" x14ac:dyDescent="0.3">
      <c r="A73" s="1123"/>
      <c r="B73" s="286" t="s">
        <v>913</v>
      </c>
      <c r="C73" s="1125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27"/>
      <c r="P73" s="1129"/>
      <c r="Q73" s="508"/>
      <c r="R73" s="40"/>
      <c r="S73" s="41"/>
      <c r="T73" s="42"/>
      <c r="U73" s="43"/>
      <c r="V73" s="44"/>
    </row>
    <row r="74" spans="1:22" ht="16.5" customHeight="1" x14ac:dyDescent="0.3">
      <c r="A74" s="1123"/>
      <c r="B74" s="286" t="s">
        <v>914</v>
      </c>
      <c r="C74" s="1125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27"/>
      <c r="P74" s="1129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96"/>
      <c r="B75" s="286" t="s">
        <v>915</v>
      </c>
      <c r="C75" s="1126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00"/>
      <c r="P75" s="1130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53"/>
      <c r="M80" s="1054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53"/>
      <c r="M81" s="105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961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980</v>
      </c>
      <c r="D84" s="612"/>
      <c r="E84" s="613"/>
      <c r="F84" s="51">
        <v>204</v>
      </c>
      <c r="G84" s="49">
        <v>44513</v>
      </c>
      <c r="H84" s="620" t="s">
        <v>981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1018</v>
      </c>
      <c r="C85" s="612" t="s">
        <v>1019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978</v>
      </c>
      <c r="D86" s="612"/>
      <c r="E86" s="613"/>
      <c r="F86" s="51">
        <v>360</v>
      </c>
      <c r="G86" s="49">
        <v>44516</v>
      </c>
      <c r="H86" s="895" t="s">
        <v>979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76" t="s">
        <v>606</v>
      </c>
      <c r="B87" s="61" t="s">
        <v>988</v>
      </c>
      <c r="C87" s="1131" t="s">
        <v>986</v>
      </c>
      <c r="D87" s="612"/>
      <c r="E87" s="613"/>
      <c r="F87" s="51">
        <v>8226.24</v>
      </c>
      <c r="G87" s="87">
        <v>44518</v>
      </c>
      <c r="H87" s="1034" t="s">
        <v>987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99" t="s">
        <v>35</v>
      </c>
      <c r="P87" s="1128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78"/>
      <c r="B88" s="61" t="s">
        <v>989</v>
      </c>
      <c r="C88" s="1132"/>
      <c r="D88" s="612"/>
      <c r="E88" s="613"/>
      <c r="F88" s="51">
        <v>255.8</v>
      </c>
      <c r="G88" s="87">
        <v>44518</v>
      </c>
      <c r="H88" s="1035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00"/>
      <c r="P88" s="1130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984</v>
      </c>
      <c r="D89" s="612"/>
      <c r="E89" s="613"/>
      <c r="F89" s="51">
        <v>214</v>
      </c>
      <c r="G89" s="49">
        <v>44520</v>
      </c>
      <c r="H89" s="896" t="s">
        <v>985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962</v>
      </c>
      <c r="C90" s="612" t="s">
        <v>963</v>
      </c>
      <c r="D90" s="612"/>
      <c r="E90" s="613"/>
      <c r="F90" s="51">
        <v>12122</v>
      </c>
      <c r="G90" s="49">
        <v>44520</v>
      </c>
      <c r="H90" s="620" t="s">
        <v>964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982</v>
      </c>
      <c r="D93" s="96"/>
      <c r="E93" s="97"/>
      <c r="F93" s="51">
        <v>400</v>
      </c>
      <c r="G93" s="49">
        <v>44523</v>
      </c>
      <c r="H93" s="50" t="s">
        <v>983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 t="s">
        <v>59</v>
      </c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 t="s">
        <v>32</v>
      </c>
      <c r="B96" s="61" t="s">
        <v>33</v>
      </c>
      <c r="C96" s="96" t="s">
        <v>1001</v>
      </c>
      <c r="D96" s="96"/>
      <c r="E96" s="97"/>
      <c r="F96" s="51">
        <v>300</v>
      </c>
      <c r="G96" s="49">
        <v>44527</v>
      </c>
      <c r="H96" s="50" t="s">
        <v>1002</v>
      </c>
      <c r="I96" s="51">
        <v>300</v>
      </c>
      <c r="J96" s="35">
        <f t="shared" si="0"/>
        <v>0</v>
      </c>
      <c r="K96" s="56">
        <v>65</v>
      </c>
      <c r="L96" s="52"/>
      <c r="M96" s="52"/>
      <c r="N96" s="57">
        <f t="shared" si="1"/>
        <v>19500</v>
      </c>
      <c r="O96" s="508" t="s">
        <v>374</v>
      </c>
      <c r="P96" s="702">
        <v>44529</v>
      </c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20" t="s">
        <v>19</v>
      </c>
      <c r="G252" s="920"/>
      <c r="H252" s="921"/>
      <c r="I252" s="216">
        <f>SUM(I4:I251)</f>
        <v>472364.08999999997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15541474.541999999</v>
      </c>
      <c r="O256" s="306"/>
      <c r="Q256" s="234">
        <f>SUM(Q4:Q255)</f>
        <v>362275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15903749.541999999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CC"/>
  </sheetPr>
  <dimension ref="A1:X285"/>
  <sheetViews>
    <sheetView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1011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0" t="s">
        <v>950</v>
      </c>
      <c r="P3" s="1101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/>
      <c r="D4" s="558"/>
      <c r="E4" s="559"/>
      <c r="F4" s="270">
        <v>24510</v>
      </c>
      <c r="G4" s="271">
        <v>44531</v>
      </c>
      <c r="H4" s="829"/>
      <c r="I4" s="34">
        <v>25460</v>
      </c>
      <c r="J4" s="35">
        <f t="shared" ref="J4:J143" si="0">I4-F4</f>
        <v>950</v>
      </c>
      <c r="K4" s="322">
        <v>35.5</v>
      </c>
      <c r="L4" s="758"/>
      <c r="M4" s="758"/>
      <c r="N4" s="38">
        <f t="shared" ref="N4:N147" si="1">K4*I4</f>
        <v>903830</v>
      </c>
      <c r="O4" s="898"/>
      <c r="P4" s="903"/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1012</v>
      </c>
      <c r="B5" s="273" t="s">
        <v>28</v>
      </c>
      <c r="C5" s="274"/>
      <c r="D5" s="93"/>
      <c r="E5" s="559"/>
      <c r="F5" s="275">
        <v>0</v>
      </c>
      <c r="G5" s="276">
        <v>44531</v>
      </c>
      <c r="H5" s="50"/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/>
      <c r="P5" s="722"/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1013</v>
      </c>
      <c r="B6" s="273" t="s">
        <v>25</v>
      </c>
      <c r="C6" s="274"/>
      <c r="D6" s="93"/>
      <c r="E6" s="559"/>
      <c r="F6" s="275">
        <v>23360</v>
      </c>
      <c r="G6" s="276">
        <v>44533</v>
      </c>
      <c r="H6" s="50"/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/>
      <c r="P6" s="722"/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/>
      <c r="D7" s="93"/>
      <c r="E7" s="559"/>
      <c r="F7" s="275">
        <v>0</v>
      </c>
      <c r="G7" s="276">
        <v>44533</v>
      </c>
      <c r="H7" s="50"/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/>
      <c r="P7" s="722"/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25.5" customHeight="1" thickTop="1" thickBot="1" x14ac:dyDescent="0.35">
      <c r="A8" s="272" t="s">
        <v>149</v>
      </c>
      <c r="B8" s="273" t="s">
        <v>30</v>
      </c>
      <c r="C8" s="274"/>
      <c r="D8" s="93"/>
      <c r="E8" s="559"/>
      <c r="F8" s="275">
        <v>21940</v>
      </c>
      <c r="G8" s="276">
        <v>44535</v>
      </c>
      <c r="H8" s="50"/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/>
      <c r="F9" s="275">
        <v>0</v>
      </c>
      <c r="G9" s="276">
        <v>44535</v>
      </c>
      <c r="H9" s="50"/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1014</v>
      </c>
      <c r="B10" s="273" t="s">
        <v>1015</v>
      </c>
      <c r="C10" s="274"/>
      <c r="D10" s="173"/>
      <c r="E10" s="559"/>
      <c r="F10" s="275">
        <v>19170</v>
      </c>
      <c r="G10" s="276">
        <v>44536</v>
      </c>
      <c r="H10" s="50"/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48</v>
      </c>
      <c r="B11" s="273" t="s">
        <v>1016</v>
      </c>
      <c r="C11" s="274"/>
      <c r="D11" s="93"/>
      <c r="E11" s="559"/>
      <c r="F11" s="275">
        <v>0</v>
      </c>
      <c r="G11" s="276">
        <v>44536</v>
      </c>
      <c r="H11" s="50"/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1017</v>
      </c>
      <c r="B12" s="273" t="s">
        <v>30</v>
      </c>
      <c r="C12" s="274"/>
      <c r="D12" s="93"/>
      <c r="E12" s="559"/>
      <c r="F12" s="275">
        <v>22460</v>
      </c>
      <c r="G12" s="276">
        <v>44538</v>
      </c>
      <c r="H12" s="677"/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/>
      <c r="F13" s="275">
        <v>0</v>
      </c>
      <c r="G13" s="276">
        <v>44538</v>
      </c>
      <c r="H13" s="55"/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1017</v>
      </c>
      <c r="B14" s="273" t="s">
        <v>30</v>
      </c>
      <c r="C14" s="274"/>
      <c r="D14" s="93"/>
      <c r="E14" s="559"/>
      <c r="F14" s="275">
        <v>21510</v>
      </c>
      <c r="G14" s="276">
        <v>44539</v>
      </c>
      <c r="H14" s="55"/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61" t="s">
        <v>48</v>
      </c>
      <c r="B15" s="273" t="s">
        <v>28</v>
      </c>
      <c r="C15" s="274"/>
      <c r="D15" s="93"/>
      <c r="E15" s="559"/>
      <c r="F15" s="275">
        <v>0</v>
      </c>
      <c r="G15" s="276">
        <v>44539</v>
      </c>
      <c r="H15" s="677"/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1017</v>
      </c>
      <c r="B16" s="273" t="s">
        <v>30</v>
      </c>
      <c r="C16" s="679"/>
      <c r="D16" s="93"/>
      <c r="E16" s="559"/>
      <c r="F16" s="275">
        <v>23300</v>
      </c>
      <c r="G16" s="276">
        <v>44540</v>
      </c>
      <c r="H16" s="677"/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/>
      <c r="F17" s="275">
        <v>0</v>
      </c>
      <c r="G17" s="276">
        <v>44540</v>
      </c>
      <c r="H17" s="677"/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/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/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/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/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/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/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/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/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/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/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/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/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/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/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/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/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/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/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/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/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/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/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/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/>
      <c r="C54" s="900"/>
      <c r="D54" s="792"/>
      <c r="E54" s="793"/>
      <c r="F54" s="860"/>
      <c r="G54" s="867"/>
      <c r="H54" s="860"/>
      <c r="I54" s="860"/>
      <c r="J54" s="35">
        <f t="shared" si="0"/>
        <v>0</v>
      </c>
      <c r="K54" s="322"/>
      <c r="L54" s="323"/>
      <c r="M54" s="323"/>
      <c r="N54" s="331">
        <f t="shared" si="1"/>
        <v>0</v>
      </c>
      <c r="O54" s="905"/>
      <c r="P54" s="906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467"/>
      <c r="B55" s="292"/>
      <c r="C55" s="900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/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279"/>
      <c r="B57" s="292"/>
      <c r="C57" s="907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279"/>
      <c r="B58" s="292"/>
      <c r="C58" s="907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/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279"/>
      <c r="B60" s="292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901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904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Bot="1" x14ac:dyDescent="0.35">
      <c r="A63" s="102"/>
      <c r="B63" s="286"/>
      <c r="C63" s="886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7.25" x14ac:dyDescent="0.3">
      <c r="A64" s="995" t="s">
        <v>1023</v>
      </c>
      <c r="B64" s="909" t="s">
        <v>1025</v>
      </c>
      <c r="C64" s="1055" t="s">
        <v>1024</v>
      </c>
      <c r="D64" s="707"/>
      <c r="E64" s="609"/>
      <c r="F64" s="860">
        <v>12.18</v>
      </c>
      <c r="G64" s="867">
        <v>44533</v>
      </c>
      <c r="H64" s="1133" t="s">
        <v>1026</v>
      </c>
      <c r="I64" s="860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999" t="s">
        <v>35</v>
      </c>
      <c r="P64" s="1128">
        <v>44533</v>
      </c>
      <c r="Q64" s="508"/>
      <c r="R64" s="40"/>
      <c r="S64" s="41"/>
      <c r="T64" s="42"/>
      <c r="U64" s="43"/>
      <c r="V64" s="44"/>
    </row>
    <row r="65" spans="1:22" ht="18" thickBot="1" x14ac:dyDescent="0.35">
      <c r="A65" s="996"/>
      <c r="B65" s="909" t="s">
        <v>1027</v>
      </c>
      <c r="C65" s="1056"/>
      <c r="D65" s="707"/>
      <c r="E65" s="609"/>
      <c r="F65" s="860">
        <v>5</v>
      </c>
      <c r="G65" s="867">
        <v>44533</v>
      </c>
      <c r="H65" s="1134"/>
      <c r="I65" s="860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00"/>
      <c r="P65" s="1130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/>
      <c r="B66" s="286"/>
      <c r="C66" s="908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508"/>
      <c r="Q66" s="508"/>
      <c r="R66" s="40"/>
      <c r="S66" s="41"/>
      <c r="T66" s="42"/>
      <c r="U66" s="43"/>
      <c r="V66" s="44"/>
    </row>
    <row r="67" spans="1:22" ht="17.25" x14ac:dyDescent="0.3">
      <c r="A67" s="53"/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508"/>
      <c r="Q67" s="508"/>
      <c r="R67" s="40"/>
      <c r="S67" s="41"/>
      <c r="T67" s="42"/>
      <c r="U67" s="43"/>
      <c r="V67" s="44"/>
    </row>
    <row r="68" spans="1:22" ht="17.25" customHeight="1" x14ac:dyDescent="0.3">
      <c r="A68" s="102"/>
      <c r="B68" s="286"/>
      <c r="C68" s="619"/>
      <c r="D68" s="610"/>
      <c r="E68" s="609"/>
      <c r="F68" s="860"/>
      <c r="G68" s="867"/>
      <c r="H68" s="860"/>
      <c r="I68" s="860"/>
      <c r="J68" s="35">
        <f t="shared" si="0"/>
        <v>0</v>
      </c>
      <c r="K68" s="322"/>
      <c r="L68" s="323"/>
      <c r="M68" s="52"/>
      <c r="N68" s="38">
        <f t="shared" si="1"/>
        <v>0</v>
      </c>
      <c r="O68" s="508"/>
      <c r="P68" s="508"/>
      <c r="Q68" s="508"/>
      <c r="R68" s="40"/>
      <c r="S68" s="41"/>
      <c r="T68" s="42"/>
      <c r="U68" s="43"/>
      <c r="V68" s="44"/>
    </row>
    <row r="69" spans="1:22" ht="17.25" customHeight="1" x14ac:dyDescent="0.3">
      <c r="A69" s="102"/>
      <c r="B69" s="689"/>
      <c r="C69" s="619"/>
      <c r="D69" s="619"/>
      <c r="E69" s="609"/>
      <c r="F69" s="860"/>
      <c r="G69" s="867"/>
      <c r="H69" s="860"/>
      <c r="I69" s="860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508"/>
      <c r="Q69" s="508"/>
      <c r="R69" s="40"/>
      <c r="S69" s="41"/>
      <c r="T69" s="42"/>
      <c r="U69" s="43"/>
      <c r="V69" s="44"/>
    </row>
    <row r="70" spans="1:22" ht="18.75" customHeight="1" x14ac:dyDescent="0.25">
      <c r="A70" s="102"/>
      <c r="B70" s="870"/>
      <c r="C70" s="619"/>
      <c r="D70" s="610"/>
      <c r="E70" s="609"/>
      <c r="F70" s="860"/>
      <c r="G70" s="867"/>
      <c r="H70" s="860"/>
      <c r="I70" s="860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508"/>
      <c r="Q70" s="508"/>
      <c r="R70" s="40"/>
      <c r="S70" s="41"/>
      <c r="T70" s="42"/>
      <c r="U70" s="43"/>
      <c r="V70" s="44"/>
    </row>
    <row r="71" spans="1:22" ht="18.75" customHeight="1" x14ac:dyDescent="0.3">
      <c r="A71" s="102"/>
      <c r="B71" s="286"/>
      <c r="C71" s="619"/>
      <c r="D71" s="619"/>
      <c r="E71" s="609"/>
      <c r="F71" s="860"/>
      <c r="G71" s="867"/>
      <c r="H71" s="860"/>
      <c r="I71" s="860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508"/>
      <c r="Q71" s="508"/>
      <c r="R71" s="40"/>
      <c r="S71" s="41"/>
      <c r="T71" s="42"/>
      <c r="U71" s="43"/>
      <c r="V71" s="44"/>
    </row>
    <row r="72" spans="1:22" ht="17.25" customHeight="1" x14ac:dyDescent="0.3">
      <c r="A72" s="102"/>
      <c r="B72" s="689"/>
      <c r="C72" s="619"/>
      <c r="D72" s="619"/>
      <c r="E72" s="609"/>
      <c r="F72" s="860"/>
      <c r="G72" s="867"/>
      <c r="H72" s="860"/>
      <c r="I72" s="860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508"/>
      <c r="Q72" s="508"/>
      <c r="R72" s="40"/>
      <c r="S72" s="41"/>
      <c r="T72" s="42"/>
      <c r="U72" s="43"/>
      <c r="V72" s="44"/>
    </row>
    <row r="73" spans="1:22" ht="18.75" customHeight="1" x14ac:dyDescent="0.3">
      <c r="A73" s="102"/>
      <c r="B73" s="286"/>
      <c r="C73" s="619"/>
      <c r="D73" s="610"/>
      <c r="E73" s="609"/>
      <c r="F73" s="860"/>
      <c r="G73" s="867"/>
      <c r="H73" s="860"/>
      <c r="I73" s="860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508"/>
      <c r="Q73" s="508"/>
      <c r="R73" s="40"/>
      <c r="S73" s="41"/>
      <c r="T73" s="42"/>
      <c r="U73" s="43"/>
      <c r="V73" s="44"/>
    </row>
    <row r="74" spans="1:22" ht="16.5" customHeight="1" x14ac:dyDescent="0.3">
      <c r="A74" s="102"/>
      <c r="B74" s="286"/>
      <c r="C74" s="619"/>
      <c r="D74" s="181"/>
      <c r="E74" s="613"/>
      <c r="F74" s="860"/>
      <c r="G74" s="867"/>
      <c r="H74" s="860"/>
      <c r="I74" s="860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508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2"/>
      <c r="B75" s="286"/>
      <c r="C75" s="619"/>
      <c r="D75" s="763"/>
      <c r="E75" s="97"/>
      <c r="F75" s="860"/>
      <c r="G75" s="867"/>
      <c r="H75" s="860"/>
      <c r="I75" s="86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50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/>
      <c r="B76" s="286"/>
      <c r="C76" s="882"/>
      <c r="D76" s="629"/>
      <c r="E76" s="613"/>
      <c r="F76" s="860"/>
      <c r="G76" s="867"/>
      <c r="H76" s="860"/>
      <c r="I76" s="86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508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/>
      <c r="B77" s="286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277"/>
      <c r="B78" s="286"/>
      <c r="C78" s="629"/>
      <c r="D78" s="628"/>
      <c r="E78" s="613"/>
      <c r="F78" s="860"/>
      <c r="G78" s="867"/>
      <c r="H78" s="872"/>
      <c r="I78" s="860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702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871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1053"/>
      <c r="M80" s="1054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53"/>
      <c r="M81" s="105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/>
      <c r="B82" s="61"/>
      <c r="C82" s="91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894"/>
      <c r="B83" s="61"/>
      <c r="C83" s="90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81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999"/>
      <c r="P87" s="1128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81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00"/>
      <c r="P88" s="1130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45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02"/>
      <c r="D114" s="902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02"/>
      <c r="D116" s="902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2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2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2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2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2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2"/>
        <v>0</v>
      </c>
      <c r="K149" s="137"/>
      <c r="L149" s="133"/>
      <c r="M149" s="133"/>
      <c r="N149" s="136">
        <f t="shared" ref="N149:N233" si="3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2"/>
        <v>0</v>
      </c>
      <c r="K150" s="56"/>
      <c r="L150" s="133"/>
      <c r="M150" s="133"/>
      <c r="N150" s="57">
        <f t="shared" si="3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2"/>
        <v>0</v>
      </c>
      <c r="K151" s="137"/>
      <c r="L151" s="133"/>
      <c r="M151" s="133"/>
      <c r="N151" s="136">
        <f t="shared" si="3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2"/>
        <v>0</v>
      </c>
      <c r="K152" s="137"/>
      <c r="L152" s="133"/>
      <c r="M152" s="133"/>
      <c r="N152" s="136">
        <f t="shared" si="3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2"/>
        <v>0</v>
      </c>
      <c r="K153" s="137"/>
      <c r="L153" s="145"/>
      <c r="M153" s="145"/>
      <c r="N153" s="136">
        <f t="shared" si="3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2"/>
        <v>0</v>
      </c>
      <c r="K154" s="137"/>
      <c r="L154" s="145"/>
      <c r="M154" s="145"/>
      <c r="N154" s="136">
        <f t="shared" si="3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2"/>
        <v>0</v>
      </c>
      <c r="K155" s="137"/>
      <c r="L155" s="145"/>
      <c r="M155" s="145"/>
      <c r="N155" s="136">
        <f t="shared" si="3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2"/>
        <v>0</v>
      </c>
      <c r="K156" s="56"/>
      <c r="L156" s="52"/>
      <c r="M156" s="52"/>
      <c r="N156" s="57">
        <f t="shared" si="3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2"/>
        <v>0</v>
      </c>
      <c r="K157" s="56"/>
      <c r="L157" s="52"/>
      <c r="M157" s="52"/>
      <c r="N157" s="57">
        <f t="shared" si="3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2"/>
        <v>0</v>
      </c>
      <c r="K158" s="56"/>
      <c r="L158" s="52"/>
      <c r="M158" s="52"/>
      <c r="N158" s="57">
        <f t="shared" si="3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2"/>
        <v>0</v>
      </c>
      <c r="K159" s="56"/>
      <c r="L159" s="52"/>
      <c r="M159" s="52"/>
      <c r="N159" s="57">
        <f t="shared" si="3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2"/>
        <v>0</v>
      </c>
      <c r="K160" s="56"/>
      <c r="L160" s="52"/>
      <c r="M160" s="52"/>
      <c r="N160" s="57">
        <f t="shared" si="3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2"/>
        <v>0</v>
      </c>
      <c r="K161" s="56"/>
      <c r="L161" s="52"/>
      <c r="M161" s="52"/>
      <c r="N161" s="57">
        <f t="shared" si="3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2"/>
        <v>0</v>
      </c>
      <c r="K162" s="56"/>
      <c r="L162" s="52"/>
      <c r="M162" s="52"/>
      <c r="N162" s="57">
        <f t="shared" si="3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2"/>
        <v>0</v>
      </c>
      <c r="K163" s="56"/>
      <c r="L163" s="52"/>
      <c r="M163" s="52"/>
      <c r="N163" s="57">
        <f t="shared" si="3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2"/>
        <v>0</v>
      </c>
      <c r="K164" s="56"/>
      <c r="L164" s="52"/>
      <c r="M164" s="52"/>
      <c r="N164" s="57">
        <f t="shared" si="3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2"/>
        <v>0</v>
      </c>
      <c r="K165" s="56"/>
      <c r="L165" s="52"/>
      <c r="M165" s="52"/>
      <c r="N165" s="57">
        <f t="shared" si="3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2"/>
        <v>0</v>
      </c>
      <c r="K166" s="56"/>
      <c r="L166" s="52"/>
      <c r="M166" s="52"/>
      <c r="N166" s="57">
        <f t="shared" si="3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2"/>
        <v>0</v>
      </c>
      <c r="K167" s="56"/>
      <c r="L167" s="52"/>
      <c r="M167" s="52"/>
      <c r="N167" s="57">
        <f t="shared" si="3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2"/>
        <v>0</v>
      </c>
      <c r="N168" s="57">
        <f t="shared" si="3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2"/>
        <v>0</v>
      </c>
      <c r="N169" s="57">
        <f t="shared" si="3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2"/>
        <v>0</v>
      </c>
      <c r="K170" s="56"/>
      <c r="L170" s="52"/>
      <c r="M170" s="52"/>
      <c r="N170" s="57">
        <f t="shared" si="3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2"/>
        <v>0</v>
      </c>
      <c r="K171" s="56"/>
      <c r="L171" s="52"/>
      <c r="M171" s="52"/>
      <c r="N171" s="57">
        <f t="shared" si="3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2"/>
        <v>0</v>
      </c>
      <c r="K172" s="56"/>
      <c r="L172" s="52"/>
      <c r="M172" s="52"/>
      <c r="N172" s="57">
        <f t="shared" si="3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2"/>
        <v>0</v>
      </c>
      <c r="K173" s="56"/>
      <c r="L173" s="52"/>
      <c r="M173" s="52"/>
      <c r="N173" s="57">
        <f t="shared" si="3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2"/>
        <v>0</v>
      </c>
      <c r="K174" s="56"/>
      <c r="L174" s="52"/>
      <c r="M174" s="52"/>
      <c r="N174" s="57">
        <f t="shared" si="3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2"/>
        <v>0</v>
      </c>
      <c r="K175" s="56"/>
      <c r="L175" s="52"/>
      <c r="M175" s="52"/>
      <c r="N175" s="57">
        <f t="shared" si="3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2"/>
        <v>0</v>
      </c>
      <c r="K176" s="56"/>
      <c r="L176" s="52"/>
      <c r="M176" s="52"/>
      <c r="N176" s="57">
        <f t="shared" si="3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2"/>
        <v>0</v>
      </c>
      <c r="K177" s="56"/>
      <c r="L177" s="52"/>
      <c r="M177" s="52"/>
      <c r="N177" s="57">
        <f t="shared" si="3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2"/>
        <v>0</v>
      </c>
      <c r="K178" s="56"/>
      <c r="L178" s="52"/>
      <c r="M178" s="52"/>
      <c r="N178" s="57">
        <f t="shared" si="3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2"/>
        <v>0</v>
      </c>
      <c r="K179" s="56"/>
      <c r="L179" s="52"/>
      <c r="M179" s="52"/>
      <c r="N179" s="57">
        <f t="shared" si="3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2"/>
        <v>0</v>
      </c>
      <c r="K180" s="56"/>
      <c r="L180" s="52"/>
      <c r="M180" s="52"/>
      <c r="N180" s="57">
        <f t="shared" si="3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2"/>
        <v>0</v>
      </c>
      <c r="K181" s="56"/>
      <c r="L181" s="52"/>
      <c r="M181" s="52"/>
      <c r="N181" s="57">
        <f t="shared" si="3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2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2"/>
        <v>0</v>
      </c>
      <c r="K183" s="56"/>
      <c r="L183" s="52"/>
      <c r="M183" s="52"/>
      <c r="N183" s="57">
        <f t="shared" si="3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2"/>
        <v>0</v>
      </c>
      <c r="K184" s="56"/>
      <c r="L184" s="52"/>
      <c r="M184" s="52"/>
      <c r="N184" s="57">
        <f t="shared" si="3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2"/>
        <v>0</v>
      </c>
      <c r="K185" s="56"/>
      <c r="L185" s="52"/>
      <c r="M185" s="52"/>
      <c r="N185" s="57">
        <f t="shared" si="3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2"/>
        <v>0</v>
      </c>
      <c r="K186" s="56"/>
      <c r="L186" s="52"/>
      <c r="M186" s="52"/>
      <c r="N186" s="57">
        <f t="shared" si="3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2"/>
        <v>0</v>
      </c>
      <c r="K187" s="56"/>
      <c r="L187" s="52"/>
      <c r="M187" s="52"/>
      <c r="N187" s="57">
        <f t="shared" si="3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2"/>
        <v>0</v>
      </c>
      <c r="K188" s="56"/>
      <c r="L188" s="52"/>
      <c r="M188" s="52"/>
      <c r="N188" s="57">
        <f t="shared" si="3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2"/>
        <v>0</v>
      </c>
      <c r="K189" s="56"/>
      <c r="L189" s="52"/>
      <c r="M189" s="52"/>
      <c r="N189" s="57">
        <f t="shared" si="3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2"/>
        <v>0</v>
      </c>
      <c r="K190" s="56"/>
      <c r="L190" s="52"/>
      <c r="M190" s="52"/>
      <c r="N190" s="57">
        <f t="shared" si="3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2"/>
        <v>0</v>
      </c>
      <c r="K191" s="56"/>
      <c r="L191" s="52"/>
      <c r="M191" s="52"/>
      <c r="N191" s="57">
        <f t="shared" si="3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2"/>
        <v>0</v>
      </c>
      <c r="K192" s="56"/>
      <c r="L192" s="52"/>
      <c r="M192" s="52"/>
      <c r="N192" s="57">
        <f t="shared" si="3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2"/>
        <v>0</v>
      </c>
      <c r="K193" s="56"/>
      <c r="L193" s="52"/>
      <c r="M193" s="52"/>
      <c r="N193" s="57">
        <f t="shared" si="3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2"/>
        <v>0</v>
      </c>
      <c r="K194" s="56"/>
      <c r="L194" s="52"/>
      <c r="M194" s="52"/>
      <c r="N194" s="57">
        <f t="shared" si="3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2"/>
        <v>0</v>
      </c>
      <c r="K195" s="56"/>
      <c r="L195" s="52"/>
      <c r="M195" s="52"/>
      <c r="N195" s="57">
        <f t="shared" si="3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2"/>
        <v>0</v>
      </c>
      <c r="K196" s="56"/>
      <c r="L196" s="52"/>
      <c r="M196" s="52"/>
      <c r="N196" s="57">
        <f t="shared" si="3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2"/>
        <v>0</v>
      </c>
      <c r="K197" s="56"/>
      <c r="L197" s="52"/>
      <c r="M197" s="52"/>
      <c r="N197" s="57">
        <f t="shared" si="3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2"/>
        <v>0</v>
      </c>
      <c r="K198" s="56"/>
      <c r="L198" s="52"/>
      <c r="M198" s="52"/>
      <c r="N198" s="57">
        <f t="shared" si="3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2"/>
        <v>0</v>
      </c>
      <c r="K199" s="56"/>
      <c r="L199" s="52"/>
      <c r="M199" s="52"/>
      <c r="N199" s="57">
        <f t="shared" si="3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2"/>
        <v>0</v>
      </c>
      <c r="K200" s="56"/>
      <c r="L200" s="52"/>
      <c r="M200" s="52"/>
      <c r="N200" s="57">
        <f t="shared" si="3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2"/>
        <v>0</v>
      </c>
      <c r="K201" s="56"/>
      <c r="L201" s="52"/>
      <c r="M201" s="52"/>
      <c r="N201" s="57">
        <f t="shared" si="3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2"/>
        <v>0</v>
      </c>
      <c r="K202" s="56"/>
      <c r="L202" s="52"/>
      <c r="M202" s="52"/>
      <c r="N202" s="57">
        <f t="shared" si="3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2"/>
        <v>0</v>
      </c>
      <c r="K203" s="56"/>
      <c r="L203" s="52"/>
      <c r="M203" s="52"/>
      <c r="N203" s="57">
        <f t="shared" si="3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2"/>
        <v>0</v>
      </c>
      <c r="K204" s="56"/>
      <c r="L204" s="52"/>
      <c r="M204" s="52"/>
      <c r="N204" s="57">
        <f t="shared" si="3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2"/>
        <v>0</v>
      </c>
      <c r="K205" s="56"/>
      <c r="L205" s="52"/>
      <c r="M205" s="52"/>
      <c r="N205" s="57">
        <f t="shared" si="3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2"/>
        <v>0</v>
      </c>
      <c r="K206" s="56"/>
      <c r="L206" s="52"/>
      <c r="M206" s="52"/>
      <c r="N206" s="57">
        <f t="shared" si="3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2"/>
        <v>0</v>
      </c>
      <c r="K207" s="56"/>
      <c r="L207" s="52"/>
      <c r="M207" s="52"/>
      <c r="N207" s="57">
        <f t="shared" si="3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4">I208-F208</f>
        <v>0</v>
      </c>
      <c r="K208" s="56"/>
      <c r="L208" s="52"/>
      <c r="M208" s="52"/>
      <c r="N208" s="57">
        <f t="shared" si="3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3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3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3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3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3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3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3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3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3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3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3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3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3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3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3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3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3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3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3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3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4"/>
        <v>0</v>
      </c>
      <c r="K229" s="56"/>
      <c r="L229" s="52"/>
      <c r="M229" s="52"/>
      <c r="N229" s="57">
        <f t="shared" si="3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4"/>
        <v>0</v>
      </c>
      <c r="K230" s="56"/>
      <c r="L230" s="52"/>
      <c r="M230" s="52"/>
      <c r="N230" s="57">
        <f t="shared" si="3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4"/>
        <v>0</v>
      </c>
      <c r="K231" s="56"/>
      <c r="L231" s="52"/>
      <c r="M231" s="52"/>
      <c r="N231" s="57">
        <f t="shared" si="3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4"/>
        <v>0</v>
      </c>
      <c r="K232" s="56"/>
      <c r="L232" s="52"/>
      <c r="M232" s="52"/>
      <c r="N232" s="57">
        <f t="shared" si="3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4"/>
        <v>0</v>
      </c>
      <c r="K233" s="56"/>
      <c r="L233" s="52"/>
      <c r="M233" s="52"/>
      <c r="N233" s="57">
        <f t="shared" si="3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4"/>
        <v>0</v>
      </c>
      <c r="K234" s="56"/>
      <c r="L234" s="182"/>
      <c r="M234" s="183"/>
      <c r="N234" s="57">
        <f t="shared" ref="N234:N243" si="5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902"/>
      <c r="I235" s="48"/>
      <c r="J235" s="35">
        <f t="shared" si="4"/>
        <v>0</v>
      </c>
      <c r="K235" s="56"/>
      <c r="L235" s="182"/>
      <c r="M235" s="183"/>
      <c r="N235" s="57">
        <f t="shared" si="5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902"/>
      <c r="I236" s="48"/>
      <c r="J236" s="35">
        <f t="shared" si="4"/>
        <v>0</v>
      </c>
      <c r="K236" s="56"/>
      <c r="L236" s="182"/>
      <c r="M236" s="183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902"/>
      <c r="I237" s="48"/>
      <c r="J237" s="35">
        <f t="shared" si="4"/>
        <v>0</v>
      </c>
      <c r="K237" s="56"/>
      <c r="L237" s="182"/>
      <c r="M237" s="183"/>
      <c r="N237" s="57">
        <f t="shared" si="5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902"/>
      <c r="I238" s="48"/>
      <c r="J238" s="35">
        <f t="shared" si="4"/>
        <v>0</v>
      </c>
      <c r="K238" s="56"/>
      <c r="L238" s="182"/>
      <c r="M238" s="183"/>
      <c r="N238" s="57">
        <f t="shared" si="5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902"/>
      <c r="I239" s="48"/>
      <c r="J239" s="35">
        <f t="shared" si="4"/>
        <v>0</v>
      </c>
      <c r="K239" s="56"/>
      <c r="L239" s="182"/>
      <c r="M239" s="183"/>
      <c r="N239" s="57">
        <f t="shared" si="5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4"/>
        <v>0</v>
      </c>
      <c r="K240" s="56"/>
      <c r="L240" s="182"/>
      <c r="M240" s="191"/>
      <c r="N240" s="57">
        <f t="shared" si="5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4"/>
        <v>0</v>
      </c>
      <c r="K241" s="56"/>
      <c r="L241" s="182"/>
      <c r="M241" s="191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4"/>
        <v>0</v>
      </c>
      <c r="K242" s="56"/>
      <c r="L242" s="182"/>
      <c r="M242" s="191"/>
      <c r="N242" s="57">
        <f t="shared" si="5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4"/>
        <v>0</v>
      </c>
      <c r="K243" s="56"/>
      <c r="L243" s="182"/>
      <c r="M243" s="191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4"/>
        <v>0</v>
      </c>
      <c r="K244" s="198"/>
      <c r="L244" s="198"/>
      <c r="M244" s="198"/>
      <c r="N244" s="199">
        <f t="shared" ref="N244:N255" si="6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4"/>
        <v>0</v>
      </c>
      <c r="K245" s="198"/>
      <c r="L245" s="198"/>
      <c r="M245" s="198"/>
      <c r="N245" s="199">
        <f t="shared" si="6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4"/>
        <v>0</v>
      </c>
      <c r="K246" s="198"/>
      <c r="L246" s="198"/>
      <c r="M246" s="198"/>
      <c r="N246" s="199">
        <f t="shared" si="6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4"/>
        <v>0</v>
      </c>
      <c r="K247" s="198"/>
      <c r="L247" s="198"/>
      <c r="M247" s="198"/>
      <c r="N247" s="199">
        <f t="shared" si="6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4"/>
        <v>0</v>
      </c>
      <c r="K248" s="198"/>
      <c r="L248" s="198"/>
      <c r="M248" s="198"/>
      <c r="N248" s="199">
        <f t="shared" si="6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4"/>
        <v>0</v>
      </c>
      <c r="K249" s="213"/>
      <c r="L249" s="213"/>
      <c r="M249" s="213"/>
      <c r="N249" s="199">
        <f t="shared" si="6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4"/>
        <v>0</v>
      </c>
      <c r="K250" s="213"/>
      <c r="L250" s="213"/>
      <c r="M250" s="213"/>
      <c r="N250" s="199">
        <f t="shared" si="6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4"/>
        <v>0</v>
      </c>
      <c r="K251" s="213"/>
      <c r="L251" s="213"/>
      <c r="M251" s="213"/>
      <c r="N251" s="199">
        <f t="shared" si="6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20" t="s">
        <v>19</v>
      </c>
      <c r="G252" s="920"/>
      <c r="H252" s="921"/>
      <c r="I252" s="216">
        <f>SUM(I4:I251)</f>
        <v>198562.18</v>
      </c>
      <c r="J252" s="217"/>
      <c r="K252" s="213"/>
      <c r="L252" s="218"/>
      <c r="M252" s="213"/>
      <c r="N252" s="199">
        <f t="shared" si="6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6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6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6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7198085.5599999996</v>
      </c>
      <c r="O256" s="306"/>
      <c r="Q256" s="234">
        <f>SUM(Q4:Q255)</f>
        <v>50180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7248265.5599999996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W1:X1"/>
    <mergeCell ref="O3:P3"/>
    <mergeCell ref="P64:P65"/>
    <mergeCell ref="L80:M81"/>
    <mergeCell ref="O87:O88"/>
    <mergeCell ref="P87:P88"/>
    <mergeCell ref="O64:O65"/>
    <mergeCell ref="A1:J2"/>
    <mergeCell ref="F252:H252"/>
    <mergeCell ref="A64:A65"/>
    <mergeCell ref="C64:C65"/>
    <mergeCell ref="H64:H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33" t="s">
        <v>89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89" t="s">
        <v>138</v>
      </c>
      <c r="B38" s="328" t="s">
        <v>56</v>
      </c>
      <c r="C38" s="987" t="s">
        <v>184</v>
      </c>
      <c r="D38" s="329"/>
      <c r="E38" s="47"/>
      <c r="F38" s="320">
        <v>1321.6</v>
      </c>
      <c r="G38" s="321">
        <v>44228</v>
      </c>
      <c r="H38" s="99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48" t="s">
        <v>35</v>
      </c>
      <c r="P38" s="95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90"/>
      <c r="B39" s="328" t="s">
        <v>139</v>
      </c>
      <c r="C39" s="988"/>
      <c r="D39" s="330"/>
      <c r="E39" s="47"/>
      <c r="F39" s="51">
        <v>69.599999999999994</v>
      </c>
      <c r="G39" s="87">
        <v>44228</v>
      </c>
      <c r="H39" s="99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49"/>
      <c r="P39" s="95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81" t="s">
        <v>138</v>
      </c>
      <c r="B44" s="86" t="s">
        <v>56</v>
      </c>
      <c r="C44" s="977" t="s">
        <v>217</v>
      </c>
      <c r="D44" s="69"/>
      <c r="E44" s="47"/>
      <c r="F44" s="51">
        <v>961.2</v>
      </c>
      <c r="G44" s="983">
        <v>44242</v>
      </c>
      <c r="H44" s="97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85" t="s">
        <v>35</v>
      </c>
      <c r="P44" s="97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82"/>
      <c r="B45" s="292" t="s">
        <v>58</v>
      </c>
      <c r="C45" s="978"/>
      <c r="D45" s="293"/>
      <c r="E45" s="93"/>
      <c r="F45" s="51">
        <v>199.4</v>
      </c>
      <c r="G45" s="984"/>
      <c r="H45" s="98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86"/>
      <c r="P45" s="97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27"/>
      <c r="P50" s="92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6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73"/>
      <c r="P51" s="97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20" t="s">
        <v>19</v>
      </c>
      <c r="G67" s="920"/>
      <c r="H67" s="92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160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46" t="s">
        <v>55</v>
      </c>
      <c r="B55" s="328" t="s">
        <v>56</v>
      </c>
      <c r="C55" s="987" t="s">
        <v>316</v>
      </c>
      <c r="D55" s="330"/>
      <c r="E55" s="47"/>
      <c r="F55" s="519">
        <f>270.8+233.4</f>
        <v>504.20000000000005</v>
      </c>
      <c r="G55" s="87">
        <v>44270</v>
      </c>
      <c r="H55" s="93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99" t="s">
        <v>224</v>
      </c>
      <c r="P55" s="100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47"/>
      <c r="B56" s="328" t="s">
        <v>56</v>
      </c>
      <c r="C56" s="988"/>
      <c r="D56" s="330"/>
      <c r="E56" s="47"/>
      <c r="F56" s="519">
        <v>936.4</v>
      </c>
      <c r="G56" s="87">
        <v>44270</v>
      </c>
      <c r="H56" s="93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00"/>
      <c r="P56" s="100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9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9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27" t="s">
        <v>206</v>
      </c>
      <c r="P59" s="92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9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9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73"/>
      <c r="P60" s="97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93" t="s">
        <v>19</v>
      </c>
      <c r="G222" s="993"/>
      <c r="H222" s="99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267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03" t="s">
        <v>347</v>
      </c>
      <c r="M13" s="100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20" t="s">
        <v>19</v>
      </c>
      <c r="G226" s="920"/>
      <c r="H226" s="92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342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05" t="s">
        <v>35</v>
      </c>
      <c r="P59" s="100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06"/>
      <c r="P60" s="1008"/>
      <c r="Q60" s="94"/>
      <c r="R60" s="40"/>
      <c r="S60" s="41"/>
      <c r="T60" s="42"/>
      <c r="U60" s="43"/>
      <c r="V60" s="44"/>
    </row>
    <row r="61" spans="1:24" ht="18.75" customHeight="1" x14ac:dyDescent="0.3">
      <c r="A61" s="1018" t="s">
        <v>55</v>
      </c>
      <c r="B61" s="328" t="s">
        <v>56</v>
      </c>
      <c r="C61" s="940" t="s">
        <v>456</v>
      </c>
      <c r="D61" s="293"/>
      <c r="E61" s="93"/>
      <c r="F61" s="51">
        <v>1021.2</v>
      </c>
      <c r="G61" s="49">
        <v>44347</v>
      </c>
      <c r="H61" s="101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20" t="s">
        <v>35</v>
      </c>
      <c r="P61" s="102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96"/>
      <c r="B62" s="328" t="s">
        <v>397</v>
      </c>
      <c r="C62" s="941"/>
      <c r="D62" s="293"/>
      <c r="E62" s="93"/>
      <c r="F62" s="51">
        <v>97.9</v>
      </c>
      <c r="G62" s="49">
        <v>44347</v>
      </c>
      <c r="H62" s="91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17"/>
      <c r="P62" s="91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2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27"/>
      <c r="P63" s="92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6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73"/>
      <c r="P64" s="97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09" t="s">
        <v>24</v>
      </c>
      <c r="B68" s="599" t="s">
        <v>401</v>
      </c>
      <c r="C68" s="1012" t="s">
        <v>402</v>
      </c>
      <c r="D68" s="600"/>
      <c r="E68" s="97"/>
      <c r="F68" s="320">
        <f>115+102.2+84.9+48</f>
        <v>350.1</v>
      </c>
      <c r="G68" s="321">
        <v>44319</v>
      </c>
      <c r="H68" s="93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48" t="s">
        <v>224</v>
      </c>
      <c r="P68" s="95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10"/>
      <c r="B69" s="599" t="s">
        <v>399</v>
      </c>
      <c r="C69" s="1013"/>
      <c r="D69" s="600"/>
      <c r="E69" s="97"/>
      <c r="F69" s="320">
        <f>86.8+94.2+29.3</f>
        <v>210.3</v>
      </c>
      <c r="G69" s="321">
        <v>44319</v>
      </c>
      <c r="H69" s="101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16"/>
      <c r="P69" s="101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11"/>
      <c r="B70" s="599" t="s">
        <v>403</v>
      </c>
      <c r="C70" s="1014"/>
      <c r="D70" s="600"/>
      <c r="E70" s="97"/>
      <c r="F70" s="320">
        <v>23.4</v>
      </c>
      <c r="G70" s="321">
        <v>44319</v>
      </c>
      <c r="H70" s="93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49"/>
      <c r="P70" s="95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26" t="s">
        <v>24</v>
      </c>
      <c r="B82" s="659" t="s">
        <v>478</v>
      </c>
      <c r="C82" s="958" t="s">
        <v>479</v>
      </c>
      <c r="D82" s="438"/>
      <c r="E82" s="97"/>
      <c r="F82" s="418">
        <v>2525.1999999999998</v>
      </c>
      <c r="G82" s="969">
        <v>44341</v>
      </c>
      <c r="H82" s="97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05" t="s">
        <v>206</v>
      </c>
      <c r="P82" s="102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27"/>
      <c r="B83" s="659" t="s">
        <v>438</v>
      </c>
      <c r="C83" s="1029"/>
      <c r="D83" s="438"/>
      <c r="E83" s="97"/>
      <c r="F83" s="418">
        <v>4048</v>
      </c>
      <c r="G83" s="1031"/>
      <c r="H83" s="103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22"/>
      <c r="P83" s="1024"/>
      <c r="Q83" s="94"/>
      <c r="R83" s="40"/>
      <c r="S83" s="41"/>
      <c r="T83" s="42"/>
      <c r="U83" s="43"/>
      <c r="V83" s="44"/>
    </row>
    <row r="84" spans="1:22" ht="17.25" x14ac:dyDescent="0.3">
      <c r="A84" s="1027"/>
      <c r="B84" s="659" t="s">
        <v>481</v>
      </c>
      <c r="C84" s="1029"/>
      <c r="D84" s="438"/>
      <c r="E84" s="97"/>
      <c r="F84" s="418">
        <v>2185.8000000000002</v>
      </c>
      <c r="G84" s="1031"/>
      <c r="H84" s="103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22"/>
      <c r="P84" s="1024"/>
      <c r="Q84" s="94"/>
      <c r="R84" s="40"/>
      <c r="S84" s="41"/>
      <c r="T84" s="42"/>
      <c r="U84" s="43"/>
      <c r="V84" s="44"/>
    </row>
    <row r="85" spans="1:22" ht="17.25" x14ac:dyDescent="0.3">
      <c r="A85" s="1027"/>
      <c r="B85" s="659" t="s">
        <v>482</v>
      </c>
      <c r="C85" s="1029"/>
      <c r="D85" s="438"/>
      <c r="E85" s="97"/>
      <c r="F85" s="418">
        <v>413</v>
      </c>
      <c r="G85" s="1031"/>
      <c r="H85" s="103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22"/>
      <c r="P85" s="1024"/>
      <c r="Q85" s="94"/>
      <c r="R85" s="40"/>
      <c r="S85" s="41"/>
      <c r="T85" s="42"/>
      <c r="U85" s="43"/>
      <c r="V85" s="44"/>
    </row>
    <row r="86" spans="1:22" ht="17.25" x14ac:dyDescent="0.3">
      <c r="A86" s="1027"/>
      <c r="B86" s="659" t="s">
        <v>58</v>
      </c>
      <c r="C86" s="1029"/>
      <c r="D86" s="438"/>
      <c r="E86" s="97"/>
      <c r="F86" s="418">
        <v>518</v>
      </c>
      <c r="G86" s="1031"/>
      <c r="H86" s="103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22"/>
      <c r="P86" s="1024"/>
      <c r="Q86" s="94"/>
      <c r="R86" s="40"/>
      <c r="S86" s="41"/>
      <c r="T86" s="42"/>
      <c r="U86" s="43"/>
      <c r="V86" s="44"/>
    </row>
    <row r="87" spans="1:22" ht="17.25" x14ac:dyDescent="0.3">
      <c r="A87" s="1027"/>
      <c r="B87" s="659" t="s">
        <v>483</v>
      </c>
      <c r="C87" s="1029"/>
      <c r="D87" s="438"/>
      <c r="E87" s="97"/>
      <c r="F87" s="418">
        <v>1848.4</v>
      </c>
      <c r="G87" s="1031"/>
      <c r="H87" s="103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22"/>
      <c r="P87" s="1024"/>
      <c r="Q87" s="94"/>
      <c r="R87" s="40"/>
      <c r="S87" s="41"/>
      <c r="T87" s="42"/>
      <c r="U87" s="43"/>
      <c r="V87" s="44"/>
    </row>
    <row r="88" spans="1:22" ht="17.25" x14ac:dyDescent="0.3">
      <c r="A88" s="1027"/>
      <c r="B88" s="659" t="s">
        <v>484</v>
      </c>
      <c r="C88" s="1029"/>
      <c r="D88" s="438"/>
      <c r="E88" s="97"/>
      <c r="F88" s="418">
        <v>744</v>
      </c>
      <c r="G88" s="1031"/>
      <c r="H88" s="103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22"/>
      <c r="P88" s="1024"/>
      <c r="Q88" s="94"/>
      <c r="R88" s="40"/>
      <c r="S88" s="41"/>
      <c r="T88" s="42"/>
      <c r="U88" s="43"/>
      <c r="V88" s="44"/>
    </row>
    <row r="89" spans="1:22" ht="18" thickBot="1" x14ac:dyDescent="0.35">
      <c r="A89" s="1028"/>
      <c r="B89" s="659" t="s">
        <v>485</v>
      </c>
      <c r="C89" s="959"/>
      <c r="D89" s="438"/>
      <c r="E89" s="97"/>
      <c r="F89" s="418">
        <v>1469</v>
      </c>
      <c r="G89" s="970"/>
      <c r="H89" s="98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06"/>
      <c r="P89" s="102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20" t="s">
        <v>19</v>
      </c>
      <c r="G253" s="920"/>
      <c r="H253" s="92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xmlns:xlrd2="http://schemas.microsoft.com/office/spreadsheetml/2017/richdata2"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426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46" t="s">
        <v>55</v>
      </c>
      <c r="B54" s="328" t="s">
        <v>56</v>
      </c>
      <c r="C54" s="1046" t="s">
        <v>521</v>
      </c>
      <c r="D54" s="608"/>
      <c r="E54" s="607"/>
      <c r="F54" s="51">
        <v>1499.2</v>
      </c>
      <c r="G54" s="87">
        <v>44361</v>
      </c>
      <c r="H54" s="105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44" t="s">
        <v>224</v>
      </c>
      <c r="P54" s="104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47"/>
      <c r="B55" s="328" t="s">
        <v>441</v>
      </c>
      <c r="C55" s="1047"/>
      <c r="D55" s="608"/>
      <c r="E55" s="607"/>
      <c r="F55" s="51">
        <v>90</v>
      </c>
      <c r="G55" s="87">
        <v>44361</v>
      </c>
      <c r="H55" s="105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44"/>
      <c r="P55" s="1045"/>
      <c r="Q55" s="508"/>
      <c r="R55" s="40"/>
      <c r="S55" s="67"/>
      <c r="T55" s="67"/>
      <c r="U55" s="43"/>
      <c r="V55" s="326"/>
    </row>
    <row r="56" spans="1:24" ht="23.25" customHeight="1" x14ac:dyDescent="0.3">
      <c r="A56" s="1048" t="s">
        <v>55</v>
      </c>
      <c r="B56" s="328" t="s">
        <v>56</v>
      </c>
      <c r="C56" s="1050" t="s">
        <v>524</v>
      </c>
      <c r="D56" s="608"/>
      <c r="E56" s="607"/>
      <c r="F56" s="51">
        <v>1318</v>
      </c>
      <c r="G56" s="87">
        <v>44368</v>
      </c>
      <c r="H56" s="97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16" t="s">
        <v>224</v>
      </c>
      <c r="P56" s="103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49"/>
      <c r="B57" s="328" t="s">
        <v>441</v>
      </c>
      <c r="C57" s="1050"/>
      <c r="D57" s="608"/>
      <c r="E57" s="607"/>
      <c r="F57" s="51">
        <v>112.8</v>
      </c>
      <c r="G57" s="87">
        <v>44368</v>
      </c>
      <c r="H57" s="98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17"/>
      <c r="P57" s="1033"/>
      <c r="Q57" s="508"/>
      <c r="R57" s="40"/>
      <c r="S57" s="67"/>
      <c r="T57" s="67"/>
      <c r="U57" s="43"/>
      <c r="V57" s="44"/>
    </row>
    <row r="58" spans="1:24" ht="26.25" customHeight="1" x14ac:dyDescent="0.3">
      <c r="A58" s="981" t="s">
        <v>55</v>
      </c>
      <c r="B58" s="328" t="s">
        <v>56</v>
      </c>
      <c r="C58" s="912" t="s">
        <v>525</v>
      </c>
      <c r="D58" s="608"/>
      <c r="E58" s="607"/>
      <c r="F58" s="51">
        <v>1272.8</v>
      </c>
      <c r="G58" s="1036">
        <v>44375</v>
      </c>
      <c r="H58" s="10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16" t="s">
        <v>224</v>
      </c>
      <c r="P58" s="103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82"/>
      <c r="B59" s="292" t="s">
        <v>441</v>
      </c>
      <c r="C59" s="913"/>
      <c r="D59" s="610"/>
      <c r="E59" s="609"/>
      <c r="F59" s="51">
        <v>91.4</v>
      </c>
      <c r="G59" s="1037"/>
      <c r="H59" s="10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17"/>
      <c r="P59" s="103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40" t="s">
        <v>451</v>
      </c>
      <c r="B72" s="659" t="s">
        <v>452</v>
      </c>
      <c r="C72" s="1038" t="s">
        <v>453</v>
      </c>
      <c r="D72" s="660"/>
      <c r="E72" s="613"/>
      <c r="F72" s="51">
        <v>202.02</v>
      </c>
      <c r="G72" s="87">
        <v>44361</v>
      </c>
      <c r="H72" s="1034" t="s">
        <v>455</v>
      </c>
      <c r="I72" s="48">
        <v>202.02</v>
      </c>
      <c r="J72" s="35">
        <f t="shared" si="0"/>
        <v>0</v>
      </c>
      <c r="K72" s="56">
        <v>55</v>
      </c>
      <c r="L72" s="1042" t="s">
        <v>460</v>
      </c>
      <c r="M72" s="104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41"/>
      <c r="B73" s="659" t="s">
        <v>454</v>
      </c>
      <c r="C73" s="1039"/>
      <c r="D73" s="660"/>
      <c r="E73" s="613"/>
      <c r="F73" s="51">
        <v>72.849999999999994</v>
      </c>
      <c r="G73" s="87">
        <v>44361</v>
      </c>
      <c r="H73" s="1035"/>
      <c r="I73" s="48">
        <v>72.849999999999994</v>
      </c>
      <c r="J73" s="35">
        <f t="shared" si="0"/>
        <v>0</v>
      </c>
      <c r="K73" s="56">
        <v>100</v>
      </c>
      <c r="L73" s="1042"/>
      <c r="M73" s="104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20" t="s">
        <v>19</v>
      </c>
      <c r="G243" s="920"/>
      <c r="H243" s="92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502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61" t="s">
        <v>440</v>
      </c>
      <c r="B53" s="328" t="s">
        <v>56</v>
      </c>
      <c r="C53" s="987" t="s">
        <v>558</v>
      </c>
      <c r="D53" s="716"/>
      <c r="E53" s="607"/>
      <c r="F53" s="320">
        <v>1888.8</v>
      </c>
      <c r="G53" s="321">
        <v>44382</v>
      </c>
      <c r="H53" s="99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9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62"/>
      <c r="B54" s="328" t="s">
        <v>441</v>
      </c>
      <c r="C54" s="988"/>
      <c r="D54" s="717"/>
      <c r="E54" s="607"/>
      <c r="F54" s="51">
        <v>101.8</v>
      </c>
      <c r="G54" s="87">
        <v>44382</v>
      </c>
      <c r="H54" s="99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0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95" t="s">
        <v>551</v>
      </c>
      <c r="B60" s="736" t="s">
        <v>552</v>
      </c>
      <c r="C60" s="1055" t="s">
        <v>553</v>
      </c>
      <c r="D60" s="707"/>
      <c r="E60" s="609"/>
      <c r="F60" s="51">
        <v>9342.59</v>
      </c>
      <c r="G60" s="1057">
        <v>44391</v>
      </c>
      <c r="H60" s="92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48" t="s">
        <v>224</v>
      </c>
      <c r="P60" s="1059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96"/>
      <c r="B61" s="599" t="s">
        <v>53</v>
      </c>
      <c r="C61" s="1056"/>
      <c r="D61" s="707"/>
      <c r="E61" s="609"/>
      <c r="F61" s="51">
        <v>1320</v>
      </c>
      <c r="G61" s="1058"/>
      <c r="H61" s="915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49"/>
      <c r="P61" s="1060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53"/>
      <c r="M73" s="1054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53"/>
      <c r="M74" s="105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20" t="s">
        <v>19</v>
      </c>
      <c r="G244" s="920"/>
      <c r="H244" s="921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xmlns:xlrd2="http://schemas.microsoft.com/office/spreadsheetml/2017/richdata2"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598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72" t="s">
        <v>55</v>
      </c>
      <c r="B54" s="292" t="s">
        <v>56</v>
      </c>
      <c r="C54" s="1074" t="s">
        <v>621</v>
      </c>
      <c r="D54" s="716"/>
      <c r="E54" s="607"/>
      <c r="F54" s="327">
        <v>1300.4050999999999</v>
      </c>
      <c r="G54" s="321">
        <v>44410</v>
      </c>
      <c r="H54" s="105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99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73"/>
      <c r="B55" s="292" t="s">
        <v>397</v>
      </c>
      <c r="C55" s="1075"/>
      <c r="D55" s="717"/>
      <c r="E55" s="607"/>
      <c r="F55" s="51">
        <v>99.4</v>
      </c>
      <c r="G55" s="87">
        <v>44410</v>
      </c>
      <c r="H55" s="105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00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76" t="s">
        <v>55</v>
      </c>
      <c r="B59" s="328" t="s">
        <v>56</v>
      </c>
      <c r="C59" s="924" t="s">
        <v>675</v>
      </c>
      <c r="D59" s="608"/>
      <c r="E59" s="607"/>
      <c r="F59" s="51">
        <v>185</v>
      </c>
      <c r="G59" s="49">
        <v>44425</v>
      </c>
      <c r="H59" s="1068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16" t="s">
        <v>35</v>
      </c>
      <c r="P59" s="1070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77"/>
      <c r="B60" s="328" t="s">
        <v>397</v>
      </c>
      <c r="C60" s="968"/>
      <c r="D60" s="608"/>
      <c r="E60" s="607"/>
      <c r="F60" s="51">
        <v>112.5</v>
      </c>
      <c r="G60" s="49">
        <v>44425</v>
      </c>
      <c r="H60" s="1069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17"/>
      <c r="P60" s="1071"/>
      <c r="Q60" s="508"/>
      <c r="R60" s="40"/>
      <c r="S60" s="67"/>
      <c r="T60" s="67"/>
      <c r="U60" s="43"/>
      <c r="V60" s="44"/>
    </row>
    <row r="61" spans="1:24" ht="17.25" x14ac:dyDescent="0.3">
      <c r="A61" s="1076" t="s">
        <v>55</v>
      </c>
      <c r="B61" s="292" t="s">
        <v>56</v>
      </c>
      <c r="C61" s="924" t="s">
        <v>676</v>
      </c>
      <c r="D61" s="608"/>
      <c r="E61" s="607"/>
      <c r="F61" s="51">
        <v>190.4</v>
      </c>
      <c r="G61" s="49">
        <v>44427</v>
      </c>
      <c r="H61" s="1068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16" t="s">
        <v>35</v>
      </c>
      <c r="P61" s="1070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78"/>
      <c r="B62" s="292" t="s">
        <v>397</v>
      </c>
      <c r="C62" s="968"/>
      <c r="D62" s="608"/>
      <c r="E62" s="607"/>
      <c r="F62" s="51">
        <f>103.9+104.4</f>
        <v>208.3</v>
      </c>
      <c r="G62" s="49">
        <v>44427</v>
      </c>
      <c r="H62" s="1069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17"/>
      <c r="P62" s="1071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40" t="s">
        <v>55</v>
      </c>
      <c r="B64" s="292" t="s">
        <v>56</v>
      </c>
      <c r="C64" s="1038" t="s">
        <v>704</v>
      </c>
      <c r="D64" s="717"/>
      <c r="E64" s="607"/>
      <c r="F64" s="51">
        <v>1160.2</v>
      </c>
      <c r="G64" s="87">
        <v>44431</v>
      </c>
      <c r="H64" s="10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64" t="s">
        <v>35</v>
      </c>
      <c r="P64" s="106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63"/>
      <c r="B65" s="292" t="s">
        <v>397</v>
      </c>
      <c r="C65" s="1039"/>
      <c r="D65" s="717"/>
      <c r="E65" s="607"/>
      <c r="F65" s="51">
        <v>117.2</v>
      </c>
      <c r="G65" s="87">
        <v>44431</v>
      </c>
      <c r="H65" s="10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65"/>
      <c r="P65" s="106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40" t="s">
        <v>55</v>
      </c>
      <c r="B67" s="292" t="s">
        <v>56</v>
      </c>
      <c r="C67" s="924" t="s">
        <v>713</v>
      </c>
      <c r="D67" s="608"/>
      <c r="E67" s="607"/>
      <c r="F67" s="51">
        <v>162</v>
      </c>
      <c r="G67" s="49">
        <v>44434</v>
      </c>
      <c r="H67" s="1068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16" t="s">
        <v>35</v>
      </c>
      <c r="P67" s="1070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63"/>
      <c r="B68" s="292" t="s">
        <v>397</v>
      </c>
      <c r="C68" s="968"/>
      <c r="D68" s="608"/>
      <c r="E68" s="607"/>
      <c r="F68" s="51">
        <f>85.3+107.2</f>
        <v>192.5</v>
      </c>
      <c r="G68" s="49">
        <v>44434</v>
      </c>
      <c r="H68" s="1069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17"/>
      <c r="P68" s="1071"/>
      <c r="Q68" s="508"/>
      <c r="R68" s="40"/>
      <c r="S68" s="67"/>
      <c r="T68" s="67"/>
      <c r="U68" s="43"/>
      <c r="V68" s="44"/>
    </row>
    <row r="69" spans="1:22" ht="17.25" x14ac:dyDescent="0.3">
      <c r="A69" s="1040" t="s">
        <v>55</v>
      </c>
      <c r="B69" s="292" t="s">
        <v>56</v>
      </c>
      <c r="C69" s="924" t="s">
        <v>714</v>
      </c>
      <c r="D69" s="608"/>
      <c r="E69" s="607"/>
      <c r="F69" s="51">
        <f>164.4+166</f>
        <v>330.4</v>
      </c>
      <c r="G69" s="49">
        <v>44435</v>
      </c>
      <c r="H69" s="1068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16" t="s">
        <v>35</v>
      </c>
      <c r="P69" s="1070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41"/>
      <c r="B70" s="292" t="s">
        <v>397</v>
      </c>
      <c r="C70" s="968"/>
      <c r="D70" s="608"/>
      <c r="E70" s="607"/>
      <c r="F70" s="51">
        <v>140.5</v>
      </c>
      <c r="G70" s="49">
        <v>44435</v>
      </c>
      <c r="H70" s="1069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17"/>
      <c r="P70" s="1071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53"/>
      <c r="M89" s="1054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53"/>
      <c r="M90" s="1054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20" t="s">
        <v>19</v>
      </c>
      <c r="G260" s="920"/>
      <c r="H260" s="921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xmlns:xlrd2="http://schemas.microsoft.com/office/spreadsheetml/2017/richdata2"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3" t="s">
        <v>657</v>
      </c>
      <c r="B1" s="933"/>
      <c r="C1" s="933"/>
      <c r="D1" s="933"/>
      <c r="E1" s="933"/>
      <c r="F1" s="933"/>
      <c r="G1" s="933"/>
      <c r="H1" s="933"/>
      <c r="I1" s="933"/>
      <c r="J1" s="93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1" t="s">
        <v>99</v>
      </c>
      <c r="X1" s="932"/>
    </row>
    <row r="2" spans="1:24" thickBot="1" x14ac:dyDescent="0.3">
      <c r="A2" s="933"/>
      <c r="B2" s="933"/>
      <c r="C2" s="933"/>
      <c r="D2" s="933"/>
      <c r="E2" s="933"/>
      <c r="F2" s="933"/>
      <c r="G2" s="933"/>
      <c r="H2" s="933"/>
      <c r="I2" s="933"/>
      <c r="J2" s="93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79" t="s">
        <v>55</v>
      </c>
      <c r="B55" s="292" t="s">
        <v>56</v>
      </c>
      <c r="C55" s="1074" t="s">
        <v>726</v>
      </c>
      <c r="D55" s="717"/>
      <c r="E55" s="607"/>
      <c r="F55" s="51">
        <v>1598</v>
      </c>
      <c r="G55" s="87">
        <v>44445</v>
      </c>
      <c r="H55" s="105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82" t="s">
        <v>35</v>
      </c>
      <c r="P55" s="1084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80"/>
      <c r="B56" s="292" t="s">
        <v>441</v>
      </c>
      <c r="C56" s="1081"/>
      <c r="D56" s="717"/>
      <c r="E56" s="607"/>
      <c r="F56" s="51">
        <v>91.6</v>
      </c>
      <c r="G56" s="87">
        <v>44445</v>
      </c>
      <c r="H56" s="105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83"/>
      <c r="P56" s="1085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53"/>
      <c r="M87" s="1054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53"/>
      <c r="M88" s="1054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20" t="s">
        <v>19</v>
      </c>
      <c r="G258" s="920"/>
      <c r="H258" s="921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xmlns:xlrd2="http://schemas.microsoft.com/office/spreadsheetml/2017/richdata2"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2021-12-17T01:16:03Z</dcterms:modified>
</cp:coreProperties>
</file>