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890" yWindow="0" windowWidth="15285" windowHeight="109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63" l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J42" i="163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N63" i="163" l="1"/>
  <c r="P64" i="163" s="1"/>
  <c r="O62" i="163"/>
  <c r="Q62" i="163" s="1"/>
  <c r="Q61" i="163"/>
  <c r="O61" i="163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O63" i="163" l="1"/>
  <c r="Q63" i="163"/>
  <c r="R5" i="163" s="1"/>
  <c r="S5" i="163" s="1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61" i="163" s="1"/>
  <c r="Q39" i="163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P66" i="163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L6" i="57" l="1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/>
  <c r="H5" i="177" s="1"/>
  <c r="F78" i="188"/>
  <c r="O83" i="188" l="1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A6" i="129" l="1"/>
  <c r="AB6" i="129" s="1"/>
  <c r="P79" i="129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3" i="150" l="1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S18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<sst xmlns="http://schemas.openxmlformats.org/spreadsheetml/2006/main" count="3096" uniqueCount="437">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</sst>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9" fillId="0" borderId="33" xfId="0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CC99FF"/>
      <color rgb="FFCC66FF"/>
      <color rgb="FF9966FF"/>
      <color rgb="FF33CC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0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0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0.1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0.1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P122" sqref="P12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5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80"/>
      <c r="F1" s="54"/>
      <c r="G1" s="738"/>
      <c r="H1" s="54"/>
      <c r="I1" s="382"/>
      <c r="K1" s="1090" t="s">
        <v>26</v>
      </c>
      <c r="L1" s="698"/>
      <c r="M1" s="1092" t="s">
        <v>27</v>
      </c>
      <c r="N1" s="486"/>
      <c r="P1" s="98" t="s">
        <v>38</v>
      </c>
      <c r="Q1" s="1088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1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091"/>
      <c r="L2" s="699" t="s">
        <v>29</v>
      </c>
      <c r="M2" s="1093"/>
      <c r="N2" s="487" t="s">
        <v>29</v>
      </c>
      <c r="O2" s="628" t="s">
        <v>30</v>
      </c>
      <c r="P2" s="99" t="s">
        <v>39</v>
      </c>
      <c r="Q2" s="108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2">
        <f>PIERNA!E3</f>
        <v>0</v>
      </c>
      <c r="F3" s="773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0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3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18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3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17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3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85" t="s">
        <v>315</v>
      </c>
      <c r="Q6" s="1083">
        <v>611953.21</v>
      </c>
      <c r="R6" s="1084" t="s">
        <v>434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3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3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3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3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3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6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3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3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1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3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7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3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3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7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3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82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3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701"/>
      <c r="M18" s="611"/>
      <c r="N18" s="613"/>
      <c r="O18" s="631">
        <v>232</v>
      </c>
      <c r="P18" s="614"/>
      <c r="Q18" s="614"/>
      <c r="R18" s="615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3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3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3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6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6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614"/>
      <c r="Q23" s="614"/>
      <c r="R23" s="624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09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6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10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6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11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6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80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6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6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6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5">
        <f>PIERNA!JO5</f>
        <v>0</v>
      </c>
      <c r="G30" s="896">
        <f>PIERNA!JP5</f>
        <v>0</v>
      </c>
      <c r="H30" s="676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2">
        <f>PIERNA!JV5</f>
        <v>0</v>
      </c>
      <c r="D31" s="590">
        <f>PIERNA!JW5</f>
        <v>0</v>
      </c>
      <c r="E31" s="484">
        <f>PIERNA!JX5</f>
        <v>0</v>
      </c>
      <c r="F31" s="895">
        <f>PIERNA!JY5</f>
        <v>0</v>
      </c>
      <c r="G31" s="896">
        <f>PIERNA!JZ5</f>
        <v>0</v>
      </c>
      <c r="H31" s="676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5">
        <f>PIERNA!KI5</f>
        <v>0</v>
      </c>
      <c r="G32" s="896">
        <f>PIERNA!KJ5</f>
        <v>0</v>
      </c>
      <c r="H32" s="676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7">
        <f>PIERNA!KS5</f>
        <v>0</v>
      </c>
      <c r="G33" s="858">
        <f>PIERNA!KT5</f>
        <v>0</v>
      </c>
      <c r="H33" s="676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8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7">
        <f>PIERNA!F34</f>
        <v>0</v>
      </c>
      <c r="G34" s="858">
        <f>PIERNA!G34</f>
        <v>0</v>
      </c>
      <c r="H34" s="676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7"/>
      <c r="P34" s="614"/>
      <c r="Q34" s="680"/>
      <c r="R34" s="68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7">
        <f>PIERNA!F35</f>
        <v>0</v>
      </c>
      <c r="G35" s="859">
        <f>PIERNA!G35</f>
        <v>0</v>
      </c>
      <c r="H35" s="676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7"/>
      <c r="P35" s="678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3">
        <f>PIERNA!E36</f>
        <v>0</v>
      </c>
      <c r="F36" s="777">
        <f>PIERNA!F36</f>
        <v>0</v>
      </c>
      <c r="G36" s="671">
        <f>PIERNA!G36</f>
        <v>0</v>
      </c>
      <c r="H36" s="670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7"/>
      <c r="P36" s="678"/>
      <c r="Q36" s="611"/>
      <c r="R36" s="67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3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32"/>
      <c r="R41" s="83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3">
        <f>PIERNA!C42</f>
        <v>0</v>
      </c>
      <c r="D42" s="188">
        <f>PIERNA!D42</f>
        <v>0</v>
      </c>
      <c r="E42" s="140">
        <f>PIERNA!E42</f>
        <v>0</v>
      </c>
      <c r="F42" s="773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3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3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3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3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3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3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3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3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3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3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3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3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8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3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3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3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3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3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2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3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3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3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3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3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3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3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3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3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3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3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3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3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3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3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3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3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3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3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3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3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3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3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3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3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3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3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3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3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3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3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3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3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3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3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3"/>
      <c r="G96" s="173"/>
      <c r="H96" s="573"/>
      <c r="I96" s="107"/>
      <c r="J96" s="526"/>
      <c r="K96" s="304"/>
      <c r="L96" s="312"/>
      <c r="M96" s="282"/>
      <c r="N96" s="550"/>
      <c r="O96" s="632"/>
      <c r="P96" s="786"/>
      <c r="Q96" s="757"/>
      <c r="R96" s="75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3"/>
      <c r="G97" s="173"/>
      <c r="H97" s="573"/>
      <c r="I97" s="107"/>
      <c r="J97" s="759"/>
      <c r="K97" s="611"/>
      <c r="L97" s="612"/>
      <c r="M97" s="611"/>
      <c r="N97" s="860"/>
      <c r="O97" s="808"/>
      <c r="P97" s="614"/>
      <c r="Q97" s="611"/>
      <c r="R97" s="679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9" t="s">
        <v>249</v>
      </c>
      <c r="C98" s="849"/>
      <c r="D98" s="849"/>
      <c r="E98" s="884"/>
      <c r="F98" s="1056"/>
      <c r="G98" s="849"/>
      <c r="H98" s="1056"/>
      <c r="I98" s="816">
        <f t="shared" ref="I98:I106" si="17">H98-F98</f>
        <v>0</v>
      </c>
      <c r="J98" s="759"/>
      <c r="K98" s="609"/>
      <c r="L98" s="639"/>
      <c r="M98" s="609"/>
      <c r="N98" s="609"/>
      <c r="O98" s="808"/>
      <c r="P98" s="892"/>
      <c r="Q98" s="609"/>
      <c r="R98" s="787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9" t="s">
        <v>249</v>
      </c>
      <c r="C99" s="849"/>
      <c r="D99" s="849"/>
      <c r="E99" s="884"/>
      <c r="F99" s="1056"/>
      <c r="G99" s="849"/>
      <c r="H99" s="1056"/>
      <c r="I99" s="816">
        <f t="shared" si="17"/>
        <v>0</v>
      </c>
      <c r="J99" s="759"/>
      <c r="K99" s="609"/>
      <c r="L99" s="639"/>
      <c r="M99" s="609"/>
      <c r="N99" s="609"/>
      <c r="O99" s="808"/>
      <c r="P99" s="893"/>
      <c r="Q99" s="609"/>
      <c r="R99" s="787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0" t="s">
        <v>249</v>
      </c>
      <c r="C100" s="849"/>
      <c r="D100" s="849"/>
      <c r="E100" s="884"/>
      <c r="F100" s="1056"/>
      <c r="G100" s="849"/>
      <c r="H100" s="1056"/>
      <c r="I100" s="816">
        <f t="shared" si="17"/>
        <v>0</v>
      </c>
      <c r="J100" s="759"/>
      <c r="K100" s="609"/>
      <c r="L100" s="639"/>
      <c r="M100" s="609"/>
      <c r="N100" s="609"/>
      <c r="O100" s="913"/>
      <c r="P100" s="893"/>
      <c r="Q100" s="609"/>
      <c r="R100" s="787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0" t="s">
        <v>249</v>
      </c>
      <c r="C101" s="579"/>
      <c r="D101" s="579"/>
      <c r="E101" s="912"/>
      <c r="F101" s="1057"/>
      <c r="G101" s="885"/>
      <c r="H101" s="1056"/>
      <c r="I101" s="816">
        <f>H101-F101</f>
        <v>0</v>
      </c>
      <c r="J101" s="759"/>
      <c r="K101" s="609"/>
      <c r="L101" s="639"/>
      <c r="M101" s="609"/>
      <c r="N101" s="609"/>
      <c r="O101" s="913"/>
      <c r="P101" s="893"/>
      <c r="Q101" s="609"/>
      <c r="R101" s="787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9" t="s">
        <v>67</v>
      </c>
      <c r="C102" s="579" t="s">
        <v>292</v>
      </c>
      <c r="D102" s="579"/>
      <c r="E102" s="912">
        <v>44508</v>
      </c>
      <c r="F102" s="1057">
        <v>1500.65</v>
      </c>
      <c r="G102" s="849">
        <v>55</v>
      </c>
      <c r="H102" s="1056">
        <v>1500.65</v>
      </c>
      <c r="I102" s="816">
        <f t="shared" si="17"/>
        <v>0</v>
      </c>
      <c r="J102" s="759"/>
      <c r="K102" s="609"/>
      <c r="L102" s="639"/>
      <c r="M102" s="609"/>
      <c r="N102" s="609"/>
      <c r="O102" s="913">
        <v>17104</v>
      </c>
      <c r="P102" s="893"/>
      <c r="Q102" s="609">
        <v>72031.199999999997</v>
      </c>
      <c r="R102" s="787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9" t="s">
        <v>67</v>
      </c>
      <c r="C103" s="579" t="s">
        <v>273</v>
      </c>
      <c r="D103" s="579"/>
      <c r="E103" s="912">
        <v>44510</v>
      </c>
      <c r="F103" s="1057">
        <v>953</v>
      </c>
      <c r="G103" s="849">
        <v>35</v>
      </c>
      <c r="H103" s="1056">
        <v>953</v>
      </c>
      <c r="I103" s="816">
        <f t="shared" si="17"/>
        <v>0</v>
      </c>
      <c r="J103" s="759"/>
      <c r="K103" s="609"/>
      <c r="L103" s="825"/>
      <c r="M103" s="609"/>
      <c r="N103" s="1007"/>
      <c r="O103" s="894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94" t="s">
        <v>250</v>
      </c>
      <c r="C104" s="579" t="s">
        <v>251</v>
      </c>
      <c r="D104" s="579"/>
      <c r="E104" s="912">
        <v>44511</v>
      </c>
      <c r="F104" s="1057">
        <v>25.02</v>
      </c>
      <c r="G104" s="849">
        <v>40</v>
      </c>
      <c r="H104" s="1056">
        <v>25.02</v>
      </c>
      <c r="I104" s="1004">
        <f t="shared" si="17"/>
        <v>0</v>
      </c>
      <c r="J104" s="759"/>
      <c r="K104" s="609"/>
      <c r="L104" s="639"/>
      <c r="M104" s="609"/>
      <c r="N104" s="609"/>
      <c r="O104" s="836"/>
      <c r="P104" s="609"/>
      <c r="Q104" s="609">
        <v>1000.64</v>
      </c>
      <c r="R104" s="1086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095"/>
      <c r="C105" s="579" t="s">
        <v>252</v>
      </c>
      <c r="D105" s="579"/>
      <c r="E105" s="912">
        <v>44511</v>
      </c>
      <c r="F105" s="1057">
        <v>25.76</v>
      </c>
      <c r="G105" s="849">
        <v>64</v>
      </c>
      <c r="H105" s="1056">
        <v>25.76</v>
      </c>
      <c r="I105" s="292">
        <f t="shared" si="17"/>
        <v>0</v>
      </c>
      <c r="J105" s="759"/>
      <c r="K105" s="609"/>
      <c r="L105" s="639"/>
      <c r="M105" s="609"/>
      <c r="N105" s="609"/>
      <c r="O105" s="836"/>
      <c r="P105" s="892"/>
      <c r="Q105" s="609">
        <v>1648.83</v>
      </c>
      <c r="R105" s="1087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3" t="s">
        <v>68</v>
      </c>
      <c r="C106" s="948" t="s">
        <v>293</v>
      </c>
      <c r="D106" s="579"/>
      <c r="E106" s="912">
        <v>44511</v>
      </c>
      <c r="F106" s="1057">
        <v>17842.46</v>
      </c>
      <c r="G106" s="849">
        <v>22</v>
      </c>
      <c r="H106" s="1056">
        <v>17725</v>
      </c>
      <c r="I106" s="292">
        <f t="shared" si="17"/>
        <v>-117.45999999999913</v>
      </c>
      <c r="J106" s="759"/>
      <c r="K106" s="609"/>
      <c r="L106" s="639"/>
      <c r="M106" s="609"/>
      <c r="N106" s="609"/>
      <c r="O106" s="836" t="s">
        <v>344</v>
      </c>
      <c r="P106" s="1066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098" t="s">
        <v>296</v>
      </c>
      <c r="C107" s="579" t="s">
        <v>102</v>
      </c>
      <c r="D107" s="579"/>
      <c r="E107" s="912">
        <v>44513</v>
      </c>
      <c r="F107" s="1057">
        <v>113.15</v>
      </c>
      <c r="G107" s="849">
        <v>9.5</v>
      </c>
      <c r="H107" s="1056">
        <v>113.15</v>
      </c>
      <c r="I107" s="292">
        <f t="shared" ref="I107:I109" si="19">H107-F107</f>
        <v>0</v>
      </c>
      <c r="J107" s="759"/>
      <c r="K107" s="609"/>
      <c r="L107" s="639"/>
      <c r="M107" s="609"/>
      <c r="N107" s="609"/>
      <c r="O107" s="1096" t="s">
        <v>297</v>
      </c>
      <c r="P107" s="609"/>
      <c r="Q107" s="609">
        <v>9368.82</v>
      </c>
      <c r="R107" s="1086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099"/>
      <c r="C108" s="579" t="s">
        <v>103</v>
      </c>
      <c r="D108" s="579"/>
      <c r="E108" s="912">
        <v>44513</v>
      </c>
      <c r="F108" s="1057">
        <v>1198.22</v>
      </c>
      <c r="G108" s="849">
        <v>94</v>
      </c>
      <c r="H108" s="1056">
        <v>1198.22</v>
      </c>
      <c r="I108" s="476">
        <f t="shared" si="19"/>
        <v>0</v>
      </c>
      <c r="J108" s="760"/>
      <c r="K108" s="609"/>
      <c r="L108" s="639"/>
      <c r="M108" s="609"/>
      <c r="N108" s="609"/>
      <c r="O108" s="1097"/>
      <c r="P108" s="835"/>
      <c r="Q108" s="609">
        <v>95977.42</v>
      </c>
      <c r="R108" s="1087"/>
      <c r="S108" s="856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900" t="s">
        <v>298</v>
      </c>
      <c r="C109" s="579" t="s">
        <v>268</v>
      </c>
      <c r="D109" s="579"/>
      <c r="E109" s="912">
        <v>44515</v>
      </c>
      <c r="F109" s="1057">
        <v>18217</v>
      </c>
      <c r="G109" s="849">
        <v>590</v>
      </c>
      <c r="H109" s="1056">
        <v>18217</v>
      </c>
      <c r="I109" s="476">
        <f t="shared" si="19"/>
        <v>0</v>
      </c>
      <c r="J109" s="760"/>
      <c r="K109" s="609"/>
      <c r="L109" s="639"/>
      <c r="M109" s="609"/>
      <c r="N109" s="609"/>
      <c r="O109" s="836"/>
      <c r="P109" s="835"/>
      <c r="Q109" s="609"/>
      <c r="R109" s="608"/>
      <c r="S109" s="923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28">
        <v>44515</v>
      </c>
      <c r="F110" s="1057">
        <v>674.48</v>
      </c>
      <c r="G110" s="849">
        <v>59</v>
      </c>
      <c r="H110" s="1056">
        <v>674.48</v>
      </c>
      <c r="I110" s="107">
        <f t="shared" ref="I110:I183" si="20">H110-F110</f>
        <v>0</v>
      </c>
      <c r="J110" s="759"/>
      <c r="K110" s="609"/>
      <c r="L110" s="639"/>
      <c r="M110" s="609"/>
      <c r="N110" s="609"/>
      <c r="O110" s="1035" t="s">
        <v>299</v>
      </c>
      <c r="P110" s="835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00" t="s">
        <v>301</v>
      </c>
      <c r="C111" s="579" t="s">
        <v>302</v>
      </c>
      <c r="D111" s="1026"/>
      <c r="E111" s="1105">
        <v>44517</v>
      </c>
      <c r="F111" s="1058">
        <v>504</v>
      </c>
      <c r="G111" s="849">
        <v>21</v>
      </c>
      <c r="H111" s="1056">
        <v>504</v>
      </c>
      <c r="I111" s="107">
        <f t="shared" si="20"/>
        <v>0</v>
      </c>
      <c r="J111" s="759"/>
      <c r="K111" s="609"/>
      <c r="L111" s="639"/>
      <c r="M111" s="609"/>
      <c r="N111" s="1030"/>
      <c r="O111" s="1108"/>
      <c r="P111" s="1032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104"/>
      <c r="C112" s="849" t="s">
        <v>303</v>
      </c>
      <c r="D112" s="1026"/>
      <c r="E112" s="1106"/>
      <c r="F112" s="1058">
        <v>245.97</v>
      </c>
      <c r="G112" s="849">
        <v>14</v>
      </c>
      <c r="H112" s="1056">
        <v>245.97</v>
      </c>
      <c r="I112" s="107">
        <f t="shared" si="20"/>
        <v>0</v>
      </c>
      <c r="J112" s="759"/>
      <c r="K112" s="609"/>
      <c r="L112" s="639"/>
      <c r="M112" s="609"/>
      <c r="N112" s="1030"/>
      <c r="O112" s="1109"/>
      <c r="P112" s="1032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104"/>
      <c r="C113" s="579" t="s">
        <v>273</v>
      </c>
      <c r="D113" s="1026"/>
      <c r="E113" s="1106"/>
      <c r="F113" s="1058">
        <v>328.28</v>
      </c>
      <c r="G113" s="849">
        <v>12</v>
      </c>
      <c r="H113" s="1056">
        <v>328.28</v>
      </c>
      <c r="I113" s="107">
        <f t="shared" si="20"/>
        <v>0</v>
      </c>
      <c r="J113" s="761"/>
      <c r="K113" s="609"/>
      <c r="L113" s="639"/>
      <c r="M113" s="609"/>
      <c r="N113" s="1031"/>
      <c r="O113" s="1109"/>
      <c r="P113" s="1032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104"/>
      <c r="C114" s="579" t="s">
        <v>304</v>
      </c>
      <c r="D114" s="1027"/>
      <c r="E114" s="1106"/>
      <c r="F114" s="1058">
        <v>905.86</v>
      </c>
      <c r="G114" s="849">
        <v>37</v>
      </c>
      <c r="H114" s="1056">
        <v>905.86</v>
      </c>
      <c r="I114" s="107">
        <f t="shared" si="20"/>
        <v>0</v>
      </c>
      <c r="J114" s="761"/>
      <c r="K114" s="609"/>
      <c r="L114" s="639"/>
      <c r="M114" s="609"/>
      <c r="N114" s="1031"/>
      <c r="O114" s="1109"/>
      <c r="P114" s="1033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101"/>
      <c r="C115" s="579" t="s">
        <v>74</v>
      </c>
      <c r="D115" s="1026"/>
      <c r="E115" s="1107"/>
      <c r="F115" s="1058">
        <v>916.18</v>
      </c>
      <c r="G115" s="900">
        <v>30</v>
      </c>
      <c r="H115" s="1056">
        <v>916.18</v>
      </c>
      <c r="I115" s="107">
        <f t="shared" si="20"/>
        <v>0</v>
      </c>
      <c r="J115" s="761"/>
      <c r="K115" s="609"/>
      <c r="L115" s="639"/>
      <c r="M115" s="609"/>
      <c r="N115" s="1031"/>
      <c r="O115" s="1110"/>
      <c r="P115" s="1034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9" t="s">
        <v>296</v>
      </c>
      <c r="C116" s="579" t="s">
        <v>307</v>
      </c>
      <c r="D116" s="579"/>
      <c r="E116" s="1029">
        <v>44519</v>
      </c>
      <c r="F116" s="1057">
        <v>474.01</v>
      </c>
      <c r="G116" s="849">
        <v>40</v>
      </c>
      <c r="H116" s="1056">
        <v>474.01</v>
      </c>
      <c r="I116" s="107">
        <f t="shared" si="20"/>
        <v>0</v>
      </c>
      <c r="J116" s="761"/>
      <c r="K116" s="609"/>
      <c r="L116" s="639"/>
      <c r="M116" s="609"/>
      <c r="N116" s="639"/>
      <c r="O116" s="1036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00" t="s">
        <v>301</v>
      </c>
      <c r="C117" s="579" t="s">
        <v>302</v>
      </c>
      <c r="D117" s="579"/>
      <c r="E117" s="1111">
        <v>44519</v>
      </c>
      <c r="F117" s="1057">
        <v>989.63</v>
      </c>
      <c r="G117" s="849">
        <v>40</v>
      </c>
      <c r="H117" s="1056">
        <v>989.63</v>
      </c>
      <c r="I117" s="107">
        <f t="shared" si="20"/>
        <v>0</v>
      </c>
      <c r="J117" s="761"/>
      <c r="K117" s="609"/>
      <c r="L117" s="639"/>
      <c r="M117" s="609"/>
      <c r="N117" s="639"/>
      <c r="O117" s="1096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104"/>
      <c r="C118" s="579" t="s">
        <v>303</v>
      </c>
      <c r="D118" s="579"/>
      <c r="E118" s="1112"/>
      <c r="F118" s="1057">
        <v>307.74</v>
      </c>
      <c r="G118" s="849">
        <v>15</v>
      </c>
      <c r="H118" s="1056">
        <v>307.74</v>
      </c>
      <c r="I118" s="107">
        <f t="shared" si="20"/>
        <v>0</v>
      </c>
      <c r="J118" s="761"/>
      <c r="K118" s="609"/>
      <c r="L118" s="639"/>
      <c r="M118" s="609"/>
      <c r="N118" s="639"/>
      <c r="O118" s="1114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101"/>
      <c r="C119" s="579" t="s">
        <v>332</v>
      </c>
      <c r="D119" s="579"/>
      <c r="E119" s="1113"/>
      <c r="F119" s="1057">
        <v>443.65</v>
      </c>
      <c r="G119" s="849">
        <v>21</v>
      </c>
      <c r="H119" s="1056">
        <v>443.65</v>
      </c>
      <c r="I119" s="107">
        <f t="shared" si="20"/>
        <v>0</v>
      </c>
      <c r="J119" s="761"/>
      <c r="K119" s="609"/>
      <c r="L119" s="639"/>
      <c r="M119" s="609"/>
      <c r="N119" s="639"/>
      <c r="O119" s="1097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9" t="s">
        <v>310</v>
      </c>
      <c r="C120" s="579" t="s">
        <v>284</v>
      </c>
      <c r="D120" s="579"/>
      <c r="E120" s="912">
        <v>44522</v>
      </c>
      <c r="F120" s="1057">
        <v>6500</v>
      </c>
      <c r="G120" s="849">
        <v>500</v>
      </c>
      <c r="H120" s="1056">
        <v>6500</v>
      </c>
      <c r="I120" s="107">
        <f t="shared" si="20"/>
        <v>0</v>
      </c>
      <c r="J120" s="761"/>
      <c r="K120" s="609"/>
      <c r="L120" s="639"/>
      <c r="M120" s="609"/>
      <c r="N120" s="639"/>
      <c r="O120" s="836" t="s">
        <v>311</v>
      </c>
      <c r="P120" s="1037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28.5" x14ac:dyDescent="0.25">
      <c r="A121" s="101">
        <v>81</v>
      </c>
      <c r="B121" s="849" t="s">
        <v>68</v>
      </c>
      <c r="C121" s="579" t="s">
        <v>333</v>
      </c>
      <c r="D121" s="579"/>
      <c r="E121" s="912">
        <v>44522</v>
      </c>
      <c r="F121" s="1057">
        <v>520.86</v>
      </c>
      <c r="G121" s="849">
        <v>29</v>
      </c>
      <c r="H121" s="1056">
        <v>520.86</v>
      </c>
      <c r="I121" s="107">
        <f t="shared" si="20"/>
        <v>0</v>
      </c>
      <c r="J121" s="761"/>
      <c r="K121" s="609"/>
      <c r="L121" s="639"/>
      <c r="M121" s="609"/>
      <c r="N121" s="639"/>
      <c r="O121" s="834"/>
      <c r="P121" s="610"/>
      <c r="Q121" s="609"/>
      <c r="R121" s="608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82</v>
      </c>
      <c r="B122" s="849" t="s">
        <v>68</v>
      </c>
      <c r="C122" s="1211" t="s">
        <v>334</v>
      </c>
      <c r="D122" s="579"/>
      <c r="E122" s="912">
        <v>44523</v>
      </c>
      <c r="F122" s="1057">
        <v>308.61</v>
      </c>
      <c r="G122" s="849">
        <v>25</v>
      </c>
      <c r="H122" s="1056">
        <v>308.61</v>
      </c>
      <c r="I122" s="107">
        <f t="shared" si="20"/>
        <v>0</v>
      </c>
      <c r="J122" s="761"/>
      <c r="K122" s="609"/>
      <c r="L122" s="639"/>
      <c r="M122" s="609"/>
      <c r="N122" s="639"/>
      <c r="O122" s="834" t="s">
        <v>435</v>
      </c>
      <c r="P122" s="1037" t="s">
        <v>315</v>
      </c>
      <c r="Q122" s="609">
        <v>31478.22</v>
      </c>
      <c r="R122" s="608" t="s">
        <v>436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00" t="s">
        <v>301</v>
      </c>
      <c r="C123" s="849" t="s">
        <v>303</v>
      </c>
      <c r="D123" s="849"/>
      <c r="E123" s="912">
        <v>44526</v>
      </c>
      <c r="F123" s="1056">
        <v>1027.9100000000001</v>
      </c>
      <c r="G123" s="849">
        <v>37</v>
      </c>
      <c r="H123" s="1056">
        <v>1027.9100000000001</v>
      </c>
      <c r="I123" s="107">
        <f t="shared" si="20"/>
        <v>0</v>
      </c>
      <c r="J123" s="761"/>
      <c r="K123" s="609"/>
      <c r="L123" s="639"/>
      <c r="M123" s="609"/>
      <c r="N123" s="639"/>
      <c r="O123" s="834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104"/>
      <c r="C124" s="579" t="s">
        <v>335</v>
      </c>
      <c r="D124" s="849"/>
      <c r="E124" s="1028">
        <v>44526</v>
      </c>
      <c r="F124" s="1056">
        <v>86.61</v>
      </c>
      <c r="G124" s="849">
        <v>3</v>
      </c>
      <c r="H124" s="1056">
        <v>86.61</v>
      </c>
      <c r="I124" s="107">
        <f t="shared" si="20"/>
        <v>0</v>
      </c>
      <c r="J124" s="761"/>
      <c r="K124" s="609"/>
      <c r="L124" s="639"/>
      <c r="M124" s="609"/>
      <c r="N124" s="639"/>
      <c r="O124" s="1035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18" t="s">
        <v>336</v>
      </c>
      <c r="C125" s="1051" t="s">
        <v>45</v>
      </c>
      <c r="D125" s="1049"/>
      <c r="E125" s="1121">
        <v>44526</v>
      </c>
      <c r="F125" s="1059">
        <v>2043</v>
      </c>
      <c r="G125" s="849">
        <v>450</v>
      </c>
      <c r="H125" s="1056">
        <v>2043</v>
      </c>
      <c r="I125" s="107">
        <f t="shared" si="20"/>
        <v>0</v>
      </c>
      <c r="J125" s="761"/>
      <c r="K125" s="609"/>
      <c r="L125" s="639"/>
      <c r="M125" s="609"/>
      <c r="N125" s="1053"/>
      <c r="O125" s="1108" t="s">
        <v>339</v>
      </c>
      <c r="P125" s="1034"/>
      <c r="Q125" s="609">
        <v>112365</v>
      </c>
      <c r="R125" s="1115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19"/>
      <c r="C126" s="1051" t="s">
        <v>337</v>
      </c>
      <c r="D126" s="1049"/>
      <c r="E126" s="1122"/>
      <c r="F126" s="1059">
        <v>100</v>
      </c>
      <c r="G126" s="849">
        <v>10</v>
      </c>
      <c r="H126" s="1056">
        <v>100</v>
      </c>
      <c r="I126" s="107">
        <f t="shared" si="20"/>
        <v>0</v>
      </c>
      <c r="J126" s="774"/>
      <c r="K126" s="609"/>
      <c r="L126" s="639"/>
      <c r="M126" s="609"/>
      <c r="N126" s="1054"/>
      <c r="O126" s="1109"/>
      <c r="P126" s="1034"/>
      <c r="Q126" s="609">
        <v>10000</v>
      </c>
      <c r="R126" s="1116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20"/>
      <c r="C127" s="1051" t="s">
        <v>338</v>
      </c>
      <c r="D127" s="1049"/>
      <c r="E127" s="1123"/>
      <c r="F127" s="1059">
        <v>100</v>
      </c>
      <c r="G127" s="849">
        <v>10</v>
      </c>
      <c r="H127" s="1056">
        <v>100</v>
      </c>
      <c r="I127" s="107">
        <f t="shared" si="20"/>
        <v>0</v>
      </c>
      <c r="J127" s="774"/>
      <c r="K127" s="609"/>
      <c r="L127" s="639"/>
      <c r="M127" s="609"/>
      <c r="N127" s="1055"/>
      <c r="O127" s="1110"/>
      <c r="P127" s="1032"/>
      <c r="Q127" s="609">
        <v>8800</v>
      </c>
      <c r="R127" s="1117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52" t="s">
        <v>68</v>
      </c>
      <c r="C128" s="849" t="s">
        <v>333</v>
      </c>
      <c r="D128" s="849"/>
      <c r="E128" s="1050">
        <v>44526</v>
      </c>
      <c r="F128" s="1056">
        <v>668.4</v>
      </c>
      <c r="G128" s="849">
        <v>35</v>
      </c>
      <c r="H128" s="1056">
        <v>668.4</v>
      </c>
      <c r="I128" s="292">
        <f t="shared" si="20"/>
        <v>0</v>
      </c>
      <c r="J128" s="564"/>
      <c r="K128" s="609"/>
      <c r="L128" s="639"/>
      <c r="M128" s="609"/>
      <c r="N128" s="1007"/>
      <c r="O128" s="1036"/>
      <c r="P128" s="610"/>
      <c r="Q128" s="609"/>
      <c r="R128" s="608"/>
      <c r="S128" s="66">
        <f t="shared" si="14"/>
        <v>0</v>
      </c>
      <c r="T128" s="66">
        <f t="shared" ref="T128:T134" si="22">S128/H128</f>
        <v>0</v>
      </c>
    </row>
    <row r="129" spans="1:20" s="163" customFormat="1" ht="28.5" x14ac:dyDescent="0.25">
      <c r="A129" s="101">
        <v>89</v>
      </c>
      <c r="B129" s="1100" t="s">
        <v>296</v>
      </c>
      <c r="C129" s="849" t="s">
        <v>102</v>
      </c>
      <c r="D129" s="849"/>
      <c r="E129" s="1102">
        <v>44530</v>
      </c>
      <c r="F129" s="1056">
        <v>851.01</v>
      </c>
      <c r="G129" s="849">
        <v>70</v>
      </c>
      <c r="H129" s="1056">
        <v>851.01</v>
      </c>
      <c r="I129" s="292">
        <f t="shared" si="20"/>
        <v>0</v>
      </c>
      <c r="J129" s="564"/>
      <c r="K129" s="609"/>
      <c r="L129" s="639"/>
      <c r="M129" s="609"/>
      <c r="N129" s="824"/>
      <c r="O129" s="924"/>
      <c r="P129" s="610"/>
      <c r="Q129" s="609"/>
      <c r="R129" s="608"/>
      <c r="S129" s="66"/>
      <c r="T129" s="66"/>
    </row>
    <row r="130" spans="1:20" s="163" customFormat="1" ht="18.75" x14ac:dyDescent="0.25">
      <c r="A130" s="101">
        <v>90</v>
      </c>
      <c r="B130" s="1101"/>
      <c r="C130" s="849" t="s">
        <v>307</v>
      </c>
      <c r="D130" s="849"/>
      <c r="E130" s="1103"/>
      <c r="F130" s="1056">
        <v>309.14999999999998</v>
      </c>
      <c r="G130" s="849">
        <v>25</v>
      </c>
      <c r="H130" s="1056">
        <v>309.14999999999998</v>
      </c>
      <c r="I130" s="292">
        <f t="shared" si="20"/>
        <v>0</v>
      </c>
      <c r="J130" s="564"/>
      <c r="K130" s="609"/>
      <c r="L130" s="639"/>
      <c r="M130" s="943"/>
      <c r="N130" s="1005"/>
      <c r="O130" s="924"/>
      <c r="P130" s="1006"/>
      <c r="Q130" s="943"/>
      <c r="R130" s="608"/>
      <c r="S130" s="66"/>
      <c r="T130" s="66"/>
    </row>
    <row r="131" spans="1:20" s="163" customFormat="1" ht="18.75" x14ac:dyDescent="0.25">
      <c r="A131" s="101">
        <v>91</v>
      </c>
      <c r="B131" s="900"/>
      <c r="C131" s="849"/>
      <c r="D131" s="849"/>
      <c r="E131" s="884"/>
      <c r="F131" s="1056"/>
      <c r="G131" s="849"/>
      <c r="H131" s="1056"/>
      <c r="I131" s="292">
        <f t="shared" si="20"/>
        <v>0</v>
      </c>
      <c r="J131" s="564"/>
      <c r="K131" s="609"/>
      <c r="L131" s="639"/>
      <c r="M131" s="609"/>
      <c r="N131" s="1007"/>
      <c r="O131" s="836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3"/>
      <c r="C132" s="948"/>
      <c r="D132" s="849"/>
      <c r="E132" s="884"/>
      <c r="F132" s="1056"/>
      <c r="G132" s="849"/>
      <c r="H132" s="1056"/>
      <c r="I132" s="292">
        <f t="shared" si="20"/>
        <v>0</v>
      </c>
      <c r="J132" s="564"/>
      <c r="K132" s="609"/>
      <c r="L132" s="639"/>
      <c r="M132" s="609"/>
      <c r="N132" s="1007"/>
      <c r="O132" s="836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9" t="s">
        <v>41</v>
      </c>
      <c r="C133" s="849"/>
      <c r="D133" s="849"/>
      <c r="E133" s="884"/>
      <c r="F133" s="1056"/>
      <c r="G133" s="849"/>
      <c r="H133" s="1056"/>
      <c r="I133" s="292">
        <f t="shared" si="20"/>
        <v>0</v>
      </c>
      <c r="J133" s="759"/>
      <c r="K133" s="609"/>
      <c r="L133" s="639"/>
      <c r="M133" s="609"/>
      <c r="N133" s="609"/>
      <c r="O133" s="834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9"/>
      <c r="C134" s="955"/>
      <c r="D134" s="849"/>
      <c r="E134" s="884"/>
      <c r="F134" s="1056"/>
      <c r="G134" s="849"/>
      <c r="H134" s="1056"/>
      <c r="I134" s="107">
        <f t="shared" si="20"/>
        <v>0</v>
      </c>
      <c r="J134" s="759"/>
      <c r="K134" s="609"/>
      <c r="L134" s="639"/>
      <c r="M134" s="609"/>
      <c r="N134" s="609"/>
      <c r="O134" s="834"/>
      <c r="P134" s="609"/>
      <c r="Q134" s="609"/>
      <c r="R134" s="787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9"/>
      <c r="C135" s="849"/>
      <c r="D135" s="849"/>
      <c r="E135" s="884"/>
      <c r="F135" s="1056"/>
      <c r="G135" s="849"/>
      <c r="H135" s="1056"/>
      <c r="I135" s="107">
        <f t="shared" si="20"/>
        <v>0</v>
      </c>
      <c r="J135" s="564"/>
      <c r="K135" s="609"/>
      <c r="L135" s="639"/>
      <c r="M135" s="609"/>
      <c r="N135" s="609"/>
      <c r="O135" s="1008"/>
      <c r="P135" s="609"/>
      <c r="Q135" s="609"/>
      <c r="R135" s="94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1002"/>
      <c r="C136" s="938"/>
      <c r="D136" s="998"/>
      <c r="E136" s="999"/>
      <c r="F136" s="1060"/>
      <c r="G136" s="1000"/>
      <c r="H136" s="1063"/>
      <c r="I136" s="107">
        <f t="shared" si="20"/>
        <v>0</v>
      </c>
      <c r="J136" s="579"/>
      <c r="K136" s="609"/>
      <c r="L136" s="639"/>
      <c r="M136" s="609"/>
      <c r="N136" s="609"/>
      <c r="O136" s="946"/>
      <c r="P136" s="609"/>
      <c r="Q136" s="945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1002"/>
      <c r="C137" s="938"/>
      <c r="D137" s="1001"/>
      <c r="E137" s="999"/>
      <c r="F137" s="1060"/>
      <c r="G137" s="1000"/>
      <c r="H137" s="1063"/>
      <c r="I137" s="107">
        <f t="shared" si="20"/>
        <v>0</v>
      </c>
      <c r="J137" s="579"/>
      <c r="K137" s="609"/>
      <c r="L137" s="639"/>
      <c r="M137" s="609"/>
      <c r="N137" s="609"/>
      <c r="O137" s="946"/>
      <c r="P137" s="609"/>
      <c r="Q137" s="945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1002"/>
      <c r="C138" s="938"/>
      <c r="D138" s="998"/>
      <c r="E138" s="999"/>
      <c r="F138" s="1060"/>
      <c r="G138" s="1000"/>
      <c r="H138" s="1063"/>
      <c r="I138" s="292">
        <f t="shared" si="20"/>
        <v>0</v>
      </c>
      <c r="J138" s="762"/>
      <c r="K138" s="763"/>
      <c r="L138" s="612"/>
      <c r="M138" s="763"/>
      <c r="N138" s="622"/>
      <c r="O138" s="946"/>
      <c r="P138" s="809"/>
      <c r="Q138" s="945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1002"/>
      <c r="C139" s="938"/>
      <c r="D139" s="998"/>
      <c r="E139" s="999"/>
      <c r="F139" s="1060"/>
      <c r="G139" s="1000"/>
      <c r="H139" s="1063"/>
      <c r="I139" s="292">
        <f t="shared" si="20"/>
        <v>0</v>
      </c>
      <c r="J139" s="762"/>
      <c r="K139" s="763"/>
      <c r="L139" s="612"/>
      <c r="M139" s="763"/>
      <c r="N139" s="622"/>
      <c r="O139" s="946"/>
      <c r="P139" s="861"/>
      <c r="Q139" s="945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1002"/>
      <c r="C140" s="939"/>
      <c r="D140" s="1001"/>
      <c r="E140" s="999"/>
      <c r="F140" s="1060"/>
      <c r="G140" s="1000"/>
      <c r="H140" s="1063"/>
      <c r="I140" s="292">
        <f t="shared" si="20"/>
        <v>0</v>
      </c>
      <c r="J140" s="762"/>
      <c r="K140" s="763"/>
      <c r="L140" s="612"/>
      <c r="M140" s="763"/>
      <c r="N140" s="622"/>
      <c r="O140" s="946"/>
      <c r="P140" s="809"/>
      <c r="Q140" s="945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42"/>
      <c r="C141" s="939"/>
      <c r="D141" s="940"/>
      <c r="E141" s="958"/>
      <c r="F141" s="1061"/>
      <c r="G141" s="494"/>
      <c r="H141" s="1064"/>
      <c r="I141" s="292">
        <f t="shared" si="20"/>
        <v>0</v>
      </c>
      <c r="J141" s="762"/>
      <c r="K141" s="763"/>
      <c r="L141" s="612"/>
      <c r="M141" s="763"/>
      <c r="N141" s="622"/>
      <c r="O141" s="946"/>
      <c r="P141" s="809"/>
      <c r="Q141" s="945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9"/>
      <c r="C142" s="564"/>
      <c r="D142" s="591"/>
      <c r="E142" s="959"/>
      <c r="F142" s="1062"/>
      <c r="G142" s="593"/>
      <c r="H142" s="1065"/>
      <c r="I142" s="292">
        <f t="shared" si="20"/>
        <v>0</v>
      </c>
      <c r="J142" s="762"/>
      <c r="K142" s="763"/>
      <c r="L142" s="612"/>
      <c r="M142" s="763"/>
      <c r="N142" s="843"/>
      <c r="O142" s="944"/>
      <c r="P142" s="862"/>
      <c r="Q142" s="863"/>
      <c r="R142" s="864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59"/>
      <c r="F143" s="1062"/>
      <c r="G143" s="593"/>
      <c r="H143" s="1065"/>
      <c r="I143" s="292">
        <f t="shared" si="20"/>
        <v>0</v>
      </c>
      <c r="J143" s="272"/>
      <c r="K143" s="255"/>
      <c r="L143" s="312"/>
      <c r="M143" s="254"/>
      <c r="N143" s="580"/>
      <c r="O143" s="865"/>
      <c r="P143" s="809"/>
      <c r="Q143" s="763"/>
      <c r="R143" s="810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59"/>
      <c r="F144" s="592"/>
      <c r="G144" s="593"/>
      <c r="H144" s="1065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62"/>
      <c r="Q144" s="863"/>
      <c r="R144" s="864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4"/>
      <c r="F145" s="592"/>
      <c r="G145" s="593"/>
      <c r="H145" s="1065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9"/>
      <c r="Q145" s="763"/>
      <c r="R145" s="810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4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9"/>
      <c r="Q146" s="763"/>
      <c r="R146" s="810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4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9"/>
      <c r="Q147" s="763"/>
      <c r="R147" s="810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4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9"/>
      <c r="Q148" s="763"/>
      <c r="R148" s="810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4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9"/>
      <c r="Q149" s="763"/>
      <c r="R149" s="810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4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9"/>
      <c r="Q150" s="763"/>
      <c r="R150" s="810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4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9"/>
      <c r="Q151" s="763"/>
      <c r="R151" s="810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4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9"/>
      <c r="Q152" s="763"/>
      <c r="R152" s="810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4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9"/>
      <c r="Q153" s="763"/>
      <c r="R153" s="810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4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9"/>
      <c r="Q154" s="763"/>
      <c r="R154" s="810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4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9"/>
      <c r="Q155" s="763"/>
      <c r="R155" s="810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4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9"/>
      <c r="Q156" s="763"/>
      <c r="R156" s="810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4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9"/>
      <c r="Q157" s="763"/>
      <c r="R157" s="810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81"/>
      <c r="F158" s="691"/>
      <c r="G158" s="692"/>
      <c r="H158" s="693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9"/>
      <c r="Q158" s="763"/>
      <c r="R158" s="810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81"/>
      <c r="F159" s="691"/>
      <c r="G159" s="692"/>
      <c r="H159" s="693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9"/>
      <c r="Q159" s="763"/>
      <c r="R159" s="810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81"/>
      <c r="F160" s="691"/>
      <c r="G160" s="692"/>
      <c r="H160" s="693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9"/>
      <c r="Q160" s="763"/>
      <c r="R160" s="810"/>
      <c r="S160" s="66"/>
      <c r="T160" s="66"/>
    </row>
    <row r="161" spans="1:20" s="163" customFormat="1" x14ac:dyDescent="0.25">
      <c r="A161" s="101"/>
      <c r="B161" s="690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3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3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3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3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3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3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3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3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3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3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3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3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5"/>
      <c r="F183" s="773"/>
      <c r="G183" s="101"/>
      <c r="H183" s="573"/>
      <c r="I183" s="107">
        <f t="shared" si="20"/>
        <v>0</v>
      </c>
      <c r="J183" s="133"/>
      <c r="K183" s="175"/>
      <c r="L183" s="703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9" t="s">
        <v>31</v>
      </c>
      <c r="G184" s="73">
        <f>SUM(G5:G183)</f>
        <v>2886.5</v>
      </c>
      <c r="H184" s="575">
        <f>SUM(H3:H183)</f>
        <v>526847.72</v>
      </c>
      <c r="I184" s="817">
        <f>PIERNA!I37</f>
        <v>0</v>
      </c>
      <c r="J184" s="46"/>
      <c r="K184" s="177">
        <f>SUM(K5:K183)</f>
        <v>233733</v>
      </c>
      <c r="L184" s="704"/>
      <c r="M184" s="177">
        <f>SUM(M5:M183)</f>
        <v>633360</v>
      </c>
      <c r="N184" s="491"/>
      <c r="O184" s="637"/>
      <c r="P184" s="120"/>
      <c r="Q184" s="178">
        <f>SUM(Q5:Q183)</f>
        <v>14410320.905240001</v>
      </c>
      <c r="R184" s="158"/>
      <c r="S184" s="189">
        <f>Q184+M184+K184</f>
        <v>15277413.905240001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5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1">
    <mergeCell ref="R125:R127"/>
    <mergeCell ref="B123:B124"/>
    <mergeCell ref="B125:B127"/>
    <mergeCell ref="E125:E127"/>
    <mergeCell ref="O125:O127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07:R108"/>
    <mergeCell ref="Q1:Q2"/>
    <mergeCell ref="K1:K2"/>
    <mergeCell ref="M1:M2"/>
    <mergeCell ref="B104:B105"/>
    <mergeCell ref="R104:R105"/>
    <mergeCell ref="O107:O108"/>
    <mergeCell ref="B107:B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4"/>
    <col min="10" max="10" width="17.5703125" customWidth="1"/>
  </cols>
  <sheetData>
    <row r="1" spans="1:11" ht="40.5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11" ht="16.5" thickBot="1" x14ac:dyDescent="0.3">
      <c r="K2" s="75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5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6">
        <f>E5+E6-F8+E4</f>
        <v>0</v>
      </c>
      <c r="J8" s="81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6">
        <f>I8-F9</f>
        <v>0</v>
      </c>
      <c r="J9" s="81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6">
        <f t="shared" ref="I10:I27" si="4">I9-F10</f>
        <v>0</v>
      </c>
      <c r="J10" s="81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6">
        <f t="shared" si="4"/>
        <v>0</v>
      </c>
      <c r="J11" s="81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6">
        <f t="shared" si="4"/>
        <v>0</v>
      </c>
      <c r="J12" s="81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6">
        <f t="shared" si="4"/>
        <v>0</v>
      </c>
      <c r="J13" s="81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6">
        <f t="shared" si="4"/>
        <v>0</v>
      </c>
      <c r="J14" s="81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6">
        <f t="shared" si="4"/>
        <v>0</v>
      </c>
      <c r="J15" s="81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7">
        <f t="shared" si="4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7">
        <f t="shared" si="4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7">
        <f t="shared" si="4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7">
        <f t="shared" si="4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7">
        <f t="shared" si="4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7">
        <f t="shared" si="4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7">
        <f t="shared" si="4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7">
        <f t="shared" si="4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7">
        <f t="shared" si="4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7">
        <f t="shared" si="4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7">
        <f t="shared" si="4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7">
        <f t="shared" si="4"/>
        <v>0</v>
      </c>
      <c r="J27" s="78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8"/>
      <c r="J28" s="79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6.5" thickBot="1" x14ac:dyDescent="0.3">
      <c r="A32" s="129"/>
      <c r="D32" s="841" t="s">
        <v>4</v>
      </c>
      <c r="E32" s="842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4"/>
      <c r="B1" s="1124"/>
      <c r="C1" s="1124"/>
      <c r="D1" s="1124"/>
      <c r="E1" s="1124"/>
      <c r="F1" s="1124"/>
      <c r="G1" s="1124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7"/>
      <c r="H4" s="159"/>
      <c r="I4" s="652"/>
    </row>
    <row r="5" spans="1:10" ht="18.75" customHeight="1" thickBot="1" x14ac:dyDescent="0.3">
      <c r="A5" s="804"/>
      <c r="B5" s="972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41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1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9" t="s">
        <v>21</v>
      </c>
      <c r="E32" s="1130"/>
      <c r="F32" s="147">
        <f>G5-F30</f>
        <v>0</v>
      </c>
    </row>
    <row r="33" spans="1:6" ht="15.75" thickBot="1" x14ac:dyDescent="0.3">
      <c r="A33" s="129"/>
      <c r="D33" s="805" t="s">
        <v>4</v>
      </c>
      <c r="E33" s="80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6"/>
    </row>
    <row r="5" spans="1:9" ht="15.75" x14ac:dyDescent="0.25">
      <c r="A5" s="76" t="s">
        <v>104</v>
      </c>
      <c r="B5" s="973"/>
      <c r="C5" s="330"/>
      <c r="D5" s="331"/>
      <c r="E5" s="974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5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1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1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1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1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1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1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1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1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1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1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1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1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1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1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1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1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1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1">
        <f t="shared" si="3"/>
        <v>0</v>
      </c>
      <c r="C25" s="37"/>
      <c r="D25" s="70">
        <v>0</v>
      </c>
      <c r="E25" s="232"/>
      <c r="F25" s="764">
        <f t="shared" si="0"/>
        <v>0</v>
      </c>
      <c r="G25" s="765"/>
      <c r="H25" s="766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9" t="s">
        <v>21</v>
      </c>
      <c r="E28" s="1130"/>
      <c r="F28" s="147">
        <f>E4+E5-F26+E6</f>
        <v>0</v>
      </c>
    </row>
    <row r="29" spans="1:9" ht="15.75" thickBot="1" x14ac:dyDescent="0.3">
      <c r="A29" s="129"/>
      <c r="D29" s="914" t="s">
        <v>4</v>
      </c>
      <c r="E29" s="915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9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5" t="s">
        <v>7</v>
      </c>
      <c r="C8" s="716" t="s">
        <v>8</v>
      </c>
      <c r="D8" s="717" t="s">
        <v>17</v>
      </c>
      <c r="E8" s="718" t="s">
        <v>2</v>
      </c>
      <c r="F8" s="719" t="s">
        <v>18</v>
      </c>
      <c r="G8" s="714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0"/>
      <c r="D9" s="721"/>
      <c r="E9" s="722"/>
      <c r="F9" s="723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4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4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4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4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4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4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4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4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4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4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4"/>
      <c r="D29" s="725">
        <f>B29*C29</f>
        <v>0</v>
      </c>
      <c r="E29" s="726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9" t="s">
        <v>21</v>
      </c>
      <c r="E32" s="1130"/>
      <c r="F32" s="147">
        <f>E5-F30+E6+E7</f>
        <v>0</v>
      </c>
    </row>
    <row r="33" spans="1:6" ht="15.75" thickBot="1" x14ac:dyDescent="0.3">
      <c r="A33" s="129"/>
      <c r="D33" s="872" t="s">
        <v>4</v>
      </c>
      <c r="E33" s="87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7"/>
    </row>
    <row r="6" spans="1:8" ht="15.75" customHeight="1" thickTop="1" x14ac:dyDescent="0.25">
      <c r="A6" s="1126" t="s">
        <v>104</v>
      </c>
      <c r="B6" s="918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26"/>
      <c r="B7" s="919"/>
      <c r="C7" s="571"/>
      <c r="D7" s="331"/>
      <c r="E7" s="548"/>
      <c r="F7" s="259"/>
    </row>
    <row r="8" spans="1:8" ht="16.5" customHeight="1" thickBot="1" x14ac:dyDescent="0.3">
      <c r="A8" s="686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2"/>
      <c r="F10" s="813">
        <f>D10</f>
        <v>0</v>
      </c>
      <c r="G10" s="814"/>
      <c r="H10" s="815"/>
    </row>
    <row r="11" spans="1:8" x14ac:dyDescent="0.25">
      <c r="B11" s="551">
        <f>B10-C11</f>
        <v>0</v>
      </c>
      <c r="C11" s="15"/>
      <c r="D11" s="328">
        <v>0</v>
      </c>
      <c r="E11" s="812"/>
      <c r="F11" s="813">
        <f>D11</f>
        <v>0</v>
      </c>
      <c r="G11" s="814"/>
      <c r="H11" s="815"/>
    </row>
    <row r="12" spans="1:8" x14ac:dyDescent="0.25">
      <c r="B12" s="551">
        <f t="shared" ref="B12:B27" si="0">B11-C12</f>
        <v>0</v>
      </c>
      <c r="C12" s="15"/>
      <c r="D12" s="328">
        <v>0</v>
      </c>
      <c r="E12" s="812"/>
      <c r="F12" s="813">
        <f>D12</f>
        <v>0</v>
      </c>
      <c r="G12" s="814"/>
      <c r="H12" s="815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2"/>
      <c r="F13" s="813">
        <f>D13</f>
        <v>0</v>
      </c>
      <c r="G13" s="814"/>
      <c r="H13" s="815"/>
    </row>
    <row r="14" spans="1:8" x14ac:dyDescent="0.25">
      <c r="B14" s="551">
        <f t="shared" si="0"/>
        <v>0</v>
      </c>
      <c r="C14" s="15"/>
      <c r="D14" s="328">
        <v>0</v>
      </c>
      <c r="E14" s="812"/>
      <c r="F14" s="813">
        <f t="shared" ref="F14:F27" si="1">D14</f>
        <v>0</v>
      </c>
      <c r="G14" s="814"/>
      <c r="H14" s="815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2"/>
      <c r="F15" s="813">
        <f t="shared" si="1"/>
        <v>0</v>
      </c>
      <c r="G15" s="814"/>
      <c r="H15" s="815"/>
    </row>
    <row r="16" spans="1:8" x14ac:dyDescent="0.25">
      <c r="B16" s="551">
        <f t="shared" si="0"/>
        <v>0</v>
      </c>
      <c r="C16" s="15"/>
      <c r="D16" s="328">
        <v>0</v>
      </c>
      <c r="E16" s="812"/>
      <c r="F16" s="813">
        <f t="shared" si="1"/>
        <v>0</v>
      </c>
      <c r="G16" s="814"/>
      <c r="H16" s="815"/>
    </row>
    <row r="17" spans="1:8" x14ac:dyDescent="0.25">
      <c r="B17" s="551">
        <f t="shared" si="0"/>
        <v>0</v>
      </c>
      <c r="C17" s="15"/>
      <c r="D17" s="328">
        <v>0</v>
      </c>
      <c r="E17" s="812"/>
      <c r="F17" s="813">
        <f t="shared" si="1"/>
        <v>0</v>
      </c>
      <c r="G17" s="814"/>
      <c r="H17" s="815"/>
    </row>
    <row r="18" spans="1:8" x14ac:dyDescent="0.25">
      <c r="B18" s="551">
        <f t="shared" si="0"/>
        <v>0</v>
      </c>
      <c r="C18" s="15"/>
      <c r="D18" s="328">
        <v>0</v>
      </c>
      <c r="E18" s="812"/>
      <c r="F18" s="813">
        <f t="shared" si="1"/>
        <v>0</v>
      </c>
      <c r="G18" s="814"/>
      <c r="H18" s="815"/>
    </row>
    <row r="19" spans="1:8" x14ac:dyDescent="0.25">
      <c r="B19" s="551">
        <f t="shared" si="0"/>
        <v>0</v>
      </c>
      <c r="C19" s="15"/>
      <c r="D19" s="328">
        <v>0</v>
      </c>
      <c r="E19" s="812"/>
      <c r="F19" s="813">
        <f t="shared" si="1"/>
        <v>0</v>
      </c>
      <c r="G19" s="814"/>
      <c r="H19" s="815"/>
    </row>
    <row r="20" spans="1:8" x14ac:dyDescent="0.25">
      <c r="B20" s="551">
        <f t="shared" si="0"/>
        <v>0</v>
      </c>
      <c r="C20" s="15"/>
      <c r="D20" s="328">
        <v>0</v>
      </c>
      <c r="E20" s="812"/>
      <c r="F20" s="813">
        <f t="shared" si="1"/>
        <v>0</v>
      </c>
      <c r="G20" s="814"/>
      <c r="H20" s="815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9" t="s">
        <v>21</v>
      </c>
      <c r="E30" s="1130"/>
      <c r="F30" s="147">
        <f>E5+E6-F28+E7+E4+E8</f>
        <v>0</v>
      </c>
    </row>
    <row r="31" spans="1:8" ht="15.75" thickBot="1" x14ac:dyDescent="0.3">
      <c r="A31" s="129"/>
      <c r="D31" s="684" t="s">
        <v>4</v>
      </c>
      <c r="E31" s="685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A16" zoomScale="98" zoomScaleNormal="98" workbookViewId="0">
      <selection activeCell="H34" sqref="H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6" t="s">
        <v>221</v>
      </c>
      <c r="B1" s="1156"/>
      <c r="C1" s="1156"/>
      <c r="D1" s="1156"/>
      <c r="E1" s="1156"/>
      <c r="F1" s="1156"/>
      <c r="G1" s="1156"/>
      <c r="H1" s="1156"/>
      <c r="I1" s="1156"/>
      <c r="J1" s="1156"/>
      <c r="K1" s="88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57" t="s">
        <v>110</v>
      </c>
      <c r="B4" s="341">
        <v>18506.759999999998</v>
      </c>
      <c r="C4" s="707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58"/>
      <c r="B5" s="12" t="s">
        <v>51</v>
      </c>
      <c r="C5" s="708"/>
      <c r="D5" s="141">
        <v>44467</v>
      </c>
      <c r="E5" s="136">
        <v>18509.599999999999</v>
      </c>
      <c r="F5" s="74">
        <v>680</v>
      </c>
      <c r="G5" s="47">
        <f>F94</f>
        <v>9309.24</v>
      </c>
      <c r="H5" s="165">
        <f>E5+E6-G5+E4</f>
        <v>28118.26</v>
      </c>
    </row>
    <row r="6" spans="1:11" ht="15.75" customHeight="1" x14ac:dyDescent="0.25">
      <c r="A6" s="115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1"/>
      <c r="B7" s="169"/>
      <c r="C7" s="961"/>
      <c r="D7" s="962" t="s">
        <v>214</v>
      </c>
      <c r="E7" s="963">
        <v>-108.88</v>
      </c>
      <c r="F7" s="964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3" t="s">
        <v>96</v>
      </c>
      <c r="I8" s="744" t="s">
        <v>97</v>
      </c>
      <c r="J8" s="744" t="s">
        <v>98</v>
      </c>
      <c r="K8" s="745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6">
        <f>E5-F9+E4+E6+E7</f>
        <v>36447.579999999994</v>
      </c>
      <c r="J9" s="747">
        <f>F5-C9+F4+F6+F7</f>
        <v>1339</v>
      </c>
      <c r="K9" s="74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9">
        <f>I9-F10</f>
        <v>36338.699999999997</v>
      </c>
      <c r="J10" s="750">
        <f>J9-C10</f>
        <v>1335</v>
      </c>
      <c r="K10" s="75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9">
        <f t="shared" ref="I11:I74" si="3">I10-F11</f>
        <v>36311.479999999996</v>
      </c>
      <c r="J11" s="750">
        <f t="shared" ref="J11" si="4">J10-C11</f>
        <v>1334</v>
      </c>
      <c r="K11" s="75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9">
        <f t="shared" si="3"/>
        <v>36284.259999999995</v>
      </c>
      <c r="J12" s="750">
        <f>J11-C12</f>
        <v>1333</v>
      </c>
      <c r="K12" s="751">
        <f t="shared" si="2"/>
        <v>1905.3999999999999</v>
      </c>
    </row>
    <row r="13" spans="1:11" ht="15" customHeight="1" x14ac:dyDescent="0.25">
      <c r="A13" s="706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9">
        <f t="shared" si="3"/>
        <v>35522.099999999991</v>
      </c>
      <c r="J13" s="750">
        <f t="shared" ref="J13:J76" si="5">J12-C13</f>
        <v>1305</v>
      </c>
      <c r="K13" s="751">
        <f t="shared" si="2"/>
        <v>53351.199999999997</v>
      </c>
    </row>
    <row r="14" spans="1:11" x14ac:dyDescent="0.25">
      <c r="A14" s="706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9">
        <f t="shared" si="3"/>
        <v>35467.659999999989</v>
      </c>
      <c r="J14" s="750">
        <f t="shared" si="5"/>
        <v>1303</v>
      </c>
      <c r="K14" s="751">
        <f t="shared" si="2"/>
        <v>3810.7999999999997</v>
      </c>
    </row>
    <row r="15" spans="1:11" x14ac:dyDescent="0.25">
      <c r="A15" s="706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9">
        <f t="shared" si="3"/>
        <v>35440.439999999988</v>
      </c>
      <c r="J15" s="750">
        <f t="shared" si="5"/>
        <v>1302</v>
      </c>
      <c r="K15" s="751">
        <f t="shared" si="2"/>
        <v>1905.3999999999999</v>
      </c>
    </row>
    <row r="16" spans="1:11" x14ac:dyDescent="0.25">
      <c r="A16" s="706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9">
        <f t="shared" si="3"/>
        <v>35331.55999999999</v>
      </c>
      <c r="J16" s="750">
        <f t="shared" si="5"/>
        <v>1298</v>
      </c>
      <c r="K16" s="751">
        <f t="shared" si="2"/>
        <v>7621.5999999999995</v>
      </c>
    </row>
    <row r="17" spans="1:11" x14ac:dyDescent="0.25">
      <c r="A17" s="706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9">
        <f t="shared" si="3"/>
        <v>35304.339999999989</v>
      </c>
      <c r="J17" s="750">
        <f t="shared" si="5"/>
        <v>1297</v>
      </c>
      <c r="K17" s="751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9">
        <f t="shared" si="3"/>
        <v>34324.419999999991</v>
      </c>
      <c r="J18" s="750">
        <f t="shared" si="5"/>
        <v>1261</v>
      </c>
      <c r="K18" s="751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9">
        <f t="shared" si="3"/>
        <v>34052.219999999994</v>
      </c>
      <c r="J19" s="750">
        <f t="shared" si="5"/>
        <v>1251</v>
      </c>
      <c r="K19" s="751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9">
        <f t="shared" si="3"/>
        <v>34024.999999999993</v>
      </c>
      <c r="J20" s="966">
        <f t="shared" si="5"/>
        <v>1250</v>
      </c>
      <c r="K20" s="751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9">
        <f t="shared" si="3"/>
        <v>33997.779999999992</v>
      </c>
      <c r="J21" s="750">
        <f t="shared" si="5"/>
        <v>1249</v>
      </c>
      <c r="K21" s="75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9">
        <f t="shared" si="3"/>
        <v>33970.55999999999</v>
      </c>
      <c r="J22" s="750">
        <f t="shared" si="5"/>
        <v>1248</v>
      </c>
      <c r="K22" s="751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9">
        <f t="shared" si="3"/>
        <v>33099.51999999999</v>
      </c>
      <c r="J23" s="750">
        <f t="shared" si="5"/>
        <v>1216</v>
      </c>
      <c r="K23" s="751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9">
        <f t="shared" si="3"/>
        <v>33072.299999999988</v>
      </c>
      <c r="J24" s="750">
        <f t="shared" si="5"/>
        <v>1215</v>
      </c>
      <c r="K24" s="751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9">
        <f t="shared" si="3"/>
        <v>32990.639999999985</v>
      </c>
      <c r="J25" s="750">
        <f t="shared" si="5"/>
        <v>1212</v>
      </c>
      <c r="K25" s="751">
        <f t="shared" si="2"/>
        <v>5716.2</v>
      </c>
    </row>
    <row r="26" spans="1:11" x14ac:dyDescent="0.25">
      <c r="B26" s="2">
        <v>27.22</v>
      </c>
      <c r="C26" s="15">
        <v>39</v>
      </c>
      <c r="D26" s="907">
        <f t="shared" si="0"/>
        <v>1061.58</v>
      </c>
      <c r="E26" s="908">
        <v>44508</v>
      </c>
      <c r="F26" s="242">
        <f t="shared" si="1"/>
        <v>1061.58</v>
      </c>
      <c r="G26" s="183" t="s">
        <v>369</v>
      </c>
      <c r="H26" s="121">
        <v>70</v>
      </c>
      <c r="I26" s="749">
        <f t="shared" si="3"/>
        <v>31929.059999999983</v>
      </c>
      <c r="J26" s="750">
        <f t="shared" si="5"/>
        <v>1173</v>
      </c>
      <c r="K26" s="751">
        <f t="shared" si="2"/>
        <v>74310.599999999991</v>
      </c>
    </row>
    <row r="27" spans="1:11" x14ac:dyDescent="0.25">
      <c r="B27" s="2">
        <v>27.22</v>
      </c>
      <c r="C27" s="15">
        <v>36</v>
      </c>
      <c r="D27" s="907">
        <f t="shared" si="0"/>
        <v>979.92</v>
      </c>
      <c r="E27" s="908">
        <v>44511</v>
      </c>
      <c r="F27" s="242">
        <f t="shared" si="1"/>
        <v>979.92</v>
      </c>
      <c r="G27" s="183" t="s">
        <v>400</v>
      </c>
      <c r="H27" s="121">
        <v>70</v>
      </c>
      <c r="I27" s="749">
        <f t="shared" si="3"/>
        <v>30949.139999999985</v>
      </c>
      <c r="J27" s="750">
        <f t="shared" si="5"/>
        <v>1137</v>
      </c>
      <c r="K27" s="751">
        <f t="shared" si="2"/>
        <v>68594.399999999994</v>
      </c>
    </row>
    <row r="28" spans="1:11" x14ac:dyDescent="0.25">
      <c r="B28" s="2">
        <v>27.22</v>
      </c>
      <c r="C28" s="15">
        <v>20</v>
      </c>
      <c r="D28" s="907">
        <f t="shared" si="0"/>
        <v>544.4</v>
      </c>
      <c r="E28" s="908">
        <v>44513</v>
      </c>
      <c r="F28" s="242">
        <f t="shared" si="1"/>
        <v>544.4</v>
      </c>
      <c r="G28" s="183" t="s">
        <v>389</v>
      </c>
      <c r="H28" s="121">
        <v>70</v>
      </c>
      <c r="I28" s="749">
        <f t="shared" si="3"/>
        <v>30404.739999999983</v>
      </c>
      <c r="J28" s="750">
        <f t="shared" si="5"/>
        <v>1117</v>
      </c>
      <c r="K28" s="751">
        <f t="shared" si="2"/>
        <v>38108</v>
      </c>
    </row>
    <row r="29" spans="1:11" x14ac:dyDescent="0.25">
      <c r="B29" s="2">
        <v>27.22</v>
      </c>
      <c r="C29" s="15">
        <v>15</v>
      </c>
      <c r="D29" s="907">
        <f t="shared" si="0"/>
        <v>408.29999999999995</v>
      </c>
      <c r="E29" s="908">
        <v>44513</v>
      </c>
      <c r="F29" s="242">
        <f t="shared" si="1"/>
        <v>408.29999999999995</v>
      </c>
      <c r="G29" s="452" t="s">
        <v>417</v>
      </c>
      <c r="H29" s="453">
        <v>70</v>
      </c>
      <c r="I29" s="749">
        <f t="shared" si="3"/>
        <v>29996.439999999984</v>
      </c>
      <c r="J29" s="752">
        <f t="shared" si="5"/>
        <v>1102</v>
      </c>
      <c r="K29" s="751">
        <f t="shared" si="2"/>
        <v>28580.999999999996</v>
      </c>
    </row>
    <row r="30" spans="1:11" x14ac:dyDescent="0.25">
      <c r="B30" s="2">
        <v>27.22</v>
      </c>
      <c r="C30" s="15">
        <v>28</v>
      </c>
      <c r="D30" s="907">
        <f t="shared" si="0"/>
        <v>762.16</v>
      </c>
      <c r="E30" s="908">
        <v>44513</v>
      </c>
      <c r="F30" s="242">
        <f t="shared" si="1"/>
        <v>762.16</v>
      </c>
      <c r="G30" s="452" t="s">
        <v>404</v>
      </c>
      <c r="H30" s="453">
        <v>70</v>
      </c>
      <c r="I30" s="749">
        <f t="shared" si="3"/>
        <v>29234.279999999984</v>
      </c>
      <c r="J30" s="752">
        <f t="shared" si="5"/>
        <v>1074</v>
      </c>
      <c r="K30" s="751">
        <f t="shared" si="2"/>
        <v>53351.199999999997</v>
      </c>
    </row>
    <row r="31" spans="1:11" x14ac:dyDescent="0.25">
      <c r="B31" s="2">
        <v>27.22</v>
      </c>
      <c r="C31" s="15">
        <v>28</v>
      </c>
      <c r="D31" s="907">
        <f t="shared" si="0"/>
        <v>762.16</v>
      </c>
      <c r="E31" s="908">
        <v>44516</v>
      </c>
      <c r="F31" s="242">
        <f t="shared" si="1"/>
        <v>762.16</v>
      </c>
      <c r="G31" s="452" t="s">
        <v>422</v>
      </c>
      <c r="H31" s="453">
        <v>70</v>
      </c>
      <c r="I31" s="749">
        <f t="shared" si="3"/>
        <v>28472.119999999984</v>
      </c>
      <c r="J31" s="752">
        <f t="shared" si="5"/>
        <v>1046</v>
      </c>
      <c r="K31" s="751">
        <f t="shared" si="2"/>
        <v>53351.199999999997</v>
      </c>
    </row>
    <row r="32" spans="1:11" x14ac:dyDescent="0.25">
      <c r="B32" s="2">
        <v>27.22</v>
      </c>
      <c r="C32" s="15">
        <v>10</v>
      </c>
      <c r="D32" s="907">
        <f t="shared" si="0"/>
        <v>272.2</v>
      </c>
      <c r="E32" s="908">
        <v>44516</v>
      </c>
      <c r="F32" s="242">
        <f t="shared" si="1"/>
        <v>272.2</v>
      </c>
      <c r="G32" s="452" t="s">
        <v>427</v>
      </c>
      <c r="H32" s="453">
        <v>70</v>
      </c>
      <c r="I32" s="749">
        <f t="shared" si="3"/>
        <v>28199.919999999984</v>
      </c>
      <c r="J32" s="752">
        <f t="shared" si="5"/>
        <v>1036</v>
      </c>
      <c r="K32" s="751">
        <f t="shared" si="2"/>
        <v>19054</v>
      </c>
    </row>
    <row r="33" spans="2:11" x14ac:dyDescent="0.25">
      <c r="B33" s="2">
        <v>27.22</v>
      </c>
      <c r="C33" s="15">
        <v>7</v>
      </c>
      <c r="D33" s="907">
        <f t="shared" si="0"/>
        <v>190.54</v>
      </c>
      <c r="E33" s="908">
        <v>44517</v>
      </c>
      <c r="F33" s="242">
        <f t="shared" si="1"/>
        <v>190.54</v>
      </c>
      <c r="G33" s="452" t="s">
        <v>410</v>
      </c>
      <c r="H33" s="453">
        <v>70</v>
      </c>
      <c r="I33" s="749">
        <f t="shared" si="3"/>
        <v>28009.379999999983</v>
      </c>
      <c r="J33" s="752">
        <f t="shared" si="5"/>
        <v>1029</v>
      </c>
      <c r="K33" s="751">
        <f t="shared" si="2"/>
        <v>13337.8</v>
      </c>
    </row>
    <row r="34" spans="2:11" x14ac:dyDescent="0.25">
      <c r="B34" s="2">
        <v>27.22</v>
      </c>
      <c r="C34" s="15"/>
      <c r="D34" s="907">
        <f t="shared" si="0"/>
        <v>0</v>
      </c>
      <c r="E34" s="908"/>
      <c r="F34" s="242">
        <f t="shared" si="1"/>
        <v>0</v>
      </c>
      <c r="G34" s="183"/>
      <c r="H34" s="121"/>
      <c r="I34" s="749">
        <f t="shared" si="3"/>
        <v>28009.379999999983</v>
      </c>
      <c r="J34" s="750">
        <f t="shared" si="5"/>
        <v>1029</v>
      </c>
      <c r="K34" s="751">
        <f t="shared" si="2"/>
        <v>0</v>
      </c>
    </row>
    <row r="35" spans="2:11" x14ac:dyDescent="0.25">
      <c r="B35" s="2">
        <v>27.22</v>
      </c>
      <c r="C35" s="15"/>
      <c r="D35" s="907">
        <f t="shared" si="0"/>
        <v>0</v>
      </c>
      <c r="E35" s="908"/>
      <c r="F35" s="242">
        <f t="shared" si="1"/>
        <v>0</v>
      </c>
      <c r="G35" s="183"/>
      <c r="H35" s="121"/>
      <c r="I35" s="749">
        <f t="shared" si="3"/>
        <v>28009.379999999983</v>
      </c>
      <c r="J35" s="750">
        <f t="shared" si="5"/>
        <v>1029</v>
      </c>
      <c r="K35" s="751">
        <f t="shared" si="2"/>
        <v>0</v>
      </c>
    </row>
    <row r="36" spans="2:11" x14ac:dyDescent="0.25">
      <c r="B36" s="2">
        <v>27.22</v>
      </c>
      <c r="C36" s="15"/>
      <c r="D36" s="907">
        <f t="shared" si="0"/>
        <v>0</v>
      </c>
      <c r="E36" s="908"/>
      <c r="F36" s="242">
        <f t="shared" si="1"/>
        <v>0</v>
      </c>
      <c r="G36" s="183"/>
      <c r="H36" s="121"/>
      <c r="I36" s="749">
        <f t="shared" si="3"/>
        <v>28009.379999999983</v>
      </c>
      <c r="J36" s="750">
        <f t="shared" si="5"/>
        <v>1029</v>
      </c>
      <c r="K36" s="751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49">
        <f t="shared" si="3"/>
        <v>28009.379999999983</v>
      </c>
      <c r="J37" s="750">
        <f t="shared" si="5"/>
        <v>1029</v>
      </c>
      <c r="K37" s="751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49">
        <f t="shared" si="3"/>
        <v>28009.379999999983</v>
      </c>
      <c r="J38" s="750">
        <f t="shared" si="5"/>
        <v>1029</v>
      </c>
      <c r="K38" s="751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49">
        <f t="shared" si="3"/>
        <v>28009.379999999983</v>
      </c>
      <c r="J39" s="750">
        <f t="shared" si="5"/>
        <v>1029</v>
      </c>
      <c r="K39" s="751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49">
        <f t="shared" si="3"/>
        <v>28009.379999999983</v>
      </c>
      <c r="J40" s="750">
        <f t="shared" si="5"/>
        <v>1029</v>
      </c>
      <c r="K40" s="751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49">
        <f t="shared" si="3"/>
        <v>28009.379999999983</v>
      </c>
      <c r="J41" s="750">
        <f t="shared" si="5"/>
        <v>1029</v>
      </c>
      <c r="K41" s="751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9">
        <f t="shared" si="3"/>
        <v>28009.379999999983</v>
      </c>
      <c r="J42" s="750">
        <f t="shared" si="5"/>
        <v>1029</v>
      </c>
      <c r="K42" s="751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9">
        <f t="shared" si="3"/>
        <v>28009.379999999983</v>
      </c>
      <c r="J43" s="750">
        <f t="shared" si="5"/>
        <v>1029</v>
      </c>
      <c r="K43" s="751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9">
        <f t="shared" si="3"/>
        <v>28009.379999999983</v>
      </c>
      <c r="J44" s="750">
        <f t="shared" si="5"/>
        <v>1029</v>
      </c>
      <c r="K44" s="751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9">
        <f t="shared" si="3"/>
        <v>28009.379999999983</v>
      </c>
      <c r="J45" s="750">
        <f t="shared" si="5"/>
        <v>1029</v>
      </c>
      <c r="K45" s="751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9">
        <f t="shared" si="3"/>
        <v>28009.379999999983</v>
      </c>
      <c r="J46" s="750">
        <f t="shared" si="5"/>
        <v>1029</v>
      </c>
      <c r="K46" s="751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9">
        <f t="shared" si="3"/>
        <v>28009.379999999983</v>
      </c>
      <c r="J47" s="750">
        <f t="shared" si="5"/>
        <v>1029</v>
      </c>
      <c r="K47" s="751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9">
        <f t="shared" si="3"/>
        <v>28009.379999999983</v>
      </c>
      <c r="J48" s="750">
        <f t="shared" si="5"/>
        <v>1029</v>
      </c>
      <c r="K48" s="751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9">
        <f t="shared" si="3"/>
        <v>28009.379999999983</v>
      </c>
      <c r="J49" s="750">
        <f t="shared" si="5"/>
        <v>1029</v>
      </c>
      <c r="K49" s="751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9">
        <f t="shared" si="3"/>
        <v>28009.379999999983</v>
      </c>
      <c r="J50" s="750">
        <f t="shared" si="5"/>
        <v>1029</v>
      </c>
      <c r="K50" s="751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9">
        <f t="shared" si="3"/>
        <v>28009.379999999983</v>
      </c>
      <c r="J51" s="750">
        <f t="shared" si="5"/>
        <v>1029</v>
      </c>
      <c r="K51" s="751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9">
        <f t="shared" si="3"/>
        <v>28009.379999999983</v>
      </c>
      <c r="J52" s="750">
        <f t="shared" si="5"/>
        <v>1029</v>
      </c>
      <c r="K52" s="751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9">
        <f t="shared" si="3"/>
        <v>28009.379999999983</v>
      </c>
      <c r="J53" s="750">
        <f t="shared" si="5"/>
        <v>1029</v>
      </c>
      <c r="K53" s="751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9">
        <f t="shared" si="3"/>
        <v>28009.379999999983</v>
      </c>
      <c r="J54" s="750">
        <f t="shared" si="5"/>
        <v>1029</v>
      </c>
      <c r="K54" s="751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9">
        <f t="shared" si="3"/>
        <v>28009.379999999983</v>
      </c>
      <c r="J55" s="750">
        <f t="shared" si="5"/>
        <v>1029</v>
      </c>
      <c r="K55" s="751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9">
        <f t="shared" si="3"/>
        <v>28009.379999999983</v>
      </c>
      <c r="J56" s="750">
        <f t="shared" si="5"/>
        <v>1029</v>
      </c>
      <c r="K56" s="751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9">
        <f t="shared" si="3"/>
        <v>28009.379999999983</v>
      </c>
      <c r="J57" s="750">
        <f t="shared" si="5"/>
        <v>1029</v>
      </c>
      <c r="K57" s="751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9">
        <f t="shared" si="3"/>
        <v>28009.379999999983</v>
      </c>
      <c r="J58" s="750">
        <f t="shared" si="5"/>
        <v>1029</v>
      </c>
      <c r="K58" s="751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9">
        <f t="shared" si="3"/>
        <v>28009.379999999983</v>
      </c>
      <c r="J59" s="750">
        <f t="shared" si="5"/>
        <v>1029</v>
      </c>
      <c r="K59" s="751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9">
        <f t="shared" si="3"/>
        <v>28009.379999999983</v>
      </c>
      <c r="J60" s="750">
        <f t="shared" si="5"/>
        <v>1029</v>
      </c>
      <c r="K60" s="751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9">
        <f t="shared" si="3"/>
        <v>28009.379999999983</v>
      </c>
      <c r="J61" s="750">
        <f t="shared" si="5"/>
        <v>1029</v>
      </c>
      <c r="K61" s="751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9">
        <f t="shared" si="3"/>
        <v>28009.379999999983</v>
      </c>
      <c r="J62" s="750">
        <f t="shared" si="5"/>
        <v>1029</v>
      </c>
      <c r="K62" s="751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9">
        <f t="shared" si="3"/>
        <v>28009.379999999983</v>
      </c>
      <c r="J63" s="750">
        <f t="shared" si="5"/>
        <v>1029</v>
      </c>
      <c r="K63" s="751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9">
        <f t="shared" si="3"/>
        <v>28009.379999999983</v>
      </c>
      <c r="J64" s="750">
        <f t="shared" si="5"/>
        <v>1029</v>
      </c>
      <c r="K64" s="751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9">
        <f t="shared" si="3"/>
        <v>28009.379999999983</v>
      </c>
      <c r="J65" s="750">
        <f t="shared" si="5"/>
        <v>1029</v>
      </c>
      <c r="K65" s="751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9">
        <f t="shared" si="3"/>
        <v>28009.379999999983</v>
      </c>
      <c r="J66" s="750">
        <f t="shared" si="5"/>
        <v>1029</v>
      </c>
      <c r="K66" s="751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9">
        <f t="shared" si="3"/>
        <v>28009.379999999983</v>
      </c>
      <c r="J67" s="750">
        <f t="shared" si="5"/>
        <v>1029</v>
      </c>
      <c r="K67" s="751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9">
        <f t="shared" si="3"/>
        <v>28009.379999999983</v>
      </c>
      <c r="J68" s="750">
        <f t="shared" si="5"/>
        <v>1029</v>
      </c>
      <c r="K68" s="751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9">
        <f t="shared" si="3"/>
        <v>28009.379999999983</v>
      </c>
      <c r="J69" s="750">
        <f t="shared" si="5"/>
        <v>1029</v>
      </c>
      <c r="K69" s="751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9">
        <f t="shared" si="3"/>
        <v>28009.379999999983</v>
      </c>
      <c r="J70" s="752">
        <f t="shared" si="5"/>
        <v>1029</v>
      </c>
      <c r="K70" s="751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9">
        <f t="shared" si="3"/>
        <v>28009.379999999983</v>
      </c>
      <c r="J71" s="752">
        <f t="shared" si="5"/>
        <v>1029</v>
      </c>
      <c r="K71" s="751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9">
        <f t="shared" si="3"/>
        <v>28009.379999999983</v>
      </c>
      <c r="J72" s="752">
        <f t="shared" si="5"/>
        <v>1029</v>
      </c>
      <c r="K72" s="751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9">
        <f t="shared" si="3"/>
        <v>28009.379999999983</v>
      </c>
      <c r="J73" s="752">
        <f t="shared" si="5"/>
        <v>1029</v>
      </c>
      <c r="K73" s="751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9">
        <f t="shared" si="3"/>
        <v>28009.379999999983</v>
      </c>
      <c r="J74" s="752">
        <f t="shared" si="5"/>
        <v>1029</v>
      </c>
      <c r="K74" s="751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9">
        <f t="shared" ref="I75:I92" si="9">I74-F75</f>
        <v>28009.379999999983</v>
      </c>
      <c r="J75" s="752">
        <f t="shared" si="5"/>
        <v>1029</v>
      </c>
      <c r="K75" s="751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9">
        <f t="shared" si="9"/>
        <v>28009.379999999983</v>
      </c>
      <c r="J76" s="750">
        <f t="shared" si="5"/>
        <v>1029</v>
      </c>
      <c r="K76" s="751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9">
        <f t="shared" si="9"/>
        <v>28009.379999999983</v>
      </c>
      <c r="J77" s="750">
        <f t="shared" ref="J77:J91" si="10">J76-C77</f>
        <v>1029</v>
      </c>
      <c r="K77" s="751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9">
        <f t="shared" si="9"/>
        <v>28009.379999999983</v>
      </c>
      <c r="J78" s="750">
        <f t="shared" si="10"/>
        <v>1029</v>
      </c>
      <c r="K78" s="751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9">
        <f t="shared" si="9"/>
        <v>28009.379999999983</v>
      </c>
      <c r="J79" s="750">
        <f t="shared" si="10"/>
        <v>1029</v>
      </c>
      <c r="K79" s="751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9">
        <f t="shared" si="9"/>
        <v>28009.379999999983</v>
      </c>
      <c r="J80" s="750">
        <f t="shared" si="10"/>
        <v>1029</v>
      </c>
      <c r="K80" s="751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9">
        <f t="shared" si="9"/>
        <v>28009.379999999983</v>
      </c>
      <c r="J81" s="750">
        <f t="shared" si="10"/>
        <v>1029</v>
      </c>
      <c r="K81" s="751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9">
        <f t="shared" si="9"/>
        <v>28009.379999999983</v>
      </c>
      <c r="J82" s="750">
        <f t="shared" si="10"/>
        <v>1029</v>
      </c>
      <c r="K82" s="751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9">
        <f t="shared" si="9"/>
        <v>28009.379999999983</v>
      </c>
      <c r="J83" s="750">
        <f t="shared" si="10"/>
        <v>1029</v>
      </c>
      <c r="K83" s="751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9">
        <f t="shared" si="9"/>
        <v>28009.379999999983</v>
      </c>
      <c r="J84" s="750">
        <f t="shared" si="10"/>
        <v>1029</v>
      </c>
      <c r="K84" s="751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9">
        <f t="shared" si="9"/>
        <v>28009.379999999983</v>
      </c>
      <c r="J85" s="750">
        <f t="shared" si="10"/>
        <v>1029</v>
      </c>
      <c r="K85" s="751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9">
        <f t="shared" si="9"/>
        <v>28009.379999999983</v>
      </c>
      <c r="J86" s="750">
        <f t="shared" si="10"/>
        <v>1029</v>
      </c>
      <c r="K86" s="751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9">
        <f t="shared" si="9"/>
        <v>28009.379999999983</v>
      </c>
      <c r="J87" s="750">
        <f t="shared" si="10"/>
        <v>1029</v>
      </c>
      <c r="K87" s="751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9">
        <f t="shared" si="9"/>
        <v>28009.379999999983</v>
      </c>
      <c r="J88" s="750">
        <f t="shared" si="10"/>
        <v>1029</v>
      </c>
      <c r="K88" s="751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9">
        <f t="shared" si="9"/>
        <v>28009.379999999983</v>
      </c>
      <c r="J89" s="750">
        <f t="shared" si="10"/>
        <v>1029</v>
      </c>
      <c r="K89" s="751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9">
        <f t="shared" si="9"/>
        <v>28009.379999999983</v>
      </c>
      <c r="J90" s="750">
        <f t="shared" si="10"/>
        <v>1029</v>
      </c>
      <c r="K90" s="751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9">
        <f t="shared" si="9"/>
        <v>28009.379999999983</v>
      </c>
      <c r="J91" s="750">
        <f t="shared" si="10"/>
        <v>1029</v>
      </c>
      <c r="K91" s="751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9">
        <f t="shared" si="9"/>
        <v>28009.379999999983</v>
      </c>
      <c r="J92" s="753">
        <f>J60-C92</f>
        <v>1029</v>
      </c>
      <c r="K92" s="754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342</v>
      </c>
      <c r="D94" s="6">
        <f>SUM(D9:D93)</f>
        <v>9309.24</v>
      </c>
      <c r="F94" s="6">
        <f>SUM(F9:F93)</f>
        <v>9309.24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1033</v>
      </c>
    </row>
    <row r="98" spans="3:8" ht="15.75" thickBot="1" x14ac:dyDescent="0.3"/>
    <row r="99" spans="3:8" ht="15.75" thickBot="1" x14ac:dyDescent="0.3">
      <c r="C99" s="1138" t="s">
        <v>11</v>
      </c>
      <c r="D99" s="1139"/>
      <c r="E99" s="58">
        <f>E4+E5+E6-F94</f>
        <v>28118.260000000002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26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0</v>
      </c>
      <c r="H5" s="7">
        <f>E5-G5+E4+E6+E7</f>
        <v>1189.26</v>
      </c>
    </row>
    <row r="6" spans="1:9" ht="15" customHeight="1" x14ac:dyDescent="0.25">
      <c r="A6" s="1126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64</v>
      </c>
      <c r="C9" s="53"/>
      <c r="D9" s="280"/>
      <c r="E9" s="909"/>
      <c r="F9" s="280">
        <f t="shared" ref="F9:F54" si="0">D9</f>
        <v>0</v>
      </c>
      <c r="G9" s="281"/>
      <c r="H9" s="282"/>
      <c r="I9" s="275">
        <f>E6+E5+E4-F9+E7</f>
        <v>1189.26</v>
      </c>
    </row>
    <row r="10" spans="1:9" x14ac:dyDescent="0.25">
      <c r="A10" s="78"/>
      <c r="B10" s="206">
        <f t="shared" ref="B10:B53" si="1">B9-C10</f>
        <v>64</v>
      </c>
      <c r="C10" s="53"/>
      <c r="D10" s="280"/>
      <c r="E10" s="909"/>
      <c r="F10" s="280">
        <f t="shared" si="0"/>
        <v>0</v>
      </c>
      <c r="G10" s="281"/>
      <c r="H10" s="282"/>
      <c r="I10" s="275">
        <f t="shared" ref="I10:I54" si="2">I9-F10</f>
        <v>1189.26</v>
      </c>
    </row>
    <row r="11" spans="1:9" x14ac:dyDescent="0.25">
      <c r="A11" s="12"/>
      <c r="B11" s="206">
        <f t="shared" si="1"/>
        <v>64</v>
      </c>
      <c r="C11" s="53"/>
      <c r="D11" s="280"/>
      <c r="E11" s="909"/>
      <c r="F11" s="280">
        <f t="shared" si="0"/>
        <v>0</v>
      </c>
      <c r="G11" s="281"/>
      <c r="H11" s="282"/>
      <c r="I11" s="275">
        <f t="shared" si="2"/>
        <v>1189.26</v>
      </c>
    </row>
    <row r="12" spans="1:9" x14ac:dyDescent="0.25">
      <c r="A12" s="56" t="s">
        <v>33</v>
      </c>
      <c r="B12" s="206">
        <f t="shared" si="1"/>
        <v>64</v>
      </c>
      <c r="C12" s="53"/>
      <c r="D12" s="280"/>
      <c r="E12" s="909"/>
      <c r="F12" s="280">
        <f t="shared" si="0"/>
        <v>0</v>
      </c>
      <c r="G12" s="281"/>
      <c r="H12" s="282"/>
      <c r="I12" s="275">
        <f t="shared" si="2"/>
        <v>1189.26</v>
      </c>
    </row>
    <row r="13" spans="1:9" x14ac:dyDescent="0.25">
      <c r="A13" s="78"/>
      <c r="B13" s="206">
        <f t="shared" si="1"/>
        <v>64</v>
      </c>
      <c r="C13" s="53"/>
      <c r="D13" s="280"/>
      <c r="E13" s="909"/>
      <c r="F13" s="280">
        <f t="shared" si="0"/>
        <v>0</v>
      </c>
      <c r="G13" s="281"/>
      <c r="H13" s="282"/>
      <c r="I13" s="275">
        <f t="shared" si="2"/>
        <v>1189.26</v>
      </c>
    </row>
    <row r="14" spans="1:9" x14ac:dyDescent="0.25">
      <c r="A14" s="12"/>
      <c r="B14" s="206">
        <f t="shared" si="1"/>
        <v>64</v>
      </c>
      <c r="C14" s="53"/>
      <c r="D14" s="280"/>
      <c r="E14" s="909"/>
      <c r="F14" s="280">
        <f t="shared" si="0"/>
        <v>0</v>
      </c>
      <c r="G14" s="281"/>
      <c r="H14" s="282"/>
      <c r="I14" s="275">
        <f t="shared" si="2"/>
        <v>1189.26</v>
      </c>
    </row>
    <row r="15" spans="1:9" x14ac:dyDescent="0.25">
      <c r="B15" s="206">
        <f t="shared" si="1"/>
        <v>64</v>
      </c>
      <c r="C15" s="53"/>
      <c r="D15" s="280"/>
      <c r="E15" s="909"/>
      <c r="F15" s="280">
        <f t="shared" si="0"/>
        <v>0</v>
      </c>
      <c r="G15" s="281"/>
      <c r="H15" s="282"/>
      <c r="I15" s="275">
        <f t="shared" si="2"/>
        <v>1189.26</v>
      </c>
    </row>
    <row r="16" spans="1:9" x14ac:dyDescent="0.25">
      <c r="B16" s="206">
        <f t="shared" si="1"/>
        <v>64</v>
      </c>
      <c r="C16" s="53"/>
      <c r="D16" s="280"/>
      <c r="E16" s="909"/>
      <c r="F16" s="280">
        <f t="shared" si="0"/>
        <v>0</v>
      </c>
      <c r="G16" s="281"/>
      <c r="H16" s="282"/>
      <c r="I16" s="275">
        <f t="shared" si="2"/>
        <v>1189.26</v>
      </c>
    </row>
    <row r="17" spans="2:9" x14ac:dyDescent="0.25">
      <c r="B17" s="206">
        <f t="shared" si="1"/>
        <v>64</v>
      </c>
      <c r="C17" s="53"/>
      <c r="D17" s="280"/>
      <c r="E17" s="909"/>
      <c r="F17" s="280">
        <f t="shared" si="0"/>
        <v>0</v>
      </c>
      <c r="G17" s="281"/>
      <c r="H17" s="282"/>
      <c r="I17" s="275">
        <f t="shared" si="2"/>
        <v>1189.26</v>
      </c>
    </row>
    <row r="18" spans="2:9" x14ac:dyDescent="0.25">
      <c r="B18" s="206">
        <f t="shared" si="1"/>
        <v>64</v>
      </c>
      <c r="C18" s="53"/>
      <c r="D18" s="280"/>
      <c r="E18" s="909"/>
      <c r="F18" s="280">
        <f t="shared" si="0"/>
        <v>0</v>
      </c>
      <c r="G18" s="281"/>
      <c r="H18" s="282"/>
      <c r="I18" s="275">
        <f t="shared" si="2"/>
        <v>1189.26</v>
      </c>
    </row>
    <row r="19" spans="2:9" x14ac:dyDescent="0.25">
      <c r="B19" s="206">
        <f t="shared" si="1"/>
        <v>64</v>
      </c>
      <c r="C19" s="53"/>
      <c r="D19" s="280"/>
      <c r="E19" s="909"/>
      <c r="F19" s="280">
        <f t="shared" si="0"/>
        <v>0</v>
      </c>
      <c r="G19" s="281"/>
      <c r="H19" s="282"/>
      <c r="I19" s="275">
        <f t="shared" si="2"/>
        <v>1189.26</v>
      </c>
    </row>
    <row r="20" spans="2:9" x14ac:dyDescent="0.25">
      <c r="B20" s="206">
        <f t="shared" si="1"/>
        <v>64</v>
      </c>
      <c r="C20" s="53"/>
      <c r="D20" s="280"/>
      <c r="E20" s="909"/>
      <c r="F20" s="280">
        <f t="shared" si="0"/>
        <v>0</v>
      </c>
      <c r="G20" s="281"/>
      <c r="H20" s="282"/>
      <c r="I20" s="275">
        <f t="shared" si="2"/>
        <v>1189.26</v>
      </c>
    </row>
    <row r="21" spans="2:9" x14ac:dyDescent="0.25">
      <c r="B21" s="206">
        <f t="shared" si="1"/>
        <v>64</v>
      </c>
      <c r="C21" s="53"/>
      <c r="D21" s="280"/>
      <c r="E21" s="909"/>
      <c r="F21" s="280">
        <f t="shared" si="0"/>
        <v>0</v>
      </c>
      <c r="G21" s="281"/>
      <c r="H21" s="282"/>
      <c r="I21" s="275">
        <f t="shared" si="2"/>
        <v>1189.26</v>
      </c>
    </row>
    <row r="22" spans="2:9" x14ac:dyDescent="0.25">
      <c r="B22" s="206">
        <f t="shared" si="1"/>
        <v>64</v>
      </c>
      <c r="C22" s="53"/>
      <c r="D22" s="280"/>
      <c r="E22" s="909"/>
      <c r="F22" s="280">
        <f t="shared" si="0"/>
        <v>0</v>
      </c>
      <c r="G22" s="281"/>
      <c r="H22" s="282"/>
      <c r="I22" s="275">
        <f t="shared" si="2"/>
        <v>1189.26</v>
      </c>
    </row>
    <row r="23" spans="2:9" x14ac:dyDescent="0.25">
      <c r="B23" s="206">
        <f t="shared" si="1"/>
        <v>64</v>
      </c>
      <c r="C23" s="53"/>
      <c r="D23" s="280"/>
      <c r="E23" s="909"/>
      <c r="F23" s="280">
        <f t="shared" si="0"/>
        <v>0</v>
      </c>
      <c r="G23" s="281"/>
      <c r="H23" s="282"/>
      <c r="I23" s="275">
        <f t="shared" si="2"/>
        <v>1189.26</v>
      </c>
    </row>
    <row r="24" spans="2:9" x14ac:dyDescent="0.25">
      <c r="B24" s="206">
        <f t="shared" si="1"/>
        <v>64</v>
      </c>
      <c r="C24" s="53"/>
      <c r="D24" s="280"/>
      <c r="E24" s="909"/>
      <c r="F24" s="280">
        <f t="shared" si="0"/>
        <v>0</v>
      </c>
      <c r="G24" s="281"/>
      <c r="H24" s="282"/>
      <c r="I24" s="275">
        <f t="shared" si="2"/>
        <v>1189.26</v>
      </c>
    </row>
    <row r="25" spans="2:9" x14ac:dyDescent="0.25">
      <c r="B25" s="206">
        <f t="shared" si="1"/>
        <v>64</v>
      </c>
      <c r="C25" s="53"/>
      <c r="D25" s="280"/>
      <c r="E25" s="909"/>
      <c r="F25" s="280">
        <f t="shared" ref="F25:F32" si="3">D25</f>
        <v>0</v>
      </c>
      <c r="G25" s="281"/>
      <c r="H25" s="282"/>
      <c r="I25" s="275">
        <f t="shared" si="2"/>
        <v>1189.26</v>
      </c>
    </row>
    <row r="26" spans="2:9" x14ac:dyDescent="0.25">
      <c r="B26" s="206">
        <f t="shared" si="1"/>
        <v>64</v>
      </c>
      <c r="C26" s="53"/>
      <c r="D26" s="280"/>
      <c r="E26" s="909"/>
      <c r="F26" s="280">
        <f t="shared" si="3"/>
        <v>0</v>
      </c>
      <c r="G26" s="281"/>
      <c r="H26" s="282"/>
      <c r="I26" s="275">
        <f t="shared" si="2"/>
        <v>1189.26</v>
      </c>
    </row>
    <row r="27" spans="2:9" x14ac:dyDescent="0.25">
      <c r="B27" s="206">
        <f t="shared" si="1"/>
        <v>64</v>
      </c>
      <c r="C27" s="53"/>
      <c r="D27" s="280"/>
      <c r="E27" s="909"/>
      <c r="F27" s="280">
        <f t="shared" si="3"/>
        <v>0</v>
      </c>
      <c r="G27" s="281"/>
      <c r="H27" s="282"/>
      <c r="I27" s="275">
        <f t="shared" si="2"/>
        <v>1189.26</v>
      </c>
    </row>
    <row r="28" spans="2:9" x14ac:dyDescent="0.25">
      <c r="B28" s="206">
        <f t="shared" si="1"/>
        <v>64</v>
      </c>
      <c r="C28" s="53"/>
      <c r="D28" s="280"/>
      <c r="E28" s="909"/>
      <c r="F28" s="280">
        <f t="shared" si="3"/>
        <v>0</v>
      </c>
      <c r="G28" s="281"/>
      <c r="H28" s="282"/>
      <c r="I28" s="275">
        <f t="shared" si="2"/>
        <v>1189.26</v>
      </c>
    </row>
    <row r="29" spans="2:9" x14ac:dyDescent="0.25">
      <c r="B29" s="206">
        <f t="shared" si="1"/>
        <v>64</v>
      </c>
      <c r="C29" s="53"/>
      <c r="D29" s="280"/>
      <c r="E29" s="909"/>
      <c r="F29" s="280">
        <f t="shared" si="3"/>
        <v>0</v>
      </c>
      <c r="G29" s="281"/>
      <c r="H29" s="282"/>
      <c r="I29" s="275">
        <f t="shared" si="2"/>
        <v>1189.26</v>
      </c>
    </row>
    <row r="30" spans="2:9" x14ac:dyDescent="0.25">
      <c r="B30" s="206">
        <f t="shared" si="1"/>
        <v>64</v>
      </c>
      <c r="C30" s="53"/>
      <c r="D30" s="280"/>
      <c r="E30" s="909"/>
      <c r="F30" s="280">
        <f t="shared" si="3"/>
        <v>0</v>
      </c>
      <c r="G30" s="281"/>
      <c r="H30" s="282"/>
      <c r="I30" s="275">
        <f t="shared" si="2"/>
        <v>1189.26</v>
      </c>
    </row>
    <row r="31" spans="2:9" x14ac:dyDescent="0.25">
      <c r="B31" s="206">
        <f t="shared" si="1"/>
        <v>64</v>
      </c>
      <c r="C31" s="15"/>
      <c r="D31" s="280"/>
      <c r="E31" s="909"/>
      <c r="F31" s="280">
        <f t="shared" si="3"/>
        <v>0</v>
      </c>
      <c r="G31" s="281"/>
      <c r="H31" s="282"/>
      <c r="I31" s="275">
        <f t="shared" si="2"/>
        <v>1189.26</v>
      </c>
    </row>
    <row r="32" spans="2:9" x14ac:dyDescent="0.25">
      <c r="B32" s="206">
        <f t="shared" si="1"/>
        <v>64</v>
      </c>
      <c r="C32" s="15"/>
      <c r="D32" s="280"/>
      <c r="E32" s="909"/>
      <c r="F32" s="280">
        <f t="shared" si="3"/>
        <v>0</v>
      </c>
      <c r="G32" s="281"/>
      <c r="H32" s="282"/>
      <c r="I32" s="275">
        <f t="shared" si="2"/>
        <v>1189.26</v>
      </c>
    </row>
    <row r="33" spans="2:9" x14ac:dyDescent="0.25">
      <c r="B33" s="206">
        <f t="shared" si="1"/>
        <v>64</v>
      </c>
      <c r="C33" s="15"/>
      <c r="D33" s="280"/>
      <c r="E33" s="909"/>
      <c r="F33" s="280">
        <f t="shared" si="0"/>
        <v>0</v>
      </c>
      <c r="G33" s="281"/>
      <c r="H33" s="282"/>
      <c r="I33" s="902">
        <f t="shared" si="2"/>
        <v>1189.26</v>
      </c>
    </row>
    <row r="34" spans="2:9" x14ac:dyDescent="0.25">
      <c r="B34" s="206">
        <f t="shared" si="1"/>
        <v>64</v>
      </c>
      <c r="C34" s="15"/>
      <c r="D34" s="280"/>
      <c r="E34" s="909"/>
      <c r="F34" s="280">
        <f t="shared" si="0"/>
        <v>0</v>
      </c>
      <c r="G34" s="281"/>
      <c r="H34" s="282"/>
      <c r="I34" s="902">
        <f t="shared" si="2"/>
        <v>1189.26</v>
      </c>
    </row>
    <row r="35" spans="2:9" x14ac:dyDescent="0.25">
      <c r="B35" s="206">
        <f t="shared" si="1"/>
        <v>64</v>
      </c>
      <c r="C35" s="15"/>
      <c r="D35" s="280"/>
      <c r="E35" s="909"/>
      <c r="F35" s="280">
        <f t="shared" si="0"/>
        <v>0</v>
      </c>
      <c r="G35" s="281"/>
      <c r="H35" s="282"/>
      <c r="I35" s="902">
        <f t="shared" si="2"/>
        <v>1189.26</v>
      </c>
    </row>
    <row r="36" spans="2:9" x14ac:dyDescent="0.25">
      <c r="B36" s="206">
        <f t="shared" si="1"/>
        <v>64</v>
      </c>
      <c r="C36" s="15"/>
      <c r="D36" s="280"/>
      <c r="E36" s="909"/>
      <c r="F36" s="280">
        <f t="shared" si="0"/>
        <v>0</v>
      </c>
      <c r="G36" s="281"/>
      <c r="H36" s="282"/>
      <c r="I36" s="275">
        <f t="shared" si="2"/>
        <v>1189.26</v>
      </c>
    </row>
    <row r="37" spans="2:9" x14ac:dyDescent="0.25">
      <c r="B37" s="206">
        <f t="shared" si="1"/>
        <v>64</v>
      </c>
      <c r="C37" s="15"/>
      <c r="D37" s="280"/>
      <c r="E37" s="909"/>
      <c r="F37" s="280">
        <f t="shared" si="0"/>
        <v>0</v>
      </c>
      <c r="G37" s="281"/>
      <c r="H37" s="282"/>
      <c r="I37" s="275">
        <f t="shared" si="2"/>
        <v>1189.26</v>
      </c>
    </row>
    <row r="38" spans="2:9" x14ac:dyDescent="0.25">
      <c r="B38" s="206">
        <f t="shared" si="1"/>
        <v>64</v>
      </c>
      <c r="C38" s="15"/>
      <c r="D38" s="280"/>
      <c r="E38" s="909"/>
      <c r="F38" s="280">
        <f t="shared" si="0"/>
        <v>0</v>
      </c>
      <c r="G38" s="281"/>
      <c r="H38" s="282"/>
      <c r="I38" s="275">
        <f t="shared" si="2"/>
        <v>1189.26</v>
      </c>
    </row>
    <row r="39" spans="2:9" x14ac:dyDescent="0.25">
      <c r="B39" s="206">
        <f t="shared" si="1"/>
        <v>64</v>
      </c>
      <c r="C39" s="15"/>
      <c r="D39" s="280"/>
      <c r="E39" s="909"/>
      <c r="F39" s="280">
        <f t="shared" si="0"/>
        <v>0</v>
      </c>
      <c r="G39" s="281"/>
      <c r="H39" s="282"/>
      <c r="I39" s="275">
        <f t="shared" si="2"/>
        <v>1189.26</v>
      </c>
    </row>
    <row r="40" spans="2:9" x14ac:dyDescent="0.25">
      <c r="B40" s="206">
        <f t="shared" si="1"/>
        <v>64</v>
      </c>
      <c r="C40" s="15"/>
      <c r="D40" s="280"/>
      <c r="E40" s="909"/>
      <c r="F40" s="280">
        <f t="shared" si="0"/>
        <v>0</v>
      </c>
      <c r="G40" s="281"/>
      <c r="H40" s="282"/>
      <c r="I40" s="275">
        <f t="shared" si="2"/>
        <v>1189.26</v>
      </c>
    </row>
    <row r="41" spans="2:9" x14ac:dyDescent="0.25">
      <c r="B41" s="206">
        <f t="shared" si="1"/>
        <v>64</v>
      </c>
      <c r="C41" s="15"/>
      <c r="D41" s="280"/>
      <c r="E41" s="909"/>
      <c r="F41" s="280">
        <f t="shared" si="0"/>
        <v>0</v>
      </c>
      <c r="G41" s="281"/>
      <c r="H41" s="282"/>
      <c r="I41" s="275">
        <f t="shared" si="2"/>
        <v>1189.26</v>
      </c>
    </row>
    <row r="42" spans="2:9" x14ac:dyDescent="0.25">
      <c r="B42" s="206">
        <f t="shared" si="1"/>
        <v>64</v>
      </c>
      <c r="C42" s="15"/>
      <c r="D42" s="280"/>
      <c r="E42" s="909"/>
      <c r="F42" s="280">
        <f t="shared" si="0"/>
        <v>0</v>
      </c>
      <c r="G42" s="281"/>
      <c r="H42" s="282"/>
      <c r="I42" s="275">
        <f t="shared" si="2"/>
        <v>1189.26</v>
      </c>
    </row>
    <row r="43" spans="2:9" x14ac:dyDescent="0.25">
      <c r="B43" s="206">
        <f t="shared" si="1"/>
        <v>64</v>
      </c>
      <c r="C43" s="15"/>
      <c r="D43" s="280"/>
      <c r="E43" s="909"/>
      <c r="F43" s="280">
        <f t="shared" si="0"/>
        <v>0</v>
      </c>
      <c r="G43" s="281"/>
      <c r="H43" s="282"/>
      <c r="I43" s="275">
        <f t="shared" si="2"/>
        <v>1189.26</v>
      </c>
    </row>
    <row r="44" spans="2:9" x14ac:dyDescent="0.25">
      <c r="B44" s="206">
        <f t="shared" si="1"/>
        <v>64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1189.26</v>
      </c>
    </row>
    <row r="45" spans="2:9" x14ac:dyDescent="0.25">
      <c r="B45" s="206">
        <f t="shared" si="1"/>
        <v>64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1189.26</v>
      </c>
    </row>
    <row r="46" spans="2:9" x14ac:dyDescent="0.25">
      <c r="B46" s="206">
        <f t="shared" si="1"/>
        <v>64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1189.26</v>
      </c>
    </row>
    <row r="47" spans="2:9" x14ac:dyDescent="0.25">
      <c r="B47" s="206">
        <f t="shared" si="1"/>
        <v>64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1189.26</v>
      </c>
    </row>
    <row r="48" spans="2:9" x14ac:dyDescent="0.25">
      <c r="B48" s="206">
        <f t="shared" si="1"/>
        <v>64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1189.26</v>
      </c>
    </row>
    <row r="49" spans="2:9" x14ac:dyDescent="0.25">
      <c r="B49" s="206">
        <f t="shared" si="1"/>
        <v>64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1189.26</v>
      </c>
    </row>
    <row r="50" spans="2:9" x14ac:dyDescent="0.25">
      <c r="B50" s="206">
        <f t="shared" si="1"/>
        <v>64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1189.26</v>
      </c>
    </row>
    <row r="51" spans="2:9" x14ac:dyDescent="0.25">
      <c r="B51" s="206">
        <f t="shared" si="1"/>
        <v>64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1189.26</v>
      </c>
    </row>
    <row r="52" spans="2:9" x14ac:dyDescent="0.25">
      <c r="B52" s="206">
        <f t="shared" si="1"/>
        <v>64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1189.26</v>
      </c>
    </row>
    <row r="53" spans="2:9" x14ac:dyDescent="0.25">
      <c r="B53" s="206">
        <f t="shared" si="1"/>
        <v>64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1189.26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1189.26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64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1189.26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26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26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09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09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09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2"/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59"/>
      <c r="B5" s="1161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60"/>
      <c r="B6" s="1162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4"/>
      <c r="J80" s="905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4"/>
      <c r="J81" s="905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4"/>
      <c r="J82" s="905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4"/>
      <c r="J83" s="905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4"/>
      <c r="J84" s="905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4"/>
      <c r="J85" s="905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4"/>
      <c r="J86" s="905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4"/>
      <c r="J87" s="905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4"/>
      <c r="J88" s="905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4"/>
      <c r="J89" s="905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4"/>
      <c r="J90" s="905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4"/>
      <c r="J91" s="905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4"/>
      <c r="J92" s="905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4"/>
      <c r="J93" s="905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4"/>
      <c r="J94" s="905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4"/>
      <c r="J95" s="905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4"/>
      <c r="J96" s="905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4"/>
      <c r="J97" s="905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4"/>
      <c r="J98" s="905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4"/>
      <c r="J99" s="905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4"/>
      <c r="J100" s="905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63" t="s">
        <v>11</v>
      </c>
      <c r="D105" s="116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5" t="s">
        <v>222</v>
      </c>
      <c r="B1" s="1165"/>
      <c r="C1" s="1165"/>
      <c r="D1" s="1165"/>
      <c r="E1" s="1165"/>
      <c r="F1" s="1165"/>
      <c r="G1" s="116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66" t="s">
        <v>109</v>
      </c>
      <c r="C4" s="503"/>
      <c r="D4" s="278"/>
      <c r="E4" s="363"/>
      <c r="F4" s="333"/>
      <c r="G4" s="256"/>
    </row>
    <row r="5" spans="1:10" ht="15" customHeight="1" x14ac:dyDescent="0.25">
      <c r="A5" s="1159" t="s">
        <v>68</v>
      </c>
      <c r="B5" s="1167"/>
      <c r="C5" s="581">
        <v>115</v>
      </c>
      <c r="D5" s="331">
        <v>44495</v>
      </c>
      <c r="E5" s="953">
        <v>941.72</v>
      </c>
      <c r="F5" s="954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60"/>
      <c r="B6" s="1168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3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3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76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76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77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78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78"/>
      <c r="F16" s="463">
        <f t="shared" si="0"/>
        <v>0</v>
      </c>
      <c r="G16" s="1075"/>
      <c r="H16" s="1076"/>
      <c r="I16" s="1080">
        <f t="shared" si="1"/>
        <v>-0.37999999999988177</v>
      </c>
      <c r="J16" s="1081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78"/>
      <c r="F17" s="463">
        <f t="shared" si="0"/>
        <v>0</v>
      </c>
      <c r="G17" s="1075"/>
      <c r="H17" s="1076"/>
      <c r="I17" s="1080">
        <f t="shared" si="1"/>
        <v>-0.37999999999988177</v>
      </c>
      <c r="J17" s="1081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79"/>
      <c r="F18" s="463">
        <f t="shared" si="0"/>
        <v>0</v>
      </c>
      <c r="G18" s="1075"/>
      <c r="H18" s="1076"/>
      <c r="I18" s="1080">
        <f t="shared" si="1"/>
        <v>-0.37999999999988177</v>
      </c>
      <c r="J18" s="1081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79"/>
      <c r="F19" s="463">
        <f t="shared" si="0"/>
        <v>0</v>
      </c>
      <c r="G19" s="1075"/>
      <c r="H19" s="1076"/>
      <c r="I19" s="1080">
        <f t="shared" si="1"/>
        <v>-0.37999999999988177</v>
      </c>
      <c r="J19" s="1081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77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77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77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77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80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81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81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81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76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76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76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76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8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3" t="s">
        <v>11</v>
      </c>
      <c r="D55" s="1164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DG1" zoomScaleNormal="100" workbookViewId="0">
      <selection activeCell="DM5" sqref="DM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27" t="s">
        <v>215</v>
      </c>
      <c r="L1" s="1127"/>
      <c r="M1" s="1127"/>
      <c r="N1" s="1127"/>
      <c r="O1" s="1127"/>
      <c r="P1" s="1127"/>
      <c r="Q1" s="1127"/>
      <c r="R1" s="383">
        <f>I1+1</f>
        <v>1</v>
      </c>
      <c r="S1" s="383"/>
      <c r="U1" s="1124" t="str">
        <f>K1</f>
        <v>ENTRADAS DEL MES DE  NOVIEMBRE      2021</v>
      </c>
      <c r="V1" s="1124"/>
      <c r="W1" s="1124"/>
      <c r="X1" s="1124"/>
      <c r="Y1" s="1124"/>
      <c r="Z1" s="1124"/>
      <c r="AA1" s="1124"/>
      <c r="AB1" s="383">
        <f>R1+1</f>
        <v>2</v>
      </c>
      <c r="AC1" s="647"/>
      <c r="AE1" s="1124" t="str">
        <f>U1</f>
        <v>ENTRADAS DEL MES DE  NOVIEMBRE      2021</v>
      </c>
      <c r="AF1" s="1124"/>
      <c r="AG1" s="1124"/>
      <c r="AH1" s="1124"/>
      <c r="AI1" s="1124"/>
      <c r="AJ1" s="1124"/>
      <c r="AK1" s="1124"/>
      <c r="AL1" s="383">
        <f>AB1+1</f>
        <v>3</v>
      </c>
      <c r="AM1" s="383"/>
      <c r="AO1" s="1124" t="str">
        <f>AE1</f>
        <v>ENTRADAS DEL MES DE  NOVIEMBRE      2021</v>
      </c>
      <c r="AP1" s="1124"/>
      <c r="AQ1" s="1124"/>
      <c r="AR1" s="1124"/>
      <c r="AS1" s="1124"/>
      <c r="AT1" s="1124"/>
      <c r="AU1" s="1124"/>
      <c r="AV1" s="383">
        <f>AL1+1</f>
        <v>4</v>
      </c>
      <c r="AW1" s="647"/>
      <c r="AY1" s="1124" t="str">
        <f>AO1</f>
        <v>ENTRADAS DEL MES DE  NOVIEMBRE      2021</v>
      </c>
      <c r="AZ1" s="1124"/>
      <c r="BA1" s="1124"/>
      <c r="BB1" s="1124"/>
      <c r="BC1" s="1124"/>
      <c r="BD1" s="1124"/>
      <c r="BE1" s="1124"/>
      <c r="BF1" s="383">
        <f>AV1+1</f>
        <v>5</v>
      </c>
      <c r="BG1" s="694"/>
      <c r="BI1" s="1124" t="str">
        <f>AY1</f>
        <v>ENTRADAS DEL MES DE  NOVIEMBRE      2021</v>
      </c>
      <c r="BJ1" s="1124"/>
      <c r="BK1" s="1124"/>
      <c r="BL1" s="1124"/>
      <c r="BM1" s="1124"/>
      <c r="BN1" s="1124"/>
      <c r="BO1" s="1124"/>
      <c r="BP1" s="383">
        <f>BF1+1</f>
        <v>6</v>
      </c>
      <c r="BQ1" s="647"/>
      <c r="BS1" s="1124" t="str">
        <f>BI1</f>
        <v>ENTRADAS DEL MES DE  NOVIEMBRE      2021</v>
      </c>
      <c r="BT1" s="1124"/>
      <c r="BU1" s="1124"/>
      <c r="BV1" s="1124"/>
      <c r="BW1" s="1124"/>
      <c r="BX1" s="1124"/>
      <c r="BY1" s="1124"/>
      <c r="BZ1" s="383">
        <f>BP1+1</f>
        <v>7</v>
      </c>
      <c r="CC1" s="1124" t="str">
        <f>BS1</f>
        <v>ENTRADAS DEL MES DE  NOVIEMBRE      2021</v>
      </c>
      <c r="CD1" s="1124"/>
      <c r="CE1" s="1124"/>
      <c r="CF1" s="1124"/>
      <c r="CG1" s="1124"/>
      <c r="CH1" s="1124"/>
      <c r="CI1" s="1124"/>
      <c r="CJ1" s="383">
        <f>BZ1+1</f>
        <v>8</v>
      </c>
      <c r="CM1" s="1124" t="str">
        <f>CC1</f>
        <v>ENTRADAS DEL MES DE  NOVIEMBRE      2021</v>
      </c>
      <c r="CN1" s="1124"/>
      <c r="CO1" s="1124"/>
      <c r="CP1" s="1124"/>
      <c r="CQ1" s="1124"/>
      <c r="CR1" s="1124"/>
      <c r="CS1" s="1124"/>
      <c r="CT1" s="383">
        <f>CJ1+1</f>
        <v>9</v>
      </c>
      <c r="CU1" s="647"/>
      <c r="CW1" s="1124" t="str">
        <f>CM1</f>
        <v>ENTRADAS DEL MES DE  NOVIEMBRE      2021</v>
      </c>
      <c r="CX1" s="1124"/>
      <c r="CY1" s="1124"/>
      <c r="CZ1" s="1124"/>
      <c r="DA1" s="1124"/>
      <c r="DB1" s="1124"/>
      <c r="DC1" s="1124"/>
      <c r="DD1" s="383">
        <f>CT1+1</f>
        <v>10</v>
      </c>
      <c r="DE1" s="647"/>
      <c r="DG1" s="1124" t="str">
        <f>CW1</f>
        <v>ENTRADAS DEL MES DE  NOVIEMBRE      2021</v>
      </c>
      <c r="DH1" s="1124"/>
      <c r="DI1" s="1124"/>
      <c r="DJ1" s="1124"/>
      <c r="DK1" s="1124"/>
      <c r="DL1" s="1124"/>
      <c r="DM1" s="1124"/>
      <c r="DN1" s="383">
        <f>DD1+1</f>
        <v>11</v>
      </c>
      <c r="DO1" s="647"/>
      <c r="DQ1" s="1124" t="str">
        <f>DG1</f>
        <v>ENTRADAS DEL MES DE  NOVIEMBRE      2021</v>
      </c>
      <c r="DR1" s="1124"/>
      <c r="DS1" s="1124"/>
      <c r="DT1" s="1124"/>
      <c r="DU1" s="1124"/>
      <c r="DV1" s="1124"/>
      <c r="DW1" s="1124"/>
      <c r="DX1" s="383">
        <f>DN1+1</f>
        <v>12</v>
      </c>
      <c r="EA1" s="1124" t="str">
        <f>DQ1</f>
        <v>ENTRADAS DEL MES DE  NOVIEMBRE      2021</v>
      </c>
      <c r="EB1" s="1124"/>
      <c r="EC1" s="1124"/>
      <c r="ED1" s="1124"/>
      <c r="EE1" s="1124"/>
      <c r="EF1" s="1124"/>
      <c r="EG1" s="1124"/>
      <c r="EH1" s="383">
        <f>DX1+1</f>
        <v>13</v>
      </c>
      <c r="EI1" s="647"/>
      <c r="EK1" s="1124" t="str">
        <f>EA1</f>
        <v>ENTRADAS DEL MES DE  NOVIEMBRE      2021</v>
      </c>
      <c r="EL1" s="1124"/>
      <c r="EM1" s="1124"/>
      <c r="EN1" s="1124"/>
      <c r="EO1" s="1124"/>
      <c r="EP1" s="1124"/>
      <c r="EQ1" s="1124"/>
      <c r="ER1" s="383">
        <f>EH1+1</f>
        <v>14</v>
      </c>
      <c r="ES1" s="647"/>
      <c r="EU1" s="1124" t="str">
        <f>EK1</f>
        <v>ENTRADAS DEL MES DE  NOVIEMBRE      2021</v>
      </c>
      <c r="EV1" s="1124"/>
      <c r="EW1" s="1124"/>
      <c r="EX1" s="1124"/>
      <c r="EY1" s="1124"/>
      <c r="EZ1" s="1124"/>
      <c r="FA1" s="1124"/>
      <c r="FB1" s="383">
        <f>ER1+1</f>
        <v>15</v>
      </c>
      <c r="FC1" s="647"/>
      <c r="FE1" s="1124" t="str">
        <f>EU1</f>
        <v>ENTRADAS DEL MES DE  NOVIEMBRE      2021</v>
      </c>
      <c r="FF1" s="1124"/>
      <c r="FG1" s="1124"/>
      <c r="FH1" s="1124"/>
      <c r="FI1" s="1124"/>
      <c r="FJ1" s="1124"/>
      <c r="FK1" s="1124"/>
      <c r="FL1" s="383">
        <f>FB1+1</f>
        <v>16</v>
      </c>
      <c r="FM1" s="647"/>
      <c r="FO1" s="1124" t="str">
        <f>FE1</f>
        <v>ENTRADAS DEL MES DE  NOVIEMBRE      2021</v>
      </c>
      <c r="FP1" s="1124"/>
      <c r="FQ1" s="1124"/>
      <c r="FR1" s="1124"/>
      <c r="FS1" s="1124"/>
      <c r="FT1" s="1124"/>
      <c r="FU1" s="1124"/>
      <c r="FV1" s="383">
        <f>FL1+1</f>
        <v>17</v>
      </c>
      <c r="FW1" s="647"/>
      <c r="FY1" s="1124" t="str">
        <f>FO1</f>
        <v>ENTRADAS DEL MES DE  NOVIEMBRE      2021</v>
      </c>
      <c r="FZ1" s="1124"/>
      <c r="GA1" s="1124"/>
      <c r="GB1" s="1124"/>
      <c r="GC1" s="1124"/>
      <c r="GD1" s="1124"/>
      <c r="GE1" s="1124"/>
      <c r="GF1" s="383">
        <f>FV1+1</f>
        <v>18</v>
      </c>
      <c r="GG1" s="647"/>
      <c r="GH1" s="76" t="s">
        <v>37</v>
      </c>
      <c r="GI1" s="1124" t="str">
        <f>FY1</f>
        <v>ENTRADAS DEL MES DE  NOVIEMBRE      2021</v>
      </c>
      <c r="GJ1" s="1124"/>
      <c r="GK1" s="1124"/>
      <c r="GL1" s="1124"/>
      <c r="GM1" s="1124"/>
      <c r="GN1" s="1124"/>
      <c r="GO1" s="1124"/>
      <c r="GP1" s="383">
        <f>GF1+1</f>
        <v>19</v>
      </c>
      <c r="GQ1" s="647"/>
      <c r="GS1" s="1124" t="str">
        <f>GI1</f>
        <v>ENTRADAS DEL MES DE  NOVIEMBRE      2021</v>
      </c>
      <c r="GT1" s="1124"/>
      <c r="GU1" s="1124"/>
      <c r="GV1" s="1124"/>
      <c r="GW1" s="1124"/>
      <c r="GX1" s="1124"/>
      <c r="GY1" s="1124"/>
      <c r="GZ1" s="383">
        <f>GP1+1</f>
        <v>20</v>
      </c>
      <c r="HA1" s="647"/>
      <c r="HC1" s="1124" t="str">
        <f>GS1</f>
        <v>ENTRADAS DEL MES DE  NOVIEMBRE      2021</v>
      </c>
      <c r="HD1" s="1124"/>
      <c r="HE1" s="1124"/>
      <c r="HF1" s="1124"/>
      <c r="HG1" s="1124"/>
      <c r="HH1" s="1124"/>
      <c r="HI1" s="1124"/>
      <c r="HJ1" s="383">
        <f>GZ1+1</f>
        <v>21</v>
      </c>
      <c r="HK1" s="647"/>
      <c r="HM1" s="1124" t="str">
        <f>HC1</f>
        <v>ENTRADAS DEL MES DE  NOVIEMBRE      2021</v>
      </c>
      <c r="HN1" s="1124"/>
      <c r="HO1" s="1124"/>
      <c r="HP1" s="1124"/>
      <c r="HQ1" s="1124"/>
      <c r="HR1" s="1124"/>
      <c r="HS1" s="1124"/>
      <c r="HT1" s="383">
        <f>HJ1+1</f>
        <v>22</v>
      </c>
      <c r="HU1" s="647"/>
      <c r="HW1" s="1124" t="str">
        <f>HM1</f>
        <v>ENTRADAS DEL MES DE  NOVIEMBRE      2021</v>
      </c>
      <c r="HX1" s="1124"/>
      <c r="HY1" s="1124"/>
      <c r="HZ1" s="1124"/>
      <c r="IA1" s="1124"/>
      <c r="IB1" s="1124"/>
      <c r="IC1" s="1124"/>
      <c r="ID1" s="383">
        <f>HT1+1</f>
        <v>23</v>
      </c>
      <c r="IE1" s="647"/>
      <c r="IG1" s="1124" t="str">
        <f>HW1</f>
        <v>ENTRADAS DEL MES DE  NOVIEMBRE      2021</v>
      </c>
      <c r="IH1" s="1124"/>
      <c r="II1" s="1124"/>
      <c r="IJ1" s="1124"/>
      <c r="IK1" s="1124"/>
      <c r="IL1" s="1124"/>
      <c r="IM1" s="1124"/>
      <c r="IN1" s="383">
        <f>ID1+1</f>
        <v>24</v>
      </c>
      <c r="IO1" s="647"/>
      <c r="IQ1" s="1124" t="str">
        <f>IG1</f>
        <v>ENTRADAS DEL MES DE  NOVIEMBRE      2021</v>
      </c>
      <c r="IR1" s="1124"/>
      <c r="IS1" s="1124"/>
      <c r="IT1" s="1124"/>
      <c r="IU1" s="1124"/>
      <c r="IV1" s="1124"/>
      <c r="IW1" s="1124"/>
      <c r="IX1" s="383">
        <f>IN1+1</f>
        <v>25</v>
      </c>
      <c r="IY1" s="647"/>
      <c r="JA1" s="1124" t="str">
        <f>IQ1</f>
        <v>ENTRADAS DEL MES DE  NOVIEMBRE      2021</v>
      </c>
      <c r="JB1" s="1124"/>
      <c r="JC1" s="1124"/>
      <c r="JD1" s="1124"/>
      <c r="JE1" s="1124"/>
      <c r="JF1" s="1124"/>
      <c r="JG1" s="1124"/>
      <c r="JH1" s="383">
        <f>IX1+1</f>
        <v>26</v>
      </c>
      <c r="JI1" s="647"/>
      <c r="JK1" s="1135" t="str">
        <f>JA1</f>
        <v>ENTRADAS DEL MES DE  NOVIEMBRE      2021</v>
      </c>
      <c r="JL1" s="1135"/>
      <c r="JM1" s="1135"/>
      <c r="JN1" s="1135"/>
      <c r="JO1" s="1135"/>
      <c r="JP1" s="1135"/>
      <c r="JQ1" s="1135"/>
      <c r="JR1" s="383">
        <f>JH1+1</f>
        <v>27</v>
      </c>
      <c r="JS1" s="647"/>
      <c r="JU1" s="1124" t="str">
        <f>JK1</f>
        <v>ENTRADAS DEL MES DE  NOVIEMBRE      2021</v>
      </c>
      <c r="JV1" s="1124"/>
      <c r="JW1" s="1124"/>
      <c r="JX1" s="1124"/>
      <c r="JY1" s="1124"/>
      <c r="JZ1" s="1124"/>
      <c r="KA1" s="1124"/>
      <c r="KB1" s="383">
        <f>JR1+1</f>
        <v>28</v>
      </c>
      <c r="KC1" s="647"/>
      <c r="KE1" s="1124" t="str">
        <f>JU1</f>
        <v>ENTRADAS DEL MES DE  NOVIEMBRE      2021</v>
      </c>
      <c r="KF1" s="1124"/>
      <c r="KG1" s="1124"/>
      <c r="KH1" s="1124"/>
      <c r="KI1" s="1124"/>
      <c r="KJ1" s="1124"/>
      <c r="KK1" s="1124"/>
      <c r="KL1" s="383">
        <f>KB1+1</f>
        <v>29</v>
      </c>
      <c r="KM1" s="647"/>
      <c r="KO1" s="1124" t="str">
        <f>KE1</f>
        <v>ENTRADAS DEL MES DE  NOVIEMBRE      2021</v>
      </c>
      <c r="KP1" s="1124"/>
      <c r="KQ1" s="1124"/>
      <c r="KR1" s="1124"/>
      <c r="KS1" s="1124"/>
      <c r="KT1" s="1124"/>
      <c r="KU1" s="1124"/>
      <c r="KV1" s="383">
        <f>KL1+1</f>
        <v>30</v>
      </c>
      <c r="KW1" s="647"/>
      <c r="KY1" s="1124" t="str">
        <f>KO1</f>
        <v>ENTRADAS DEL MES DE  NOVIEMBRE      2021</v>
      </c>
      <c r="KZ1" s="1124"/>
      <c r="LA1" s="1124"/>
      <c r="LB1" s="1124"/>
      <c r="LC1" s="1124"/>
      <c r="LD1" s="1124"/>
      <c r="LE1" s="1124"/>
      <c r="LF1" s="383">
        <f>KV1+1</f>
        <v>31</v>
      </c>
      <c r="LG1" s="647"/>
      <c r="LI1" s="1124" t="str">
        <f>KY1</f>
        <v>ENTRADAS DEL MES DE  NOVIEMBRE      2021</v>
      </c>
      <c r="LJ1" s="1124"/>
      <c r="LK1" s="1124"/>
      <c r="LL1" s="1124"/>
      <c r="LM1" s="1124"/>
      <c r="LN1" s="1124"/>
      <c r="LO1" s="1124"/>
      <c r="LP1" s="383">
        <f>LF1+1</f>
        <v>32</v>
      </c>
      <c r="LQ1" s="647"/>
      <c r="LS1" s="1124" t="str">
        <f>LI1</f>
        <v>ENTRADAS DEL MES DE  NOVIEMBRE      2021</v>
      </c>
      <c r="LT1" s="1124"/>
      <c r="LU1" s="1124"/>
      <c r="LV1" s="1124"/>
      <c r="LW1" s="1124"/>
      <c r="LX1" s="1124"/>
      <c r="LY1" s="1124"/>
      <c r="LZ1" s="383">
        <f>LP1+1</f>
        <v>33</v>
      </c>
      <c r="MB1" s="1124" t="str">
        <f>LS1</f>
        <v>ENTRADAS DEL MES DE  NOVIEMBRE      2021</v>
      </c>
      <c r="MC1" s="1124"/>
      <c r="MD1" s="1124"/>
      <c r="ME1" s="1124"/>
      <c r="MF1" s="1124"/>
      <c r="MG1" s="1124"/>
      <c r="MH1" s="1124"/>
      <c r="MI1" s="383">
        <f>LZ1+1</f>
        <v>34</v>
      </c>
      <c r="MJ1" s="383"/>
      <c r="ML1" s="1124" t="str">
        <f>MB1</f>
        <v>ENTRADAS DEL MES DE  NOVIEMBRE      2021</v>
      </c>
      <c r="MM1" s="1124"/>
      <c r="MN1" s="1124"/>
      <c r="MO1" s="1124"/>
      <c r="MP1" s="1124"/>
      <c r="MQ1" s="1124"/>
      <c r="MR1" s="1124"/>
      <c r="MS1" s="383">
        <f>MI1+1</f>
        <v>35</v>
      </c>
      <c r="MT1" s="383"/>
      <c r="MV1" s="1124" t="str">
        <f>ML1</f>
        <v>ENTRADAS DEL MES DE  NOVIEMBRE      2021</v>
      </c>
      <c r="MW1" s="1124"/>
      <c r="MX1" s="1124"/>
      <c r="MY1" s="1124"/>
      <c r="MZ1" s="1124"/>
      <c r="NA1" s="1124"/>
      <c r="NB1" s="1124"/>
      <c r="NC1" s="383">
        <f>MS1+1</f>
        <v>36</v>
      </c>
      <c r="ND1" s="383"/>
      <c r="NF1" s="1124" t="str">
        <f>MV1</f>
        <v>ENTRADAS DEL MES DE  NOVIEMBRE      2021</v>
      </c>
      <c r="NG1" s="1124"/>
      <c r="NH1" s="1124"/>
      <c r="NI1" s="1124"/>
      <c r="NJ1" s="1124"/>
      <c r="NK1" s="1124"/>
      <c r="NL1" s="1124"/>
      <c r="NM1" s="383">
        <f>NC1+1</f>
        <v>37</v>
      </c>
      <c r="NN1" s="383"/>
      <c r="NP1" s="1124" t="str">
        <f>NF1</f>
        <v>ENTRADAS DEL MES DE  NOVIEMBRE      2021</v>
      </c>
      <c r="NQ1" s="1124"/>
      <c r="NR1" s="1124"/>
      <c r="NS1" s="1124"/>
      <c r="NT1" s="1124"/>
      <c r="NU1" s="1124"/>
      <c r="NV1" s="1124"/>
      <c r="NW1" s="383">
        <f>NM1+1</f>
        <v>38</v>
      </c>
      <c r="NX1" s="383"/>
      <c r="NZ1" s="1124" t="str">
        <f>NP1</f>
        <v>ENTRADAS DEL MES DE  NOVIEMBRE      2021</v>
      </c>
      <c r="OA1" s="1124"/>
      <c r="OB1" s="1124"/>
      <c r="OC1" s="1124"/>
      <c r="OD1" s="1124"/>
      <c r="OE1" s="1124"/>
      <c r="OF1" s="1124"/>
      <c r="OG1" s="383">
        <f>NW1+1</f>
        <v>39</v>
      </c>
      <c r="OH1" s="383"/>
      <c r="OJ1" s="1124" t="str">
        <f>NZ1</f>
        <v>ENTRADAS DEL MES DE  NOVIEMBRE      2021</v>
      </c>
      <c r="OK1" s="1124"/>
      <c r="OL1" s="1124"/>
      <c r="OM1" s="1124"/>
      <c r="ON1" s="1124"/>
      <c r="OO1" s="1124"/>
      <c r="OP1" s="1124"/>
      <c r="OQ1" s="383">
        <f>OG1+1</f>
        <v>40</v>
      </c>
      <c r="OR1" s="383"/>
      <c r="OT1" s="1124" t="str">
        <f>OJ1</f>
        <v>ENTRADAS DEL MES DE  NOVIEMBRE      2021</v>
      </c>
      <c r="OU1" s="1124"/>
      <c r="OV1" s="1124"/>
      <c r="OW1" s="1124"/>
      <c r="OX1" s="1124"/>
      <c r="OY1" s="1124"/>
      <c r="OZ1" s="1124"/>
      <c r="PA1" s="383">
        <f>OQ1+1</f>
        <v>41</v>
      </c>
      <c r="PB1" s="383"/>
      <c r="PD1" s="1124" t="str">
        <f>OT1</f>
        <v>ENTRADAS DEL MES DE  NOVIEMBRE      2021</v>
      </c>
      <c r="PE1" s="1124"/>
      <c r="PF1" s="1124"/>
      <c r="PG1" s="1124"/>
      <c r="PH1" s="1124"/>
      <c r="PI1" s="1124"/>
      <c r="PJ1" s="1124"/>
      <c r="PK1" s="383">
        <f>PA1+1</f>
        <v>42</v>
      </c>
      <c r="PL1" s="383"/>
      <c r="PN1" s="1124" t="str">
        <f>PD1</f>
        <v>ENTRADAS DEL MES DE  NOVIEMBRE      2021</v>
      </c>
      <c r="PO1" s="1124"/>
      <c r="PP1" s="1124"/>
      <c r="PQ1" s="1124"/>
      <c r="PR1" s="1124"/>
      <c r="PS1" s="1124"/>
      <c r="PT1" s="1124"/>
      <c r="PU1" s="383">
        <f>PK1+1</f>
        <v>43</v>
      </c>
      <c r="PW1" s="1124" t="str">
        <f>PN1</f>
        <v>ENTRADAS DEL MES DE  NOVIEMBRE      2021</v>
      </c>
      <c r="PX1" s="1124"/>
      <c r="PY1" s="1124"/>
      <c r="PZ1" s="1124"/>
      <c r="QA1" s="1124"/>
      <c r="QB1" s="1124"/>
      <c r="QC1" s="1124"/>
      <c r="QD1" s="383">
        <f>PU1+1</f>
        <v>44</v>
      </c>
      <c r="QF1" s="1124" t="str">
        <f>PW1</f>
        <v>ENTRADAS DEL MES DE  NOVIEMBRE      2021</v>
      </c>
      <c r="QG1" s="1124"/>
      <c r="QH1" s="1124"/>
      <c r="QI1" s="1124"/>
      <c r="QJ1" s="1124"/>
      <c r="QK1" s="1124"/>
      <c r="QL1" s="1124"/>
      <c r="QM1" s="383">
        <f>QD1+1</f>
        <v>45</v>
      </c>
      <c r="QO1" s="1124" t="str">
        <f>QF1</f>
        <v>ENTRADAS DEL MES DE  NOVIEMBRE      2021</v>
      </c>
      <c r="QP1" s="1124"/>
      <c r="QQ1" s="1124"/>
      <c r="QR1" s="1124"/>
      <c r="QS1" s="1124"/>
      <c r="QT1" s="1124"/>
      <c r="QU1" s="1124"/>
      <c r="QV1" s="383">
        <f>QM1+1</f>
        <v>46</v>
      </c>
      <c r="QX1" s="1124" t="str">
        <f>QO1</f>
        <v>ENTRADAS DEL MES DE  NOVIEMBRE      2021</v>
      </c>
      <c r="QY1" s="1124"/>
      <c r="QZ1" s="1124"/>
      <c r="RA1" s="1124"/>
      <c r="RB1" s="1124"/>
      <c r="RC1" s="1124"/>
      <c r="RD1" s="1124"/>
      <c r="RE1" s="383">
        <f>QV1+1</f>
        <v>47</v>
      </c>
      <c r="RG1" s="1124" t="str">
        <f>QX1</f>
        <v>ENTRADAS DEL MES DE  NOVIEMBRE      2021</v>
      </c>
      <c r="RH1" s="1124"/>
      <c r="RI1" s="1124"/>
      <c r="RJ1" s="1124"/>
      <c r="RK1" s="1124"/>
      <c r="RL1" s="1124"/>
      <c r="RM1" s="1124"/>
      <c r="RN1" s="383">
        <f>RE1+1</f>
        <v>48</v>
      </c>
      <c r="RP1" s="1124" t="str">
        <f>RG1</f>
        <v>ENTRADAS DEL MES DE  NOVIEMBRE      2021</v>
      </c>
      <c r="RQ1" s="1124"/>
      <c r="RR1" s="1124"/>
      <c r="RS1" s="1124"/>
      <c r="RT1" s="1124"/>
      <c r="RU1" s="1124"/>
      <c r="RV1" s="1124"/>
      <c r="RW1" s="383">
        <f>RN1+1</f>
        <v>49</v>
      </c>
      <c r="RY1" s="1124" t="str">
        <f>RP1</f>
        <v>ENTRADAS DEL MES DE  NOVIEMBRE      2021</v>
      </c>
      <c r="RZ1" s="1124"/>
      <c r="SA1" s="1124"/>
      <c r="SB1" s="1124"/>
      <c r="SC1" s="1124"/>
      <c r="SD1" s="1124"/>
      <c r="SE1" s="1124"/>
      <c r="SF1" s="383">
        <f>RW1+1</f>
        <v>50</v>
      </c>
      <c r="SH1" s="1124" t="str">
        <f>RY1</f>
        <v>ENTRADAS DEL MES DE  NOVIEMBRE      2021</v>
      </c>
      <c r="SI1" s="1124"/>
      <c r="SJ1" s="1124"/>
      <c r="SK1" s="1124"/>
      <c r="SL1" s="1124"/>
      <c r="SM1" s="1124"/>
      <c r="SN1" s="1124"/>
      <c r="SO1" s="383">
        <f>SF1+1</f>
        <v>51</v>
      </c>
      <c r="SQ1" s="1124" t="str">
        <f>SH1</f>
        <v>ENTRADAS DEL MES DE  NOVIEMBRE      2021</v>
      </c>
      <c r="SR1" s="1124"/>
      <c r="SS1" s="1124"/>
      <c r="ST1" s="1124"/>
      <c r="SU1" s="1124"/>
      <c r="SV1" s="1124"/>
      <c r="SW1" s="1124"/>
      <c r="SX1" s="383">
        <f>SO1+1</f>
        <v>52</v>
      </c>
      <c r="SZ1" s="1124" t="str">
        <f>SQ1</f>
        <v>ENTRADAS DEL MES DE  NOVIEMBRE      2021</v>
      </c>
      <c r="TA1" s="1124"/>
      <c r="TB1" s="1124"/>
      <c r="TC1" s="1124"/>
      <c r="TD1" s="1124"/>
      <c r="TE1" s="1124"/>
      <c r="TF1" s="1124"/>
      <c r="TG1" s="383">
        <f>SX1+1</f>
        <v>53</v>
      </c>
      <c r="TI1" s="1124" t="str">
        <f>SZ1</f>
        <v>ENTRADAS DEL MES DE  NOVIEMBRE      2021</v>
      </c>
      <c r="TJ1" s="1124"/>
      <c r="TK1" s="1124"/>
      <c r="TL1" s="1124"/>
      <c r="TM1" s="1124"/>
      <c r="TN1" s="1124"/>
      <c r="TO1" s="1124"/>
      <c r="TP1" s="383">
        <f>TG1+1</f>
        <v>54</v>
      </c>
      <c r="TR1" s="1124" t="str">
        <f>TI1</f>
        <v>ENTRADAS DEL MES DE  NOVIEMBRE      2021</v>
      </c>
      <c r="TS1" s="1124"/>
      <c r="TT1" s="1124"/>
      <c r="TU1" s="1124"/>
      <c r="TV1" s="1124"/>
      <c r="TW1" s="1124"/>
      <c r="TX1" s="1124"/>
      <c r="TY1" s="383">
        <f>TP1+1</f>
        <v>55</v>
      </c>
      <c r="UA1" s="1124" t="str">
        <f>TR1</f>
        <v>ENTRADAS DEL MES DE  NOVIEMBRE      2021</v>
      </c>
      <c r="UB1" s="1124"/>
      <c r="UC1" s="1124"/>
      <c r="UD1" s="1124"/>
      <c r="UE1" s="1124"/>
      <c r="UF1" s="1124"/>
      <c r="UG1" s="1124"/>
      <c r="UH1" s="383">
        <f>TY1+1</f>
        <v>56</v>
      </c>
      <c r="UJ1" s="1124" t="str">
        <f>UA1</f>
        <v>ENTRADAS DEL MES DE  NOVIEMBRE      2021</v>
      </c>
      <c r="UK1" s="1124"/>
      <c r="UL1" s="1124"/>
      <c r="UM1" s="1124"/>
      <c r="UN1" s="1124"/>
      <c r="UO1" s="1124"/>
      <c r="UP1" s="1124"/>
      <c r="UQ1" s="383">
        <f>UH1+1</f>
        <v>57</v>
      </c>
      <c r="US1" s="1124" t="str">
        <f>UJ1</f>
        <v>ENTRADAS DEL MES DE  NOVIEMBRE      2021</v>
      </c>
      <c r="UT1" s="1124"/>
      <c r="UU1" s="1124"/>
      <c r="UV1" s="1124"/>
      <c r="UW1" s="1124"/>
      <c r="UX1" s="1124"/>
      <c r="UY1" s="1124"/>
      <c r="UZ1" s="383">
        <f>UQ1+1</f>
        <v>58</v>
      </c>
      <c r="VB1" s="1124" t="str">
        <f>US1</f>
        <v>ENTRADAS DEL MES DE  NOVIEMBRE      2021</v>
      </c>
      <c r="VC1" s="1124"/>
      <c r="VD1" s="1124"/>
      <c r="VE1" s="1124"/>
      <c r="VF1" s="1124"/>
      <c r="VG1" s="1124"/>
      <c r="VH1" s="1124"/>
      <c r="VI1" s="383">
        <f>UZ1+1</f>
        <v>59</v>
      </c>
      <c r="VK1" s="1124" t="str">
        <f>VB1</f>
        <v>ENTRADAS DEL MES DE  NOVIEMBRE      2021</v>
      </c>
      <c r="VL1" s="1124"/>
      <c r="VM1" s="1124"/>
      <c r="VN1" s="1124"/>
      <c r="VO1" s="1124"/>
      <c r="VP1" s="1124"/>
      <c r="VQ1" s="1124"/>
      <c r="VR1" s="383">
        <f>VI1+1</f>
        <v>60</v>
      </c>
      <c r="VT1" s="1124" t="str">
        <f>VK1</f>
        <v>ENTRADAS DEL MES DE  NOVIEMBRE      2021</v>
      </c>
      <c r="VU1" s="1124"/>
      <c r="VV1" s="1124"/>
      <c r="VW1" s="1124"/>
      <c r="VX1" s="1124"/>
      <c r="VY1" s="1124"/>
      <c r="VZ1" s="1124"/>
      <c r="WA1" s="383">
        <f>VR1+1</f>
        <v>61</v>
      </c>
      <c r="WC1" s="1124" t="str">
        <f>VT1</f>
        <v>ENTRADAS DEL MES DE  NOVIEMBRE      2021</v>
      </c>
      <c r="WD1" s="1124"/>
      <c r="WE1" s="1124"/>
      <c r="WF1" s="1124"/>
      <c r="WG1" s="1124"/>
      <c r="WH1" s="1124"/>
      <c r="WI1" s="1124"/>
      <c r="WJ1" s="383">
        <f>WA1+1</f>
        <v>62</v>
      </c>
      <c r="WL1" s="1124" t="str">
        <f>WC1</f>
        <v>ENTRADAS DEL MES DE  NOVIEMBRE      2021</v>
      </c>
      <c r="WM1" s="1124"/>
      <c r="WN1" s="1124"/>
      <c r="WO1" s="1124"/>
      <c r="WP1" s="1124"/>
      <c r="WQ1" s="1124"/>
      <c r="WR1" s="1124"/>
      <c r="WS1" s="383">
        <f>WJ1+1</f>
        <v>63</v>
      </c>
      <c r="WU1" s="1124" t="str">
        <f>WL1</f>
        <v>ENTRADAS DEL MES DE  NOVIEMBRE      2021</v>
      </c>
      <c r="WV1" s="1124"/>
      <c r="WW1" s="1124"/>
      <c r="WX1" s="1124"/>
      <c r="WY1" s="1124"/>
      <c r="WZ1" s="1124"/>
      <c r="XA1" s="1124"/>
      <c r="XB1" s="383">
        <f>WS1+1</f>
        <v>64</v>
      </c>
      <c r="XD1" s="1124" t="str">
        <f>WU1</f>
        <v>ENTRADAS DEL MES DE  NOVIEMBRE      2021</v>
      </c>
      <c r="XE1" s="1124"/>
      <c r="XF1" s="1124"/>
      <c r="XG1" s="1124"/>
      <c r="XH1" s="1124"/>
      <c r="XI1" s="1124"/>
      <c r="XJ1" s="1124"/>
      <c r="XK1" s="383">
        <f>XB1+1</f>
        <v>65</v>
      </c>
      <c r="XM1" s="1124" t="str">
        <f>XD1</f>
        <v>ENTRADAS DEL MES DE  NOVIEMBRE      2021</v>
      </c>
      <c r="XN1" s="1124"/>
      <c r="XO1" s="1124"/>
      <c r="XP1" s="1124"/>
      <c r="XQ1" s="1124"/>
      <c r="XR1" s="1124"/>
      <c r="XS1" s="1124"/>
      <c r="XT1" s="383">
        <f>XK1+1</f>
        <v>66</v>
      </c>
      <c r="XV1" s="1124" t="str">
        <f>XM1</f>
        <v>ENTRADAS DEL MES DE  NOVIEMBRE      2021</v>
      </c>
      <c r="XW1" s="1124"/>
      <c r="XX1" s="1124"/>
      <c r="XY1" s="1124"/>
      <c r="XZ1" s="1124"/>
      <c r="YA1" s="1124"/>
      <c r="YB1" s="1124"/>
      <c r="YC1" s="383">
        <f>XT1+1</f>
        <v>67</v>
      </c>
      <c r="YE1" s="1124" t="str">
        <f>XV1</f>
        <v>ENTRADAS DEL MES DE  NOVIEMBRE      2021</v>
      </c>
      <c r="YF1" s="1124"/>
      <c r="YG1" s="1124"/>
      <c r="YH1" s="1124"/>
      <c r="YI1" s="1124"/>
      <c r="YJ1" s="1124"/>
      <c r="YK1" s="1124"/>
      <c r="YL1" s="383">
        <f>YC1+1</f>
        <v>68</v>
      </c>
      <c r="YN1" s="1124" t="str">
        <f>YE1</f>
        <v>ENTRADAS DEL MES DE  NOVIEMBRE      2021</v>
      </c>
      <c r="YO1" s="1124"/>
      <c r="YP1" s="1124"/>
      <c r="YQ1" s="1124"/>
      <c r="YR1" s="1124"/>
      <c r="YS1" s="1124"/>
      <c r="YT1" s="1124"/>
      <c r="YU1" s="383">
        <f>YL1+1</f>
        <v>69</v>
      </c>
      <c r="YW1" s="1124" t="str">
        <f>YN1</f>
        <v>ENTRADAS DEL MES DE  NOVIEMBRE      2021</v>
      </c>
      <c r="YX1" s="1124"/>
      <c r="YY1" s="1124"/>
      <c r="YZ1" s="1124"/>
      <c r="ZA1" s="1124"/>
      <c r="ZB1" s="1124"/>
      <c r="ZC1" s="1124"/>
      <c r="ZD1" s="383">
        <f>YU1+1</f>
        <v>70</v>
      </c>
      <c r="ZF1" s="1124" t="str">
        <f>YW1</f>
        <v>ENTRADAS DEL MES DE  NOVIEMBRE      2021</v>
      </c>
      <c r="ZG1" s="1124"/>
      <c r="ZH1" s="1124"/>
      <c r="ZI1" s="1124"/>
      <c r="ZJ1" s="1124"/>
      <c r="ZK1" s="1124"/>
      <c r="ZL1" s="1124"/>
      <c r="ZM1" s="383">
        <f>ZD1+1</f>
        <v>71</v>
      </c>
      <c r="ZO1" s="1124" t="str">
        <f>ZF1</f>
        <v>ENTRADAS DEL MES DE  NOVIEMBRE      2021</v>
      </c>
      <c r="ZP1" s="1124"/>
      <c r="ZQ1" s="1124"/>
      <c r="ZR1" s="1124"/>
      <c r="ZS1" s="1124"/>
      <c r="ZT1" s="1124"/>
      <c r="ZU1" s="1124"/>
      <c r="ZV1" s="383">
        <f>ZM1+1</f>
        <v>72</v>
      </c>
      <c r="ZX1" s="1124" t="str">
        <f>ZO1</f>
        <v>ENTRADAS DEL MES DE  NOVIEMBRE      2021</v>
      </c>
      <c r="ZY1" s="1124"/>
      <c r="ZZ1" s="1124"/>
      <c r="AAA1" s="1124"/>
      <c r="AAB1" s="1124"/>
      <c r="AAC1" s="1124"/>
      <c r="AAD1" s="1124"/>
      <c r="AAE1" s="383">
        <f>ZV1+1</f>
        <v>73</v>
      </c>
      <c r="AAG1" s="1124" t="str">
        <f>ZX1</f>
        <v>ENTRADAS DEL MES DE  NOVIEMBRE      2021</v>
      </c>
      <c r="AAH1" s="1124"/>
      <c r="AAI1" s="1124"/>
      <c r="AAJ1" s="1124"/>
      <c r="AAK1" s="1124"/>
      <c r="AAL1" s="1124"/>
      <c r="AAM1" s="1124"/>
      <c r="AAN1" s="383">
        <f>AAE1+1</f>
        <v>74</v>
      </c>
      <c r="AAP1" s="1124" t="str">
        <f>AAG1</f>
        <v>ENTRADAS DEL MES DE  NOVIEMBRE      2021</v>
      </c>
      <c r="AAQ1" s="1124"/>
      <c r="AAR1" s="1124"/>
      <c r="AAS1" s="1124"/>
      <c r="AAT1" s="1124"/>
      <c r="AAU1" s="1124"/>
      <c r="AAV1" s="1124"/>
      <c r="AAW1" s="383">
        <f>AAN1+1</f>
        <v>75</v>
      </c>
      <c r="AAY1" s="1124" t="str">
        <f>AAP1</f>
        <v>ENTRADAS DEL MES DE  NOVIEMBRE      2021</v>
      </c>
      <c r="AAZ1" s="1124"/>
      <c r="ABA1" s="1124"/>
      <c r="ABB1" s="1124"/>
      <c r="ABC1" s="1124"/>
      <c r="ABD1" s="1124"/>
      <c r="ABE1" s="1124"/>
      <c r="ABF1" s="383">
        <f>AAW1+1</f>
        <v>76</v>
      </c>
      <c r="ABH1" s="1124" t="str">
        <f>AAY1</f>
        <v>ENTRADAS DEL MES DE  NOVIEMBRE      2021</v>
      </c>
      <c r="ABI1" s="1124"/>
      <c r="ABJ1" s="1124"/>
      <c r="ABK1" s="1124"/>
      <c r="ABL1" s="1124"/>
      <c r="ABM1" s="1124"/>
      <c r="ABN1" s="1124"/>
      <c r="ABO1" s="383">
        <f>ABF1+1</f>
        <v>77</v>
      </c>
      <c r="ABQ1" s="1124" t="str">
        <f>ABH1</f>
        <v>ENTRADAS DEL MES DE  NOVIEMBRE      2021</v>
      </c>
      <c r="ABR1" s="1124"/>
      <c r="ABS1" s="1124"/>
      <c r="ABT1" s="1124"/>
      <c r="ABU1" s="1124"/>
      <c r="ABV1" s="1124"/>
      <c r="ABW1" s="1124"/>
      <c r="ABX1" s="383">
        <f>ABO1+1</f>
        <v>78</v>
      </c>
      <c r="ABZ1" s="1124" t="str">
        <f>ABQ1</f>
        <v>ENTRADAS DEL MES DE  NOVIEMBRE      2021</v>
      </c>
      <c r="ACA1" s="1124"/>
      <c r="ACB1" s="1124"/>
      <c r="ACC1" s="1124"/>
      <c r="ACD1" s="1124"/>
      <c r="ACE1" s="1124"/>
      <c r="ACF1" s="1124"/>
      <c r="ACG1" s="383">
        <f>ABX1+1</f>
        <v>79</v>
      </c>
      <c r="ACI1" s="1124" t="str">
        <f>ABZ1</f>
        <v>ENTRADAS DEL MES DE  NOVIEMBRE      2021</v>
      </c>
      <c r="ACJ1" s="1124"/>
      <c r="ACK1" s="1124"/>
      <c r="ACL1" s="1124"/>
      <c r="ACM1" s="1124"/>
      <c r="ACN1" s="1124"/>
      <c r="ACO1" s="1124"/>
      <c r="ACP1" s="383">
        <f>ACG1+1</f>
        <v>80</v>
      </c>
      <c r="ACR1" s="1124" t="str">
        <f>ACI1</f>
        <v>ENTRADAS DEL MES DE  NOVIEMBRE      2021</v>
      </c>
      <c r="ACS1" s="1124"/>
      <c r="ACT1" s="1124"/>
      <c r="ACU1" s="1124"/>
      <c r="ACV1" s="1124"/>
      <c r="ACW1" s="1124"/>
      <c r="ACX1" s="1124"/>
      <c r="ACY1" s="383">
        <f>ACP1+1</f>
        <v>81</v>
      </c>
      <c r="ADA1" s="1124" t="str">
        <f>ACR1</f>
        <v>ENTRADAS DEL MES DE  NOVIEMBRE      2021</v>
      </c>
      <c r="ADB1" s="1124"/>
      <c r="ADC1" s="1124"/>
      <c r="ADD1" s="1124"/>
      <c r="ADE1" s="1124"/>
      <c r="ADF1" s="1124"/>
      <c r="ADG1" s="1124"/>
      <c r="ADH1" s="383">
        <f>ACY1+1</f>
        <v>82</v>
      </c>
      <c r="ADJ1" s="1124" t="str">
        <f>ADA1</f>
        <v>ENTRADAS DEL MES DE  NOVIEMBRE      2021</v>
      </c>
      <c r="ADK1" s="1124"/>
      <c r="ADL1" s="1124"/>
      <c r="ADM1" s="1124"/>
      <c r="ADN1" s="1124"/>
      <c r="ADO1" s="1124"/>
      <c r="ADP1" s="1124"/>
      <c r="ADQ1" s="383">
        <f>ADH1+1</f>
        <v>83</v>
      </c>
      <c r="ADS1" s="1124" t="str">
        <f>ADJ1</f>
        <v>ENTRADAS DEL MES DE  NOVIEMBRE      2021</v>
      </c>
      <c r="ADT1" s="1124"/>
      <c r="ADU1" s="1124"/>
      <c r="ADV1" s="1124"/>
      <c r="ADW1" s="1124"/>
      <c r="ADX1" s="1124"/>
      <c r="ADY1" s="1124"/>
      <c r="ADZ1" s="383">
        <f>ADQ1+1</f>
        <v>84</v>
      </c>
      <c r="AEB1" s="1124" t="str">
        <f>ADS1</f>
        <v>ENTRADAS DEL MES DE  NOVIEMBRE      2021</v>
      </c>
      <c r="AEC1" s="1124"/>
      <c r="AED1" s="1124"/>
      <c r="AEE1" s="1124"/>
      <c r="AEF1" s="1124"/>
      <c r="AEG1" s="1124"/>
      <c r="AEH1" s="1124"/>
      <c r="AEI1" s="383">
        <f>ADZ1+1</f>
        <v>85</v>
      </c>
      <c r="AEK1" s="1124" t="str">
        <f>AEB1</f>
        <v>ENTRADAS DEL MES DE  NOVIEMBRE      2021</v>
      </c>
      <c r="AEL1" s="1124"/>
      <c r="AEM1" s="1124"/>
      <c r="AEN1" s="1124"/>
      <c r="AEO1" s="1124"/>
      <c r="AEP1" s="1124"/>
      <c r="AEQ1" s="1124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1" t="s">
        <v>229</v>
      </c>
      <c r="L5" s="1013" t="s">
        <v>230</v>
      </c>
      <c r="M5" s="899" t="s">
        <v>231</v>
      </c>
      <c r="N5" s="140">
        <v>44509</v>
      </c>
      <c r="O5" s="76">
        <v>18722.07</v>
      </c>
      <c r="P5" s="74">
        <v>21</v>
      </c>
      <c r="Q5" s="1072">
        <v>18780.900000000001</v>
      </c>
      <c r="R5" s="144">
        <f>O5-Q5</f>
        <v>-58.830000000001746</v>
      </c>
      <c r="S5" s="649"/>
      <c r="T5" s="258"/>
      <c r="U5" s="266" t="s">
        <v>229</v>
      </c>
      <c r="V5" s="1014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71">
        <v>18869.5</v>
      </c>
      <c r="AB5" s="144">
        <f>Y5-AA5</f>
        <v>397.70000000000073</v>
      </c>
      <c r="AC5" s="649"/>
      <c r="AD5" s="258"/>
      <c r="AE5" s="258" t="s">
        <v>233</v>
      </c>
      <c r="AF5" s="1016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73">
        <v>18268</v>
      </c>
      <c r="AL5" s="144">
        <f>AI5-AK5</f>
        <v>-182.34000000000015</v>
      </c>
      <c r="AM5" s="144"/>
      <c r="AN5" s="258"/>
      <c r="AO5" s="258" t="s">
        <v>229</v>
      </c>
      <c r="AP5" s="1014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73">
        <v>18884.900000000001</v>
      </c>
      <c r="AV5" s="144">
        <f>AS5-AU5</f>
        <v>-92.80000000000291</v>
      </c>
      <c r="AW5" s="649"/>
      <c r="AX5" s="258"/>
      <c r="AY5" s="1125" t="s">
        <v>237</v>
      </c>
      <c r="AZ5" s="1015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73">
        <v>18880.68</v>
      </c>
      <c r="BF5" s="144">
        <f>BC5-BE5</f>
        <v>-86.099999999998545</v>
      </c>
      <c r="BG5" s="649"/>
      <c r="BH5" s="258"/>
      <c r="BI5" s="1125" t="s">
        <v>237</v>
      </c>
      <c r="BJ5" s="1015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73">
        <v>18459.45</v>
      </c>
      <c r="BP5" s="144">
        <f>BM5-BO5</f>
        <v>-134.83000000000175</v>
      </c>
      <c r="BQ5" s="649"/>
      <c r="BR5" s="258"/>
      <c r="BS5" s="345" t="s">
        <v>265</v>
      </c>
      <c r="BT5" s="1023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073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3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073">
        <v>18906.2</v>
      </c>
      <c r="CJ5" s="144">
        <f>CG5-CI5</f>
        <v>-125.11999999999898</v>
      </c>
      <c r="CK5" s="343"/>
      <c r="CL5" s="343"/>
      <c r="CM5" s="1125" t="s">
        <v>229</v>
      </c>
      <c r="CN5" s="1023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073">
        <v>17969</v>
      </c>
      <c r="CT5" s="144">
        <f>CQ5-CS5</f>
        <v>-141.63999999999942</v>
      </c>
      <c r="CU5" s="649"/>
      <c r="CV5" s="258"/>
      <c r="CW5" s="1126" t="s">
        <v>237</v>
      </c>
      <c r="CX5" s="1015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073">
        <v>18621.7</v>
      </c>
      <c r="DD5" s="144">
        <f>DA5-DC5</f>
        <v>-57.840000000000146</v>
      </c>
      <c r="DE5" s="649"/>
      <c r="DF5" s="258"/>
      <c r="DG5" s="258" t="s">
        <v>237</v>
      </c>
      <c r="DH5" s="1024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073">
        <v>18619.86</v>
      </c>
      <c r="DN5" s="144">
        <f>DK5-DM5</f>
        <v>-122.85000000000218</v>
      </c>
      <c r="DO5" s="649"/>
      <c r="DP5" s="258"/>
      <c r="DQ5" s="1128" t="s">
        <v>237</v>
      </c>
      <c r="DR5" s="1024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229</v>
      </c>
      <c r="EB5" s="1014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4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49"/>
      <c r="ET5" s="258"/>
      <c r="EU5" s="1125" t="s">
        <v>279</v>
      </c>
      <c r="EV5" s="739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49"/>
      <c r="FD5" s="258"/>
      <c r="FE5" s="258" t="s">
        <v>229</v>
      </c>
      <c r="FF5" s="1014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49"/>
      <c r="FN5" s="258"/>
      <c r="FO5" s="577" t="s">
        <v>229</v>
      </c>
      <c r="FP5" s="1014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4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49"/>
      <c r="GH5" s="258"/>
      <c r="GI5" s="258" t="s">
        <v>237</v>
      </c>
      <c r="GJ5" s="1015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49"/>
      <c r="GR5" s="258"/>
      <c r="GS5" s="1125" t="s">
        <v>288</v>
      </c>
      <c r="GT5" s="1025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49"/>
      <c r="HB5" s="258"/>
      <c r="HC5" s="1133" t="s">
        <v>237</v>
      </c>
      <c r="HD5" s="1015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49"/>
      <c r="HL5" s="258"/>
      <c r="HM5" s="258" t="s">
        <v>327</v>
      </c>
      <c r="HN5" s="1014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34" t="s">
        <v>229</v>
      </c>
      <c r="HX5" s="1014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4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25" t="s">
        <v>229</v>
      </c>
      <c r="IR5" s="1038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6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26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25"/>
      <c r="AZ6" s="369"/>
      <c r="BA6" s="258"/>
      <c r="BB6" s="258"/>
      <c r="BC6" s="258"/>
      <c r="BD6" s="258"/>
      <c r="BE6" s="259"/>
      <c r="BF6" s="258"/>
      <c r="BG6" s="343"/>
      <c r="BH6" s="258"/>
      <c r="BI6" s="1125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25"/>
      <c r="CN6" s="713"/>
      <c r="CO6" s="258"/>
      <c r="CP6" s="258"/>
      <c r="CQ6" s="258"/>
      <c r="CR6" s="258"/>
      <c r="CS6" s="259"/>
      <c r="CT6" s="258"/>
      <c r="CU6" s="343"/>
      <c r="CV6" s="258"/>
      <c r="CW6" s="1126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28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25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25"/>
      <c r="GT6" s="267"/>
      <c r="GU6" s="258"/>
      <c r="GV6" s="258"/>
      <c r="GW6" s="258"/>
      <c r="GX6" s="258"/>
      <c r="GY6" s="259"/>
      <c r="GZ6" s="258"/>
      <c r="HA6" s="343"/>
      <c r="HB6" s="258"/>
      <c r="HC6" s="1133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34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25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5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26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7"/>
      <c r="OK6" s="270"/>
      <c r="OL6" s="258"/>
      <c r="OM6" s="258"/>
      <c r="ON6" s="258"/>
      <c r="OO6" s="258"/>
      <c r="OP6" s="259"/>
      <c r="OT6" s="687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5"/>
      <c r="L7" s="402" t="s">
        <v>7</v>
      </c>
      <c r="M7" s="442" t="s">
        <v>8</v>
      </c>
      <c r="N7" s="878" t="s">
        <v>17</v>
      </c>
      <c r="O7" s="207" t="s">
        <v>2</v>
      </c>
      <c r="P7" s="879" t="s">
        <v>18</v>
      </c>
      <c r="Q7" s="880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903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69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3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3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3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3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3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3">
        <f>GP8*GN8</f>
        <v>0</v>
      </c>
      <c r="GS8" s="62"/>
      <c r="GT8" s="108"/>
      <c r="GU8" s="15">
        <v>1</v>
      </c>
      <c r="GV8" s="296">
        <v>950</v>
      </c>
      <c r="GW8" s="351"/>
      <c r="GX8" s="906"/>
      <c r="GY8" s="339"/>
      <c r="GZ8" s="282"/>
      <c r="HA8" s="643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3">
        <f>HJ8*HH8</f>
        <v>0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3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903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69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3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3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3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3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3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3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3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3">
        <f t="shared" ref="HK9:HK28" si="26">HJ9*HH9</f>
        <v>0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4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903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69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3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3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3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3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3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3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3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3">
        <f t="shared" si="26"/>
        <v>0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5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903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69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3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3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3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3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3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3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3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3">
        <f t="shared" si="26"/>
        <v>0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6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903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69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3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3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3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3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3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3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3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3">
        <f t="shared" si="26"/>
        <v>0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5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903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69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3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3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3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3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3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3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3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3">
        <f t="shared" si="26"/>
        <v>0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5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903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69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3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3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3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3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3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3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3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3">
        <f t="shared" si="26"/>
        <v>0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6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903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69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3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3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3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3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3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3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3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3">
        <f t="shared" si="26"/>
        <v>0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903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69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3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3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3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3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3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3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3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3">
        <f t="shared" si="26"/>
        <v>0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903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69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3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3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3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3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3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3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3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3">
        <f t="shared" si="26"/>
        <v>0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903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69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3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3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3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3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3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3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3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3">
        <f t="shared" si="26"/>
        <v>0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903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69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5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3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3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3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3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3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3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3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3">
        <f t="shared" si="26"/>
        <v>0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903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69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5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3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3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3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3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3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3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3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903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69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5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3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3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3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3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3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3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3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903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69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5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3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3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3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3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3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3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3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903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69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5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3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3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3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3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3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3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3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903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69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5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3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3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3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3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3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3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3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903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69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5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3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3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3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3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3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3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3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903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69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5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3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3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3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3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3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3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3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903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69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5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3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3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3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3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3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3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3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903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70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5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3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3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3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3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5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0</v>
      </c>
      <c r="HD29" s="108"/>
      <c r="HE29" s="15"/>
      <c r="HF29" s="93"/>
      <c r="HG29" s="346"/>
      <c r="HH29" s="93"/>
      <c r="HI29" s="96"/>
      <c r="HJ29" s="72"/>
      <c r="HK29" s="643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0</v>
      </c>
      <c r="EV30" s="95"/>
      <c r="EW30" s="15"/>
      <c r="EX30" s="93"/>
      <c r="EY30" s="346"/>
      <c r="EZ30" s="107"/>
      <c r="FA30" s="71"/>
      <c r="FB30" s="72"/>
      <c r="FC30" s="643">
        <f>SUM(FC8:FC29)</f>
        <v>0</v>
      </c>
      <c r="FF30" s="95"/>
      <c r="FG30" s="15"/>
      <c r="FH30" s="93"/>
      <c r="FI30" s="346"/>
      <c r="FJ30" s="107"/>
      <c r="FK30" s="71"/>
      <c r="FL30" s="72"/>
      <c r="FM30" s="643">
        <f>SUM(FM8:FM29)</f>
        <v>0</v>
      </c>
      <c r="FP30" s="108"/>
      <c r="FQ30" s="15"/>
      <c r="FR30" s="93"/>
      <c r="FS30" s="346"/>
      <c r="FT30" s="93"/>
      <c r="FU30" s="71"/>
      <c r="FV30" s="72"/>
      <c r="FW30" s="643">
        <f>SUM(FW8:FW29)</f>
        <v>0</v>
      </c>
      <c r="FZ30" s="108"/>
      <c r="GA30" s="15"/>
      <c r="GB30" s="70"/>
      <c r="GC30" s="362"/>
      <c r="GD30" s="107"/>
      <c r="GE30" s="71"/>
      <c r="GF30" s="72"/>
      <c r="GG30" s="643">
        <f>SUM(GG8:GG29)</f>
        <v>0</v>
      </c>
      <c r="GJ30" s="108"/>
      <c r="GK30" s="15"/>
      <c r="GL30" s="534"/>
      <c r="GM30" s="346"/>
      <c r="GN30" s="70"/>
      <c r="GO30" s="96"/>
      <c r="GP30" s="72"/>
      <c r="GQ30" s="643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2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2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2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7" t="s">
        <v>21</v>
      </c>
      <c r="O33" s="968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18964.099999999999</v>
      </c>
      <c r="HZ33" s="826" t="s">
        <v>21</v>
      </c>
      <c r="IA33" s="827"/>
      <c r="IB33" s="324">
        <f>IC5-IB32</f>
        <v>18889.400000000001</v>
      </c>
      <c r="IC33" s="258"/>
      <c r="IJ33" s="826" t="s">
        <v>21</v>
      </c>
      <c r="IK33" s="827"/>
      <c r="IL33" s="147">
        <f>IJ32-IL32</f>
        <v>18927.199999999993</v>
      </c>
      <c r="IT33" s="826" t="s">
        <v>21</v>
      </c>
      <c r="IU33" s="827"/>
      <c r="IV33" s="147">
        <f>IT32-IV32</f>
        <v>18717.2</v>
      </c>
      <c r="JD33" s="826" t="s">
        <v>21</v>
      </c>
      <c r="JE33" s="827"/>
      <c r="JF33" s="147">
        <f>JD32-JF32</f>
        <v>0</v>
      </c>
      <c r="JN33" s="826" t="s">
        <v>21</v>
      </c>
      <c r="JO33" s="827"/>
      <c r="JP33" s="147">
        <f>JN32-JP32</f>
        <v>0</v>
      </c>
      <c r="JX33" s="826" t="s">
        <v>21</v>
      </c>
      <c r="JY33" s="827"/>
      <c r="JZ33" s="324">
        <f>KA5-JZ32</f>
        <v>0</v>
      </c>
      <c r="KA33" s="258"/>
      <c r="KH33" s="826" t="s">
        <v>21</v>
      </c>
      <c r="KI33" s="827"/>
      <c r="KJ33" s="324">
        <f>KK5-KJ32</f>
        <v>0</v>
      </c>
      <c r="KK33" s="258"/>
      <c r="KR33" s="826" t="s">
        <v>21</v>
      </c>
      <c r="KS33" s="827"/>
      <c r="KT33" s="324">
        <f>KU5-KT32</f>
        <v>0</v>
      </c>
      <c r="KU33" s="258"/>
      <c r="LB33" s="672" t="s">
        <v>21</v>
      </c>
      <c r="LC33" s="673"/>
      <c r="LD33" s="247">
        <f>LE5-LD32</f>
        <v>0</v>
      </c>
      <c r="LL33" s="672" t="s">
        <v>21</v>
      </c>
      <c r="LM33" s="673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29" t="s">
        <v>21</v>
      </c>
      <c r="RT33" s="1130"/>
      <c r="RU33" s="147">
        <f>SUM(RV5-RU32)</f>
        <v>0</v>
      </c>
      <c r="SB33" s="1129" t="s">
        <v>21</v>
      </c>
      <c r="SC33" s="1130"/>
      <c r="SD33" s="147">
        <f>SUM(SE5-SD32)</f>
        <v>0</v>
      </c>
      <c r="SK33" s="1129" t="s">
        <v>21</v>
      </c>
      <c r="SL33" s="1130"/>
      <c r="SM33" s="247">
        <f>SUM(SN5-SM32)</f>
        <v>0</v>
      </c>
      <c r="ST33" s="1129" t="s">
        <v>21</v>
      </c>
      <c r="SU33" s="1130"/>
      <c r="SV33" s="147">
        <f>SUM(SW5-SV32)</f>
        <v>0</v>
      </c>
      <c r="TC33" s="1129" t="s">
        <v>21</v>
      </c>
      <c r="TD33" s="1130"/>
      <c r="TE33" s="147">
        <f>SUM(TF5-TE32)</f>
        <v>0</v>
      </c>
      <c r="TL33" s="1129" t="s">
        <v>21</v>
      </c>
      <c r="TM33" s="1130"/>
      <c r="TN33" s="147">
        <f>SUM(TO5-TN32)</f>
        <v>0</v>
      </c>
      <c r="TU33" s="1129" t="s">
        <v>21</v>
      </c>
      <c r="TV33" s="1130"/>
      <c r="TW33" s="147">
        <f>SUM(TX5-TW32)</f>
        <v>0</v>
      </c>
      <c r="UD33" s="1129" t="s">
        <v>21</v>
      </c>
      <c r="UE33" s="1130"/>
      <c r="UF33" s="147">
        <f>SUM(UG5-UF32)</f>
        <v>0</v>
      </c>
      <c r="UM33" s="1129" t="s">
        <v>21</v>
      </c>
      <c r="UN33" s="1130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29" t="s">
        <v>21</v>
      </c>
      <c r="VO33" s="1130"/>
      <c r="VP33" s="147">
        <f>VQ5-VP32</f>
        <v>-22</v>
      </c>
      <c r="VW33" s="1129" t="s">
        <v>21</v>
      </c>
      <c r="VX33" s="1130"/>
      <c r="VY33" s="147">
        <f>VZ5-VY32</f>
        <v>-22</v>
      </c>
      <c r="WF33" s="1129" t="s">
        <v>21</v>
      </c>
      <c r="WG33" s="1130"/>
      <c r="WH33" s="147">
        <f>WI5-WH32</f>
        <v>-22</v>
      </c>
      <c r="WO33" s="1129" t="s">
        <v>21</v>
      </c>
      <c r="WP33" s="1130"/>
      <c r="WQ33" s="147">
        <f>WR5-WQ32</f>
        <v>-22</v>
      </c>
      <c r="WX33" s="1129" t="s">
        <v>21</v>
      </c>
      <c r="WY33" s="1130"/>
      <c r="WZ33" s="147">
        <f>XA5-WZ32</f>
        <v>-22</v>
      </c>
      <c r="XG33" s="1129" t="s">
        <v>21</v>
      </c>
      <c r="XH33" s="1130"/>
      <c r="XI33" s="147">
        <f>XJ5-XI32</f>
        <v>-22</v>
      </c>
      <c r="XP33" s="1129" t="s">
        <v>21</v>
      </c>
      <c r="XQ33" s="1130"/>
      <c r="XR33" s="147">
        <f>XS5-XR32</f>
        <v>-22</v>
      </c>
      <c r="XY33" s="1129" t="s">
        <v>21</v>
      </c>
      <c r="XZ33" s="1130"/>
      <c r="YA33" s="147">
        <f>YB5-YA32</f>
        <v>-22</v>
      </c>
      <c r="YH33" s="1129" t="s">
        <v>21</v>
      </c>
      <c r="YI33" s="1130"/>
      <c r="YJ33" s="147">
        <f>YK5-YJ32</f>
        <v>-22</v>
      </c>
      <c r="YQ33" s="1129" t="s">
        <v>21</v>
      </c>
      <c r="YR33" s="1130"/>
      <c r="YS33" s="147">
        <f>YT5-YS32</f>
        <v>-22</v>
      </c>
      <c r="YZ33" s="1129" t="s">
        <v>21</v>
      </c>
      <c r="ZA33" s="1130"/>
      <c r="ZB33" s="147">
        <f>ZC5-ZB32</f>
        <v>-22</v>
      </c>
      <c r="ZI33" s="1129" t="s">
        <v>21</v>
      </c>
      <c r="ZJ33" s="1130"/>
      <c r="ZK33" s="147">
        <f>ZL5-ZK32</f>
        <v>-22</v>
      </c>
      <c r="ZR33" s="1129" t="s">
        <v>21</v>
      </c>
      <c r="ZS33" s="1130"/>
      <c r="ZT33" s="147">
        <f>ZU5-ZT32</f>
        <v>-22</v>
      </c>
      <c r="AAA33" s="1129" t="s">
        <v>21</v>
      </c>
      <c r="AAB33" s="1130"/>
      <c r="AAC33" s="147">
        <f>AAD5-AAC32</f>
        <v>-22</v>
      </c>
      <c r="AAJ33" s="1129" t="s">
        <v>21</v>
      </c>
      <c r="AAK33" s="1130"/>
      <c r="AAL33" s="147">
        <f>AAM5-AAL32</f>
        <v>-22</v>
      </c>
      <c r="AAS33" s="1129" t="s">
        <v>21</v>
      </c>
      <c r="AAT33" s="1130"/>
      <c r="AAU33" s="147">
        <f>AAU32-AAS32</f>
        <v>22</v>
      </c>
      <c r="ABB33" s="1129" t="s">
        <v>21</v>
      </c>
      <c r="ABC33" s="1130"/>
      <c r="ABD33" s="147">
        <f>ABE5-ABD32</f>
        <v>-22</v>
      </c>
      <c r="ABK33" s="1129" t="s">
        <v>21</v>
      </c>
      <c r="ABL33" s="1130"/>
      <c r="ABM33" s="147">
        <f>ABN5-ABM32</f>
        <v>-22</v>
      </c>
      <c r="ABT33" s="1129" t="s">
        <v>21</v>
      </c>
      <c r="ABU33" s="1130"/>
      <c r="ABV33" s="147">
        <f>ABW5-ABV32</f>
        <v>-22</v>
      </c>
      <c r="ACC33" s="1129" t="s">
        <v>21</v>
      </c>
      <c r="ACD33" s="1130"/>
      <c r="ACE33" s="147">
        <f>ACF5-ACE32</f>
        <v>-22</v>
      </c>
      <c r="ACL33" s="1129" t="s">
        <v>21</v>
      </c>
      <c r="ACM33" s="1130"/>
      <c r="ACN33" s="147">
        <f>ACO5-ACN32</f>
        <v>-22</v>
      </c>
      <c r="ACU33" s="1129" t="s">
        <v>21</v>
      </c>
      <c r="ACV33" s="1130"/>
      <c r="ACW33" s="147">
        <f>ACX5-ACW32</f>
        <v>-22</v>
      </c>
      <c r="ADD33" s="1129" t="s">
        <v>21</v>
      </c>
      <c r="ADE33" s="1130"/>
      <c r="ADF33" s="147">
        <f>ADG5-ADF32</f>
        <v>-22</v>
      </c>
      <c r="ADM33" s="1129" t="s">
        <v>21</v>
      </c>
      <c r="ADN33" s="1130"/>
      <c r="ADO33" s="147">
        <f>ADP5-ADO32</f>
        <v>-22</v>
      </c>
      <c r="ADV33" s="1129" t="s">
        <v>21</v>
      </c>
      <c r="ADW33" s="1130"/>
      <c r="ADX33" s="147">
        <f>ADY5-ADX32</f>
        <v>-22</v>
      </c>
      <c r="AEE33" s="1129" t="s">
        <v>21</v>
      </c>
      <c r="AEF33" s="1130"/>
      <c r="AEG33" s="147">
        <f>AEH5-AEG32</f>
        <v>-22</v>
      </c>
      <c r="AEN33" s="1129" t="s">
        <v>21</v>
      </c>
      <c r="AEO33" s="113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12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8" t="s">
        <v>4</v>
      </c>
      <c r="IA34" s="829"/>
      <c r="IB34" s="49"/>
      <c r="IJ34" s="828" t="s">
        <v>4</v>
      </c>
      <c r="IK34" s="829"/>
      <c r="IL34" s="49"/>
      <c r="IT34" s="828" t="s">
        <v>4</v>
      </c>
      <c r="IU34" s="829"/>
      <c r="IV34" s="49"/>
      <c r="JD34" s="828" t="s">
        <v>4</v>
      </c>
      <c r="JE34" s="829"/>
      <c r="JF34" s="49"/>
      <c r="JN34" s="828" t="s">
        <v>4</v>
      </c>
      <c r="JO34" s="829"/>
      <c r="JP34" s="49">
        <v>0</v>
      </c>
      <c r="JX34" s="828" t="s">
        <v>4</v>
      </c>
      <c r="JY34" s="829"/>
      <c r="JZ34" s="49"/>
      <c r="KH34" s="828" t="s">
        <v>4</v>
      </c>
      <c r="KI34" s="829"/>
      <c r="KJ34" s="49"/>
      <c r="KR34" s="828" t="s">
        <v>4</v>
      </c>
      <c r="KS34" s="829"/>
      <c r="KT34" s="49"/>
      <c r="LB34" s="674" t="s">
        <v>4</v>
      </c>
      <c r="LC34" s="675"/>
      <c r="LD34" s="49"/>
      <c r="LL34" s="674" t="s">
        <v>4</v>
      </c>
      <c r="LM34" s="675"/>
      <c r="LN34" s="49"/>
      <c r="LV34" s="672" t="s">
        <v>21</v>
      </c>
      <c r="LW34" s="673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31" t="s">
        <v>4</v>
      </c>
      <c r="RT34" s="1132"/>
      <c r="RU34" s="49"/>
      <c r="SB34" s="1131" t="s">
        <v>4</v>
      </c>
      <c r="SC34" s="1132"/>
      <c r="SD34" s="49"/>
      <c r="SK34" s="1131" t="s">
        <v>4</v>
      </c>
      <c r="SL34" s="1132"/>
      <c r="SM34" s="49"/>
      <c r="ST34" s="1131" t="s">
        <v>4</v>
      </c>
      <c r="SU34" s="1132"/>
      <c r="SV34" s="49"/>
      <c r="TC34" s="1131" t="s">
        <v>4</v>
      </c>
      <c r="TD34" s="1132"/>
      <c r="TE34" s="49"/>
      <c r="TL34" s="1131" t="s">
        <v>4</v>
      </c>
      <c r="TM34" s="1132"/>
      <c r="TN34" s="49"/>
      <c r="TU34" s="1131" t="s">
        <v>4</v>
      </c>
      <c r="TV34" s="1132"/>
      <c r="TW34" s="49"/>
      <c r="UD34" s="1131" t="s">
        <v>4</v>
      </c>
      <c r="UE34" s="1132"/>
      <c r="UF34" s="49"/>
      <c r="UM34" s="1131" t="s">
        <v>4</v>
      </c>
      <c r="UN34" s="1132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31" t="s">
        <v>4</v>
      </c>
      <c r="VO34" s="1132"/>
      <c r="VP34" s="49"/>
      <c r="VW34" s="1131" t="s">
        <v>4</v>
      </c>
      <c r="VX34" s="1132"/>
      <c r="VY34" s="49"/>
      <c r="WF34" s="1131" t="s">
        <v>4</v>
      </c>
      <c r="WG34" s="1132"/>
      <c r="WH34" s="49"/>
      <c r="WO34" s="1131" t="s">
        <v>4</v>
      </c>
      <c r="WP34" s="1132"/>
      <c r="WQ34" s="49"/>
      <c r="WX34" s="1131" t="s">
        <v>4</v>
      </c>
      <c r="WY34" s="1132"/>
      <c r="WZ34" s="49"/>
      <c r="XG34" s="1131" t="s">
        <v>4</v>
      </c>
      <c r="XH34" s="1132"/>
      <c r="XI34" s="49"/>
      <c r="XP34" s="1131" t="s">
        <v>4</v>
      </c>
      <c r="XQ34" s="1132"/>
      <c r="XR34" s="49"/>
      <c r="XY34" s="1131" t="s">
        <v>4</v>
      </c>
      <c r="XZ34" s="1132"/>
      <c r="YA34" s="49"/>
      <c r="YH34" s="1131" t="s">
        <v>4</v>
      </c>
      <c r="YI34" s="1132"/>
      <c r="YJ34" s="49"/>
      <c r="YQ34" s="1131" t="s">
        <v>4</v>
      </c>
      <c r="YR34" s="1132"/>
      <c r="YS34" s="49"/>
      <c r="YZ34" s="1131" t="s">
        <v>4</v>
      </c>
      <c r="ZA34" s="1132"/>
      <c r="ZB34" s="49"/>
      <c r="ZI34" s="1131" t="s">
        <v>4</v>
      </c>
      <c r="ZJ34" s="1132"/>
      <c r="ZK34" s="49"/>
      <c r="ZR34" s="1131" t="s">
        <v>4</v>
      </c>
      <c r="ZS34" s="1132"/>
      <c r="ZT34" s="49"/>
      <c r="AAA34" s="1131" t="s">
        <v>4</v>
      </c>
      <c r="AAB34" s="1132"/>
      <c r="AAC34" s="49"/>
      <c r="AAJ34" s="1131" t="s">
        <v>4</v>
      </c>
      <c r="AAK34" s="1132"/>
      <c r="AAL34" s="49"/>
      <c r="AAS34" s="1131" t="s">
        <v>4</v>
      </c>
      <c r="AAT34" s="1132"/>
      <c r="AAU34" s="49"/>
      <c r="ABB34" s="1131" t="s">
        <v>4</v>
      </c>
      <c r="ABC34" s="1132"/>
      <c r="ABD34" s="49"/>
      <c r="ABK34" s="1131" t="s">
        <v>4</v>
      </c>
      <c r="ABL34" s="1132"/>
      <c r="ABM34" s="49"/>
      <c r="ABT34" s="1131" t="s">
        <v>4</v>
      </c>
      <c r="ABU34" s="1132"/>
      <c r="ABV34" s="49"/>
      <c r="ACC34" s="1131" t="s">
        <v>4</v>
      </c>
      <c r="ACD34" s="1132"/>
      <c r="ACE34" s="49"/>
      <c r="ACL34" s="1131" t="s">
        <v>4</v>
      </c>
      <c r="ACM34" s="1132"/>
      <c r="ACN34" s="49"/>
      <c r="ACU34" s="1131" t="s">
        <v>4</v>
      </c>
      <c r="ACV34" s="1132"/>
      <c r="ACW34" s="49"/>
      <c r="ADD34" s="1131" t="s">
        <v>4</v>
      </c>
      <c r="ADE34" s="1132"/>
      <c r="ADF34" s="49"/>
      <c r="ADM34" s="1131" t="s">
        <v>4</v>
      </c>
      <c r="ADN34" s="1132"/>
      <c r="ADO34" s="49"/>
      <c r="ADV34" s="1131" t="s">
        <v>4</v>
      </c>
      <c r="ADW34" s="1132"/>
      <c r="ADX34" s="49"/>
      <c r="AEE34" s="1131" t="s">
        <v>4</v>
      </c>
      <c r="AEF34" s="1132"/>
      <c r="AEG34" s="49"/>
      <c r="AEN34" s="1131" t="s">
        <v>4</v>
      </c>
      <c r="AEO34" s="1132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4" t="s">
        <v>4</v>
      </c>
      <c r="LW35" s="675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19" activePane="bottomLeft" state="frozen"/>
      <selection pane="bottomLeft" activeCell="F31" sqref="F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4" t="s">
        <v>258</v>
      </c>
      <c r="B1" s="1124"/>
      <c r="C1" s="1124"/>
      <c r="D1" s="1124"/>
      <c r="E1" s="1124"/>
      <c r="F1" s="1124"/>
      <c r="G1" s="112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69" t="s">
        <v>264</v>
      </c>
      <c r="C4" s="17"/>
      <c r="D4" s="278"/>
      <c r="E4" s="363"/>
      <c r="F4" s="333"/>
    </row>
    <row r="5" spans="1:10" ht="15" customHeight="1" x14ac:dyDescent="0.25">
      <c r="A5" s="1159" t="s">
        <v>68</v>
      </c>
      <c r="B5" s="1170"/>
      <c r="C5" s="478">
        <v>53</v>
      </c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60"/>
      <c r="B6" s="1171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0">I9-F10</f>
        <v>15261.46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0"/>
        <v>14576.46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0"/>
        <v>13718.46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0"/>
        <v>12853.46</v>
      </c>
      <c r="J13" s="318"/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0"/>
        <v>12012.46</v>
      </c>
      <c r="J14" s="318"/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0"/>
        <v>11113.46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0"/>
        <v>10332.459999999999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0"/>
        <v>9568.4599999999991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0"/>
        <v>8668.4599999999991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0"/>
        <v>7996.4599999999991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1">I20-F21</f>
        <v>6423.4599999999991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74">
        <v>646</v>
      </c>
      <c r="G22" s="281" t="s">
        <v>395</v>
      </c>
      <c r="H22" s="282">
        <v>55</v>
      </c>
      <c r="I22" s="317">
        <f t="shared" si="1"/>
        <v>5777.4599999999991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1"/>
        <v>4945.4599999999991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1"/>
        <v>4216.4599999999991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1"/>
        <v>3503.4599999999991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1"/>
        <v>2610.4599999999991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1"/>
        <v>1830.4599999999991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1"/>
        <v>985.45999999999913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1"/>
        <v>117.45999999999913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117.45999999999913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117.45999999999913</v>
      </c>
      <c r="J31" s="318"/>
    </row>
    <row r="32" spans="1:10" ht="15.75" thickBot="1" x14ac:dyDescent="0.3">
      <c r="A32" s="4"/>
      <c r="B32" s="84"/>
      <c r="C32" s="37"/>
      <c r="D32" s="688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63" t="s">
        <v>11</v>
      </c>
      <c r="D36" s="1164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M1" zoomScaleNormal="100" workbookViewId="0">
      <pane ySplit="8" topLeftCell="A15" activePane="bottomLeft" state="frozen"/>
      <selection activeCell="Y1" sqref="Y1"/>
      <selection pane="bottomLeft" activeCell="O18" sqref="O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36" t="s">
        <v>223</v>
      </c>
      <c r="B1" s="1136"/>
      <c r="C1" s="1136"/>
      <c r="D1" s="1136"/>
      <c r="E1" s="1136"/>
      <c r="F1" s="1136"/>
      <c r="G1" s="1136"/>
      <c r="H1" s="11">
        <v>1</v>
      </c>
      <c r="I1" s="136"/>
      <c r="J1" s="74"/>
      <c r="M1" s="1136" t="str">
        <f>A1</f>
        <v>INVENTARIO       DEL MES DE OCTUBRE 2021</v>
      </c>
      <c r="N1" s="1136"/>
      <c r="O1" s="1136"/>
      <c r="P1" s="1136"/>
      <c r="Q1" s="1136"/>
      <c r="R1" s="1136"/>
      <c r="S1" s="1136"/>
      <c r="T1" s="11">
        <v>2</v>
      </c>
      <c r="U1" s="136"/>
      <c r="V1" s="74"/>
      <c r="Y1" s="1142" t="s">
        <v>258</v>
      </c>
      <c r="Z1" s="1142"/>
      <c r="AA1" s="1142"/>
      <c r="AB1" s="1142"/>
      <c r="AC1" s="1142"/>
      <c r="AD1" s="1142"/>
      <c r="AE1" s="1142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72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172" t="s">
        <v>45</v>
      </c>
      <c r="O5" s="224"/>
      <c r="P5" s="160"/>
      <c r="Q5" s="107"/>
      <c r="R5" s="74"/>
      <c r="S5" s="5">
        <f>R70</f>
        <v>617.43999999999994</v>
      </c>
      <c r="T5" s="7">
        <f>Q4+Q5-S5+Q6+Q7</f>
        <v>1457.3470000000002</v>
      </c>
      <c r="U5" s="214"/>
      <c r="V5" s="74"/>
      <c r="Y5" s="74" t="s">
        <v>72</v>
      </c>
      <c r="Z5" s="1172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72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72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72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11"/>
        <v>1457.347</v>
      </c>
      <c r="V18" s="259">
        <f t="shared" si="12"/>
        <v>321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11"/>
        <v>1457.347</v>
      </c>
      <c r="V19" s="259">
        <f t="shared" si="12"/>
        <v>321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11"/>
        <v>1457.347</v>
      </c>
      <c r="V20" s="74">
        <f t="shared" si="12"/>
        <v>321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11"/>
        <v>1457.347</v>
      </c>
      <c r="V21" s="74">
        <f t="shared" si="12"/>
        <v>321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11"/>
        <v>1457.347</v>
      </c>
      <c r="V22" s="74">
        <f t="shared" si="12"/>
        <v>321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11"/>
        <v>1457.347</v>
      </c>
      <c r="V23" s="74">
        <f t="shared" si="12"/>
        <v>321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11"/>
        <v>1457.347</v>
      </c>
      <c r="V24" s="74">
        <f t="shared" si="12"/>
        <v>321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11"/>
        <v>1457.347</v>
      </c>
      <c r="V25" s="74">
        <f t="shared" si="12"/>
        <v>321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1457.347</v>
      </c>
      <c r="V26" s="74">
        <f t="shared" si="12"/>
        <v>321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1457.347</v>
      </c>
      <c r="V27" s="74">
        <f t="shared" si="12"/>
        <v>321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1457.347</v>
      </c>
      <c r="V28" s="74">
        <f t="shared" si="12"/>
        <v>321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1457.347</v>
      </c>
      <c r="V29" s="74">
        <f t="shared" si="12"/>
        <v>321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1457.347</v>
      </c>
      <c r="V30" s="74">
        <f t="shared" si="12"/>
        <v>321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1457.347</v>
      </c>
      <c r="V31" s="74">
        <f t="shared" si="12"/>
        <v>321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1457.347</v>
      </c>
      <c r="V32" s="74">
        <f t="shared" si="12"/>
        <v>321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7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7"/>
      <c r="R33" s="70">
        <f>P33</f>
        <v>0</v>
      </c>
      <c r="S33" s="71"/>
      <c r="T33" s="72"/>
      <c r="U33" s="214">
        <f t="shared" si="11"/>
        <v>1457.347</v>
      </c>
      <c r="V33" s="74">
        <f t="shared" si="12"/>
        <v>321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7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82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1457.347</v>
      </c>
      <c r="V34" s="74">
        <f t="shared" si="12"/>
        <v>321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82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1457.347</v>
      </c>
      <c r="V35" s="74">
        <f t="shared" si="12"/>
        <v>321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82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1457.347</v>
      </c>
      <c r="V36" s="74">
        <f t="shared" si="12"/>
        <v>321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82"/>
      <c r="F37" s="242">
        <f t="shared" si="16"/>
        <v>0</v>
      </c>
      <c r="G37" s="1075"/>
      <c r="H37" s="1076"/>
      <c r="I37" s="1077">
        <f t="shared" si="9"/>
        <v>72.639999999999432</v>
      </c>
      <c r="J37" s="1078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1457.347</v>
      </c>
      <c r="V37" s="74">
        <f t="shared" si="12"/>
        <v>321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30"/>
      <c r="F38" s="242">
        <f t="shared" si="16"/>
        <v>72.64</v>
      </c>
      <c r="G38" s="1075"/>
      <c r="H38" s="1076"/>
      <c r="I38" s="1077">
        <f t="shared" si="9"/>
        <v>-5.6843418860808015E-13</v>
      </c>
      <c r="J38" s="1078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1457.347</v>
      </c>
      <c r="V38" s="74">
        <f t="shared" si="12"/>
        <v>321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30"/>
      <c r="F39" s="242">
        <f t="shared" si="16"/>
        <v>0</v>
      </c>
      <c r="G39" s="1075"/>
      <c r="H39" s="1076"/>
      <c r="I39" s="1077">
        <f t="shared" si="9"/>
        <v>-5.6843418860808015E-13</v>
      </c>
      <c r="J39" s="1078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1457.347</v>
      </c>
      <c r="V39" s="74">
        <f t="shared" si="12"/>
        <v>321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30"/>
      <c r="F40" s="242">
        <f t="shared" si="16"/>
        <v>0</v>
      </c>
      <c r="G40" s="1075"/>
      <c r="H40" s="1076"/>
      <c r="I40" s="1077">
        <f t="shared" si="9"/>
        <v>-5.6843418860808015E-13</v>
      </c>
      <c r="J40" s="1078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1457.347</v>
      </c>
      <c r="V40" s="74">
        <f t="shared" si="12"/>
        <v>321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30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1457.347</v>
      </c>
      <c r="V41" s="74">
        <f t="shared" si="12"/>
        <v>321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30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1457.347</v>
      </c>
      <c r="V42" s="74">
        <f t="shared" si="12"/>
        <v>321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30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1457.347</v>
      </c>
      <c r="V43" s="74">
        <f t="shared" si="12"/>
        <v>321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30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1457.347</v>
      </c>
      <c r="V44" s="74">
        <f t="shared" si="12"/>
        <v>321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30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1457.347</v>
      </c>
      <c r="V45" s="74">
        <f t="shared" si="12"/>
        <v>321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30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1457.347</v>
      </c>
      <c r="V46" s="74">
        <f t="shared" si="12"/>
        <v>321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30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1457.347</v>
      </c>
      <c r="V47" s="74">
        <f t="shared" si="12"/>
        <v>321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30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1457.347</v>
      </c>
      <c r="V48" s="74">
        <f t="shared" si="12"/>
        <v>321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1457.347</v>
      </c>
      <c r="V49" s="74">
        <f t="shared" si="12"/>
        <v>321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1457.347</v>
      </c>
      <c r="V50" s="74">
        <f t="shared" si="12"/>
        <v>321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1457.347</v>
      </c>
      <c r="V51" s="74">
        <f t="shared" si="12"/>
        <v>321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1457.347</v>
      </c>
      <c r="V52" s="74">
        <f t="shared" si="12"/>
        <v>321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1457.347</v>
      </c>
      <c r="V53" s="74">
        <f t="shared" si="12"/>
        <v>321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1457.347</v>
      </c>
      <c r="V54" s="74">
        <f t="shared" si="12"/>
        <v>321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1457.347</v>
      </c>
      <c r="V55" s="74">
        <f t="shared" si="12"/>
        <v>321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1457.347</v>
      </c>
      <c r="V56" s="74">
        <f t="shared" si="12"/>
        <v>321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1457.347</v>
      </c>
      <c r="V57" s="74">
        <f t="shared" si="12"/>
        <v>321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1457.347</v>
      </c>
      <c r="V58" s="74">
        <f t="shared" si="12"/>
        <v>321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1457.347</v>
      </c>
      <c r="V59" s="74">
        <f t="shared" si="12"/>
        <v>321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1457.347</v>
      </c>
      <c r="V60" s="74">
        <f t="shared" si="12"/>
        <v>321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1457.347</v>
      </c>
      <c r="V61" s="74">
        <f t="shared" si="12"/>
        <v>321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1457.347</v>
      </c>
      <c r="V62" s="74">
        <f t="shared" si="12"/>
        <v>321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1457.347</v>
      </c>
      <c r="V63" s="74">
        <f t="shared" si="12"/>
        <v>321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1457.347</v>
      </c>
      <c r="V64" s="74">
        <f t="shared" si="12"/>
        <v>321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1457.347</v>
      </c>
      <c r="V65" s="74">
        <f t="shared" si="12"/>
        <v>321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1457.347</v>
      </c>
      <c r="V66" s="74">
        <f t="shared" si="12"/>
        <v>321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1457.347</v>
      </c>
      <c r="V67" s="74">
        <f t="shared" si="12"/>
        <v>321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1457.347</v>
      </c>
      <c r="V68" s="74">
        <f t="shared" si="12"/>
        <v>321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136</v>
      </c>
      <c r="P70" s="6">
        <f>SUM(P9:P69)</f>
        <v>617.43999999999994</v>
      </c>
      <c r="Q70" s="13"/>
      <c r="R70" s="6">
        <f>SUM(R9:R69)</f>
        <v>617.43999999999994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321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73" t="s">
        <v>19</v>
      </c>
      <c r="D73" s="1174"/>
      <c r="E73" s="39">
        <f>E4+E5-F70+E6+E7</f>
        <v>0</v>
      </c>
      <c r="F73" s="6"/>
      <c r="G73" s="6"/>
      <c r="H73" s="17"/>
      <c r="I73" s="136"/>
      <c r="J73" s="74"/>
      <c r="O73" s="1173" t="s">
        <v>19</v>
      </c>
      <c r="P73" s="1174"/>
      <c r="Q73" s="39">
        <f>Q4+Q5-R70+Q6+Q7</f>
        <v>1457.3470000000002</v>
      </c>
      <c r="R73" s="6"/>
      <c r="S73" s="6"/>
      <c r="T73" s="17"/>
      <c r="U73" s="136"/>
      <c r="V73" s="74"/>
      <c r="AA73" s="1173" t="s">
        <v>19</v>
      </c>
      <c r="AB73" s="1174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5" t="s">
        <v>19</v>
      </c>
      <c r="J7" s="117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6"/>
      <c r="J8" s="1178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3" t="s">
        <v>19</v>
      </c>
      <c r="D64" s="117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36" t="s">
        <v>224</v>
      </c>
      <c r="B1" s="1136"/>
      <c r="C1" s="1136"/>
      <c r="D1" s="1136"/>
      <c r="E1" s="1136"/>
      <c r="F1" s="1136"/>
      <c r="G1" s="1136"/>
      <c r="H1" s="11">
        <v>1</v>
      </c>
      <c r="K1" s="1136" t="str">
        <f>A1</f>
        <v>INVENTARIO     DEL MES DE OCTUBRE 2021</v>
      </c>
      <c r="L1" s="1136"/>
      <c r="M1" s="1136"/>
      <c r="N1" s="1136"/>
      <c r="O1" s="1136"/>
      <c r="P1" s="1136"/>
      <c r="Q1" s="1136"/>
      <c r="R1" s="11">
        <v>2</v>
      </c>
      <c r="U1" s="1142" t="s">
        <v>258</v>
      </c>
      <c r="V1" s="1142"/>
      <c r="W1" s="1142"/>
      <c r="X1" s="1142"/>
      <c r="Y1" s="1142"/>
      <c r="Z1" s="1142"/>
      <c r="AA1" s="1142"/>
      <c r="AB1" s="11">
        <v>3</v>
      </c>
      <c r="AE1" s="1142" t="s">
        <v>258</v>
      </c>
      <c r="AF1" s="1142"/>
      <c r="AG1" s="1142"/>
      <c r="AH1" s="1142"/>
      <c r="AI1" s="1142"/>
      <c r="AJ1" s="1142"/>
      <c r="AK1" s="114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18" t="s">
        <v>134</v>
      </c>
      <c r="C5" s="710">
        <v>100</v>
      </c>
      <c r="D5" s="264">
        <v>44494</v>
      </c>
      <c r="E5" s="950">
        <v>100</v>
      </c>
      <c r="F5" s="951">
        <v>10</v>
      </c>
      <c r="G5" s="276"/>
      <c r="K5" s="266" t="s">
        <v>104</v>
      </c>
      <c r="L5" s="1179" t="s">
        <v>135</v>
      </c>
      <c r="M5" s="710">
        <v>85</v>
      </c>
      <c r="N5" s="264">
        <v>44494</v>
      </c>
      <c r="O5" s="950">
        <v>100</v>
      </c>
      <c r="P5" s="951">
        <v>10</v>
      </c>
      <c r="Q5" s="276"/>
      <c r="U5" s="266" t="s">
        <v>104</v>
      </c>
      <c r="V5" s="1118" t="s">
        <v>134</v>
      </c>
      <c r="W5" s="710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79" t="s">
        <v>135</v>
      </c>
      <c r="AG5" s="710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20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160</v>
      </c>
      <c r="H6" s="7">
        <f>E6-G6+E7+E5-G5</f>
        <v>40</v>
      </c>
      <c r="K6" s="266"/>
      <c r="L6" s="1179"/>
      <c r="M6" s="640">
        <v>85</v>
      </c>
      <c r="N6" s="264">
        <v>44499</v>
      </c>
      <c r="O6" s="283">
        <v>100</v>
      </c>
      <c r="P6" s="269">
        <v>10</v>
      </c>
      <c r="Q6" s="278">
        <f>P78</f>
        <v>160</v>
      </c>
      <c r="R6" s="7">
        <f>O6-Q6+O7+O5-Q5</f>
        <v>40</v>
      </c>
      <c r="U6" s="266"/>
      <c r="V6" s="1120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79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71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71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71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71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71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71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71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71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4</v>
      </c>
      <c r="C15" s="74"/>
      <c r="D15" s="463"/>
      <c r="E15" s="971"/>
      <c r="F15" s="463">
        <f t="shared" si="8"/>
        <v>0</v>
      </c>
      <c r="G15" s="452"/>
      <c r="H15" s="453"/>
      <c r="I15" s="292">
        <f t="shared" si="9"/>
        <v>40</v>
      </c>
      <c r="K15" s="74"/>
      <c r="L15" s="84">
        <f t="shared" si="1"/>
        <v>4</v>
      </c>
      <c r="M15" s="74"/>
      <c r="N15" s="463"/>
      <c r="O15" s="971"/>
      <c r="P15" s="463">
        <f t="shared" si="2"/>
        <v>0</v>
      </c>
      <c r="Q15" s="452"/>
      <c r="R15" s="453"/>
      <c r="S15" s="292">
        <f t="shared" si="3"/>
        <v>40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4</v>
      </c>
      <c r="C16" s="74"/>
      <c r="D16" s="463"/>
      <c r="E16" s="971"/>
      <c r="F16" s="463">
        <f t="shared" si="8"/>
        <v>0</v>
      </c>
      <c r="G16" s="452"/>
      <c r="H16" s="453"/>
      <c r="I16" s="292">
        <f t="shared" si="9"/>
        <v>40</v>
      </c>
      <c r="L16" s="84">
        <f t="shared" si="1"/>
        <v>4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40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4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40</v>
      </c>
      <c r="L17" s="84">
        <f t="shared" si="1"/>
        <v>4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40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4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40</v>
      </c>
      <c r="K18" s="126"/>
      <c r="L18" s="84">
        <f t="shared" si="1"/>
        <v>4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40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4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40</v>
      </c>
      <c r="K19" s="126"/>
      <c r="L19" s="84">
        <f t="shared" si="1"/>
        <v>4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40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4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40</v>
      </c>
      <c r="K20" s="126"/>
      <c r="L20" s="84">
        <f t="shared" si="1"/>
        <v>4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40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4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40</v>
      </c>
      <c r="K21" s="126"/>
      <c r="L21" s="84">
        <f t="shared" si="1"/>
        <v>4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40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4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40</v>
      </c>
      <c r="K22" s="126"/>
      <c r="L22" s="298">
        <f t="shared" si="1"/>
        <v>4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40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4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40</v>
      </c>
      <c r="K23" s="127"/>
      <c r="L23" s="298">
        <f t="shared" si="1"/>
        <v>4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40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4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40</v>
      </c>
      <c r="K24" s="126"/>
      <c r="L24" s="298">
        <f t="shared" si="1"/>
        <v>4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40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4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40</v>
      </c>
      <c r="K25" s="126"/>
      <c r="L25" s="298">
        <f t="shared" si="1"/>
        <v>4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40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4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40</v>
      </c>
      <c r="K26" s="126"/>
      <c r="L26" s="206">
        <f t="shared" si="1"/>
        <v>4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40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4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40</v>
      </c>
      <c r="K27" s="126"/>
      <c r="L27" s="298">
        <f t="shared" si="1"/>
        <v>4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40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4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40</v>
      </c>
      <c r="K28" s="126"/>
      <c r="L28" s="206">
        <f t="shared" si="1"/>
        <v>4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40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4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40</v>
      </c>
      <c r="K29" s="126"/>
      <c r="L29" s="298">
        <f t="shared" si="1"/>
        <v>4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40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4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40</v>
      </c>
      <c r="K30" s="126"/>
      <c r="L30" s="298">
        <f t="shared" si="1"/>
        <v>4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40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4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40</v>
      </c>
      <c r="K31" s="126"/>
      <c r="L31" s="298">
        <f t="shared" si="1"/>
        <v>4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40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4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40</v>
      </c>
      <c r="K32" s="126"/>
      <c r="L32" s="298">
        <f t="shared" si="1"/>
        <v>4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40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4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40</v>
      </c>
      <c r="K33" s="126"/>
      <c r="L33" s="298">
        <f t="shared" si="1"/>
        <v>4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40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4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40</v>
      </c>
      <c r="K34" s="126"/>
      <c r="L34" s="298">
        <f t="shared" si="1"/>
        <v>4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40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4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40</v>
      </c>
      <c r="K35" s="126"/>
      <c r="L35" s="298">
        <f t="shared" si="1"/>
        <v>4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40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4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40</v>
      </c>
      <c r="K36" s="126" t="s">
        <v>22</v>
      </c>
      <c r="L36" s="298">
        <f t="shared" si="1"/>
        <v>4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40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4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40</v>
      </c>
      <c r="K37" s="127"/>
      <c r="L37" s="298">
        <f t="shared" si="1"/>
        <v>4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40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4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40</v>
      </c>
      <c r="K38" s="126"/>
      <c r="L38" s="298">
        <f t="shared" si="1"/>
        <v>4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40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4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40</v>
      </c>
      <c r="K39" s="126"/>
      <c r="L39" s="84">
        <f t="shared" si="1"/>
        <v>4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40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4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40</v>
      </c>
      <c r="K40" s="126"/>
      <c r="L40" s="84">
        <f t="shared" si="1"/>
        <v>4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40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4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40</v>
      </c>
      <c r="K41" s="126"/>
      <c r="L41" s="84">
        <f t="shared" si="1"/>
        <v>4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40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4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40</v>
      </c>
      <c r="K42" s="126"/>
      <c r="L42" s="84">
        <f t="shared" ref="L42:L73" si="15">L41-M42</f>
        <v>4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40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4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40</v>
      </c>
      <c r="K43" s="126"/>
      <c r="L43" s="84">
        <f t="shared" si="15"/>
        <v>4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40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4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40</v>
      </c>
      <c r="K44" s="126"/>
      <c r="L44" s="84">
        <f t="shared" si="15"/>
        <v>4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40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4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40</v>
      </c>
      <c r="K45" s="126"/>
      <c r="L45" s="84">
        <f t="shared" si="15"/>
        <v>4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40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4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40</v>
      </c>
      <c r="K46" s="126"/>
      <c r="L46" s="84">
        <f t="shared" si="15"/>
        <v>4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40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4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40</v>
      </c>
      <c r="K47" s="126"/>
      <c r="L47" s="84">
        <f t="shared" si="15"/>
        <v>4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40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4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40</v>
      </c>
      <c r="K48" s="126"/>
      <c r="L48" s="84">
        <f t="shared" si="15"/>
        <v>4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40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4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40</v>
      </c>
      <c r="K49" s="126"/>
      <c r="L49" s="84">
        <f t="shared" si="15"/>
        <v>4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40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4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40</v>
      </c>
      <c r="K50" s="126"/>
      <c r="L50" s="84">
        <f t="shared" si="15"/>
        <v>4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40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4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40</v>
      </c>
      <c r="K51" s="126"/>
      <c r="L51" s="84">
        <f t="shared" si="15"/>
        <v>4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40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4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40</v>
      </c>
      <c r="K52" s="126"/>
      <c r="L52" s="84">
        <f t="shared" si="15"/>
        <v>4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40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4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40</v>
      </c>
      <c r="K53" s="126"/>
      <c r="L53" s="84">
        <f t="shared" si="15"/>
        <v>4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40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4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40</v>
      </c>
      <c r="K54" s="126"/>
      <c r="L54" s="84">
        <f t="shared" si="15"/>
        <v>4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40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4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40</v>
      </c>
      <c r="K55" s="126"/>
      <c r="L55" s="12">
        <f t="shared" si="15"/>
        <v>4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40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4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40</v>
      </c>
      <c r="K56" s="126"/>
      <c r="L56" s="12">
        <f t="shared" si="15"/>
        <v>4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40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4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40</v>
      </c>
      <c r="K57" s="126"/>
      <c r="L57" s="12">
        <f t="shared" si="15"/>
        <v>4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40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4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40</v>
      </c>
      <c r="K58" s="126"/>
      <c r="L58" s="12">
        <f t="shared" si="15"/>
        <v>4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40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4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40</v>
      </c>
      <c r="K59" s="126"/>
      <c r="L59" s="12">
        <f t="shared" si="15"/>
        <v>4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40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4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40</v>
      </c>
      <c r="K60" s="126"/>
      <c r="L60" s="12">
        <f t="shared" si="15"/>
        <v>4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40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4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40</v>
      </c>
      <c r="K61" s="126"/>
      <c r="L61" s="12">
        <f t="shared" si="15"/>
        <v>4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40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4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40</v>
      </c>
      <c r="K62" s="126"/>
      <c r="L62" s="12">
        <f t="shared" si="15"/>
        <v>4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40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4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40</v>
      </c>
      <c r="K63" s="126"/>
      <c r="L63" s="12">
        <f t="shared" si="15"/>
        <v>4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40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4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40</v>
      </c>
      <c r="K64" s="126"/>
      <c r="L64" s="12">
        <f t="shared" si="15"/>
        <v>4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40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4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40</v>
      </c>
      <c r="K65" s="126"/>
      <c r="L65" s="12">
        <f t="shared" si="15"/>
        <v>4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40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4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40</v>
      </c>
      <c r="K66" s="126"/>
      <c r="L66" s="12">
        <f t="shared" si="15"/>
        <v>4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40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4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40</v>
      </c>
      <c r="K67" s="126"/>
      <c r="L67" s="12">
        <f t="shared" si="15"/>
        <v>4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40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4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40</v>
      </c>
      <c r="K68" s="126"/>
      <c r="L68" s="12">
        <f t="shared" si="15"/>
        <v>4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40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4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40</v>
      </c>
      <c r="K69" s="126"/>
      <c r="L69" s="12">
        <f t="shared" si="15"/>
        <v>4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40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4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40</v>
      </c>
      <c r="K70" s="126"/>
      <c r="L70" s="12">
        <f t="shared" si="15"/>
        <v>4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40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4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40</v>
      </c>
      <c r="K71" s="126"/>
      <c r="L71" s="12">
        <f t="shared" si="15"/>
        <v>4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40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4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40</v>
      </c>
      <c r="K72" s="126"/>
      <c r="L72" s="12">
        <f t="shared" si="15"/>
        <v>4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40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4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40</v>
      </c>
      <c r="K73" s="126"/>
      <c r="L73" s="12">
        <f t="shared" si="15"/>
        <v>4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40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4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40</v>
      </c>
      <c r="K74" s="126"/>
      <c r="L74" s="12">
        <f t="shared" ref="L74:L75" si="19">L73-M74</f>
        <v>4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40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4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40</v>
      </c>
      <c r="K75" s="126"/>
      <c r="L75" s="12">
        <f t="shared" si="19"/>
        <v>4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40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40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40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4</v>
      </c>
      <c r="N81" s="45" t="s">
        <v>4</v>
      </c>
      <c r="O81" s="57">
        <f>P5+P6-M78+P7</f>
        <v>4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38" t="s">
        <v>11</v>
      </c>
      <c r="D83" s="1139"/>
      <c r="E83" s="58">
        <f>E5+E6-F78+E7</f>
        <v>40</v>
      </c>
      <c r="F83" s="74"/>
      <c r="M83" s="1138" t="s">
        <v>11</v>
      </c>
      <c r="N83" s="1139"/>
      <c r="O83" s="58">
        <f>O5+O6-P78+O7</f>
        <v>40</v>
      </c>
      <c r="P83" s="74"/>
      <c r="W83" s="1138" t="s">
        <v>11</v>
      </c>
      <c r="X83" s="1139"/>
      <c r="Y83" s="58">
        <f>Y5+Y6-Z78+Y7</f>
        <v>100</v>
      </c>
      <c r="Z83" s="74"/>
      <c r="AG83" s="1138" t="s">
        <v>11</v>
      </c>
      <c r="AH83" s="1139"/>
      <c r="AI83" s="58">
        <f>AI5+AI6-AJ78+AI7</f>
        <v>100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80" t="s">
        <v>258</v>
      </c>
      <c r="B1" s="1180"/>
      <c r="C1" s="1180"/>
      <c r="D1" s="1180"/>
      <c r="E1" s="1180"/>
      <c r="F1" s="1180"/>
      <c r="G1" s="1180"/>
      <c r="H1" s="100">
        <v>1</v>
      </c>
    </row>
    <row r="2" spans="1:11" ht="15.75" thickBot="1" x14ac:dyDescent="0.3">
      <c r="B2" s="696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85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8"/>
      <c r="B6" s="1186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86"/>
      <c r="C7" s="310"/>
      <c r="D7" s="466"/>
      <c r="E7" s="364"/>
      <c r="F7" s="335"/>
      <c r="G7" s="259"/>
      <c r="H7" s="256"/>
      <c r="I7" s="767"/>
      <c r="J7" s="578"/>
    </row>
    <row r="8" spans="1:11" ht="16.5" customHeight="1" thickTop="1" thickBot="1" x14ac:dyDescent="0.3">
      <c r="A8" s="256"/>
      <c r="B8" s="697"/>
      <c r="C8" s="310"/>
      <c r="D8" s="331"/>
      <c r="E8" s="464"/>
      <c r="F8" s="465"/>
      <c r="G8" s="259"/>
      <c r="H8" s="256"/>
      <c r="I8" s="1181" t="s">
        <v>50</v>
      </c>
      <c r="J8" s="118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8" t="s">
        <v>15</v>
      </c>
      <c r="H9" s="769"/>
      <c r="I9" s="1182"/>
      <c r="J9" s="1184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6"/>
      <c r="E12" s="868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6">
        <v>0</v>
      </c>
      <c r="E13" s="869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6">
        <v>0</v>
      </c>
      <c r="E14" s="869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6">
        <v>0</v>
      </c>
      <c r="E15" s="869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6">
        <v>0</v>
      </c>
      <c r="E16" s="868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6">
        <v>0</v>
      </c>
      <c r="E17" s="869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6">
        <v>0</v>
      </c>
      <c r="E18" s="869"/>
      <c r="F18" s="242">
        <f t="shared" si="0"/>
        <v>0</v>
      </c>
      <c r="G18" s="877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6">
        <v>0</v>
      </c>
      <c r="E19" s="869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6">
        <v>0</v>
      </c>
      <c r="E20" s="868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6">
        <v>0</v>
      </c>
      <c r="E21" s="868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3" t="s">
        <v>11</v>
      </c>
      <c r="D40" s="1164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35" activePane="bottomLeft" state="frozen"/>
      <selection pane="bottomLeft" activeCell="H43" sqref="H4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36" t="s">
        <v>127</v>
      </c>
      <c r="B1" s="1136"/>
      <c r="C1" s="1136"/>
      <c r="D1" s="1136"/>
      <c r="E1" s="1136"/>
      <c r="F1" s="1136"/>
      <c r="G1" s="1136"/>
      <c r="H1" s="100">
        <v>1</v>
      </c>
      <c r="L1" s="1142" t="s">
        <v>258</v>
      </c>
      <c r="M1" s="1142"/>
      <c r="N1" s="1142"/>
      <c r="O1" s="1142"/>
      <c r="P1" s="1142"/>
      <c r="Q1" s="1142"/>
      <c r="R1" s="114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6">
        <v>245.97</v>
      </c>
      <c r="Q4" s="333">
        <v>14</v>
      </c>
    </row>
    <row r="5" spans="1:21" ht="15" customHeight="1" thickBot="1" x14ac:dyDescent="0.3">
      <c r="A5" s="1189" t="s">
        <v>67</v>
      </c>
      <c r="B5" s="1191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4267.66</v>
      </c>
      <c r="H5" s="59">
        <f>E4+E5+E6-G5</f>
        <v>5828.75</v>
      </c>
      <c r="L5" s="1195" t="s">
        <v>67</v>
      </c>
      <c r="M5" s="1191" t="s">
        <v>105</v>
      </c>
      <c r="N5" s="263">
        <v>60</v>
      </c>
      <c r="O5" s="331">
        <v>44519</v>
      </c>
      <c r="P5" s="1047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190"/>
      <c r="B6" s="1192"/>
      <c r="C6" s="263"/>
      <c r="D6" s="331"/>
      <c r="E6" s="334"/>
      <c r="F6" s="335"/>
      <c r="G6" s="256"/>
      <c r="I6" s="1193" t="s">
        <v>3</v>
      </c>
      <c r="J6" s="1187" t="s">
        <v>4</v>
      </c>
      <c r="L6" s="1196"/>
      <c r="M6" s="1192"/>
      <c r="N6" s="263">
        <v>62</v>
      </c>
      <c r="O6" s="331">
        <v>44526</v>
      </c>
      <c r="P6" s="1046">
        <v>1027.9100000000001</v>
      </c>
      <c r="Q6" s="333">
        <v>37</v>
      </c>
      <c r="R6" s="256"/>
      <c r="T6" s="1193" t="s">
        <v>3</v>
      </c>
      <c r="U6" s="118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4"/>
      <c r="J7" s="1188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94"/>
      <c r="U7" s="1188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9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9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40">
        <v>111.29</v>
      </c>
      <c r="E21" s="837">
        <v>44474</v>
      </c>
      <c r="F21" s="727">
        <f t="shared" si="6"/>
        <v>111.29</v>
      </c>
      <c r="G21" s="728" t="s">
        <v>139</v>
      </c>
      <c r="H21" s="910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40">
        <v>111.1</v>
      </c>
      <c r="E22" s="837">
        <v>44477</v>
      </c>
      <c r="F22" s="727">
        <f t="shared" si="6"/>
        <v>111.1</v>
      </c>
      <c r="G22" s="728" t="s">
        <v>141</v>
      </c>
      <c r="H22" s="910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40">
        <v>23.29</v>
      </c>
      <c r="E23" s="837">
        <v>44480</v>
      </c>
      <c r="F23" s="727">
        <f t="shared" si="6"/>
        <v>23.29</v>
      </c>
      <c r="G23" s="728" t="s">
        <v>145</v>
      </c>
      <c r="H23" s="910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40">
        <v>48.57</v>
      </c>
      <c r="E24" s="839">
        <v>44482</v>
      </c>
      <c r="F24" s="727">
        <f t="shared" si="6"/>
        <v>48.57</v>
      </c>
      <c r="G24" s="728" t="s">
        <v>147</v>
      </c>
      <c r="H24" s="910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40">
        <v>48.01</v>
      </c>
      <c r="E25" s="839">
        <v>44482</v>
      </c>
      <c r="F25" s="727">
        <f t="shared" si="6"/>
        <v>48.01</v>
      </c>
      <c r="G25" s="728" t="s">
        <v>148</v>
      </c>
      <c r="H25" s="910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40">
        <v>22.83</v>
      </c>
      <c r="E26" s="839">
        <v>44483</v>
      </c>
      <c r="F26" s="727">
        <f t="shared" si="6"/>
        <v>22.83</v>
      </c>
      <c r="G26" s="728" t="s">
        <v>150</v>
      </c>
      <c r="H26" s="910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40">
        <v>106.01</v>
      </c>
      <c r="E27" s="839">
        <v>44485</v>
      </c>
      <c r="F27" s="727">
        <f t="shared" si="6"/>
        <v>106.01</v>
      </c>
      <c r="G27" s="728" t="s">
        <v>154</v>
      </c>
      <c r="H27" s="910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40">
        <v>23.66</v>
      </c>
      <c r="E28" s="837">
        <v>44490</v>
      </c>
      <c r="F28" s="727">
        <f t="shared" si="6"/>
        <v>23.66</v>
      </c>
      <c r="G28" s="709" t="s">
        <v>151</v>
      </c>
      <c r="H28" s="911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40">
        <v>97.92</v>
      </c>
      <c r="E29" s="837">
        <v>44491</v>
      </c>
      <c r="F29" s="727">
        <f t="shared" si="6"/>
        <v>97.92</v>
      </c>
      <c r="G29" s="709" t="s">
        <v>168</v>
      </c>
      <c r="H29" s="911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40">
        <v>24.87</v>
      </c>
      <c r="E30" s="837">
        <v>44495</v>
      </c>
      <c r="F30" s="727">
        <f t="shared" si="6"/>
        <v>24.87</v>
      </c>
      <c r="G30" s="709" t="s">
        <v>173</v>
      </c>
      <c r="H30" s="911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40">
        <v>118.77</v>
      </c>
      <c r="E31" s="837">
        <v>44496</v>
      </c>
      <c r="F31" s="727">
        <f t="shared" si="6"/>
        <v>118.77</v>
      </c>
      <c r="G31" s="709" t="s">
        <v>177</v>
      </c>
      <c r="H31" s="911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40">
        <v>99.52</v>
      </c>
      <c r="E32" s="837">
        <v>44501</v>
      </c>
      <c r="F32" s="727">
        <f t="shared" si="6"/>
        <v>99.52</v>
      </c>
      <c r="G32" s="709" t="s">
        <v>192</v>
      </c>
      <c r="H32" s="911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40">
        <v>106.22</v>
      </c>
      <c r="E33" s="837">
        <v>44501</v>
      </c>
      <c r="F33" s="727">
        <f t="shared" si="6"/>
        <v>106.22</v>
      </c>
      <c r="G33" s="728" t="s">
        <v>194</v>
      </c>
      <c r="H33" s="910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40">
        <v>51.43</v>
      </c>
      <c r="E34" s="837">
        <v>44501</v>
      </c>
      <c r="F34" s="727">
        <f t="shared" si="6"/>
        <v>51.43</v>
      </c>
      <c r="G34" s="728" t="s">
        <v>194</v>
      </c>
      <c r="H34" s="910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40">
        <v>39.68</v>
      </c>
      <c r="E35" s="838">
        <v>44501</v>
      </c>
      <c r="F35" s="727">
        <f t="shared" si="6"/>
        <v>39.68</v>
      </c>
      <c r="G35" s="728" t="s">
        <v>195</v>
      </c>
      <c r="H35" s="910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40">
        <v>62.83</v>
      </c>
      <c r="E36" s="838">
        <v>44503</v>
      </c>
      <c r="F36" s="727">
        <f t="shared" si="6"/>
        <v>62.83</v>
      </c>
      <c r="G36" s="728" t="s">
        <v>199</v>
      </c>
      <c r="H36" s="910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40">
        <v>122.57</v>
      </c>
      <c r="E37" s="838">
        <v>44505</v>
      </c>
      <c r="F37" s="727">
        <f t="shared" si="6"/>
        <v>122.57</v>
      </c>
      <c r="G37" s="728" t="s">
        <v>203</v>
      </c>
      <c r="H37" s="910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40">
        <v>487.32</v>
      </c>
      <c r="E38" s="838">
        <v>44506</v>
      </c>
      <c r="F38" s="727">
        <f t="shared" si="6"/>
        <v>487.32</v>
      </c>
      <c r="G38" s="728" t="s">
        <v>207</v>
      </c>
      <c r="H38" s="910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83">
        <v>461.89</v>
      </c>
      <c r="E39" s="349">
        <v>44511</v>
      </c>
      <c r="F39" s="242">
        <f t="shared" si="6"/>
        <v>461.89</v>
      </c>
      <c r="G39" s="183" t="s">
        <v>401</v>
      </c>
      <c r="H39" s="984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83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83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83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/>
      <c r="D43" s="983"/>
      <c r="E43" s="349"/>
      <c r="F43" s="242"/>
      <c r="G43" s="183"/>
      <c r="H43" s="121"/>
      <c r="I43" s="237">
        <f t="shared" si="2"/>
        <v>5828.7499999999982</v>
      </c>
      <c r="J43" s="131">
        <f t="shared" si="3"/>
        <v>252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/>
      <c r="D44" s="983"/>
      <c r="E44" s="349"/>
      <c r="F44" s="242"/>
      <c r="G44" s="183"/>
      <c r="H44" s="121"/>
      <c r="I44" s="237">
        <f t="shared" si="2"/>
        <v>5828.7499999999982</v>
      </c>
      <c r="J44" s="131">
        <f t="shared" si="3"/>
        <v>252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/>
      <c r="D45" s="983"/>
      <c r="E45" s="349"/>
      <c r="F45" s="242"/>
      <c r="G45" s="183"/>
      <c r="H45" s="121"/>
      <c r="I45" s="237">
        <f t="shared" si="2"/>
        <v>5828.7499999999982</v>
      </c>
      <c r="J45" s="131">
        <f t="shared" si="3"/>
        <v>252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/>
      <c r="D46" s="983"/>
      <c r="E46" s="349"/>
      <c r="F46" s="242"/>
      <c r="G46" s="183"/>
      <c r="H46" s="121"/>
      <c r="I46" s="237">
        <f t="shared" si="2"/>
        <v>5828.7499999999982</v>
      </c>
      <c r="J46" s="131">
        <f t="shared" si="3"/>
        <v>252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/>
      <c r="D47" s="983"/>
      <c r="E47" s="349"/>
      <c r="F47" s="242"/>
      <c r="G47" s="183"/>
      <c r="H47" s="121"/>
      <c r="I47" s="237">
        <f t="shared" si="2"/>
        <v>5828.7499999999982</v>
      </c>
      <c r="J47" s="131">
        <f t="shared" si="3"/>
        <v>252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/>
      <c r="D48" s="983"/>
      <c r="E48" s="349"/>
      <c r="F48" s="242"/>
      <c r="G48" s="183"/>
      <c r="H48" s="121"/>
      <c r="I48" s="237">
        <f t="shared" si="2"/>
        <v>5828.7499999999982</v>
      </c>
      <c r="J48" s="131">
        <f t="shared" si="3"/>
        <v>252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/>
      <c r="D49" s="983"/>
      <c r="E49" s="349"/>
      <c r="F49" s="242"/>
      <c r="G49" s="183"/>
      <c r="H49" s="121"/>
      <c r="I49" s="237">
        <f t="shared" si="2"/>
        <v>5828.7499999999982</v>
      </c>
      <c r="J49" s="131">
        <f t="shared" si="3"/>
        <v>252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/>
      <c r="D50" s="983"/>
      <c r="E50" s="349"/>
      <c r="F50" s="242"/>
      <c r="G50" s="183"/>
      <c r="H50" s="121"/>
      <c r="I50" s="237">
        <f t="shared" si="2"/>
        <v>5828.7499999999982</v>
      </c>
      <c r="J50" s="131">
        <f t="shared" si="3"/>
        <v>252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/>
      <c r="D51" s="983"/>
      <c r="E51" s="349"/>
      <c r="F51" s="242"/>
      <c r="G51" s="183"/>
      <c r="H51" s="121"/>
      <c r="I51" s="237">
        <f t="shared" si="2"/>
        <v>5828.7499999999982</v>
      </c>
      <c r="J51" s="131">
        <f t="shared" si="3"/>
        <v>252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/>
      <c r="D52" s="983"/>
      <c r="E52" s="349"/>
      <c r="F52" s="242"/>
      <c r="G52" s="183"/>
      <c r="H52" s="121"/>
      <c r="I52" s="237">
        <f t="shared" si="2"/>
        <v>5828.7499999999982</v>
      </c>
      <c r="J52" s="131">
        <f t="shared" si="3"/>
        <v>252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/>
      <c r="D53" s="983"/>
      <c r="E53" s="349"/>
      <c r="F53" s="242"/>
      <c r="G53" s="183"/>
      <c r="H53" s="121"/>
      <c r="I53" s="237">
        <f t="shared" si="2"/>
        <v>5828.7499999999982</v>
      </c>
      <c r="J53" s="131">
        <f t="shared" si="3"/>
        <v>252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/>
      <c r="D54" s="983"/>
      <c r="E54" s="349"/>
      <c r="F54" s="242"/>
      <c r="G54" s="183"/>
      <c r="H54" s="121"/>
      <c r="I54" s="237">
        <f t="shared" si="2"/>
        <v>5828.7499999999982</v>
      </c>
      <c r="J54" s="131">
        <f t="shared" si="3"/>
        <v>252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/>
      <c r="D55" s="983"/>
      <c r="E55" s="349"/>
      <c r="F55" s="242"/>
      <c r="G55" s="183"/>
      <c r="H55" s="121"/>
      <c r="I55" s="237">
        <f t="shared" si="2"/>
        <v>5828.7499999999982</v>
      </c>
      <c r="J55" s="131">
        <f t="shared" si="3"/>
        <v>252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/>
      <c r="D56" s="983"/>
      <c r="E56" s="349"/>
      <c r="F56" s="242"/>
      <c r="G56" s="183"/>
      <c r="H56" s="121"/>
      <c r="I56" s="237">
        <f t="shared" si="2"/>
        <v>5828.7499999999982</v>
      </c>
      <c r="J56" s="131">
        <f t="shared" si="3"/>
        <v>252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83"/>
      <c r="E57" s="349"/>
      <c r="F57" s="242"/>
      <c r="G57" s="183"/>
      <c r="H57" s="121"/>
      <c r="I57" s="237">
        <f t="shared" si="2"/>
        <v>5828.7499999999982</v>
      </c>
      <c r="J57" s="131">
        <f t="shared" si="3"/>
        <v>252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83"/>
      <c r="E58" s="349"/>
      <c r="F58" s="242"/>
      <c r="G58" s="183"/>
      <c r="H58" s="121"/>
      <c r="I58" s="237">
        <f t="shared" si="2"/>
        <v>5828.7499999999982</v>
      </c>
      <c r="J58" s="131">
        <f t="shared" si="3"/>
        <v>252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83"/>
      <c r="E59" s="349"/>
      <c r="F59" s="242"/>
      <c r="G59" s="183"/>
      <c r="H59" s="121"/>
      <c r="I59" s="237">
        <f t="shared" si="2"/>
        <v>5828.7499999999982</v>
      </c>
      <c r="J59" s="131">
        <f t="shared" si="3"/>
        <v>252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83"/>
      <c r="E60" s="349"/>
      <c r="F60" s="242"/>
      <c r="G60" s="183"/>
      <c r="H60" s="121"/>
      <c r="I60" s="237">
        <f t="shared" si="2"/>
        <v>5828.7499999999982</v>
      </c>
      <c r="J60" s="131">
        <f t="shared" si="3"/>
        <v>252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83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5828.7499999999982</v>
      </c>
      <c r="J61" s="131">
        <f t="shared" si="3"/>
        <v>252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85">
        <f>C62*B33</f>
        <v>0</v>
      </c>
      <c r="E62" s="986"/>
      <c r="F62" s="987">
        <f t="shared" si="6"/>
        <v>0</v>
      </c>
      <c r="G62" s="988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173</v>
      </c>
      <c r="D63" s="48">
        <f>SUM(D8:D62)</f>
        <v>4267.66</v>
      </c>
      <c r="E63" s="38"/>
      <c r="F63" s="5">
        <f>SUM(F8:F62)</f>
        <v>4267.66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252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63" t="s">
        <v>11</v>
      </c>
      <c r="D66" s="1164"/>
      <c r="E66" s="152">
        <f>E5+E4+E6+-F63</f>
        <v>5828.75</v>
      </c>
      <c r="L66" s="47"/>
      <c r="N66" s="1163" t="s">
        <v>11</v>
      </c>
      <c r="O66" s="1164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2" t="s">
        <v>258</v>
      </c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59" t="s">
        <v>67</v>
      </c>
      <c r="B5" s="1191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60"/>
      <c r="B6" s="1192"/>
      <c r="C6" s="263"/>
      <c r="D6" s="331"/>
      <c r="E6" s="334"/>
      <c r="F6" s="335"/>
      <c r="G6" s="256"/>
      <c r="I6" s="1193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4"/>
      <c r="J7" s="1188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09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09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09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3" t="s">
        <v>11</v>
      </c>
      <c r="D33" s="1164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6" t="s">
        <v>225</v>
      </c>
      <c r="B1" s="1136"/>
      <c r="C1" s="1136"/>
      <c r="D1" s="1136"/>
      <c r="E1" s="1136"/>
      <c r="F1" s="1136"/>
      <c r="G1" s="11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97" t="s">
        <v>67</v>
      </c>
      <c r="B5" s="1186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885.45</v>
      </c>
    </row>
    <row r="6" spans="1:10" ht="16.5" customHeight="1" thickBot="1" x14ac:dyDescent="0.3">
      <c r="A6" s="1197"/>
      <c r="B6" s="1186"/>
      <c r="C6" s="499"/>
      <c r="D6" s="264"/>
      <c r="E6" s="567">
        <v>-4.04</v>
      </c>
      <c r="F6" s="150"/>
      <c r="G6" s="322"/>
      <c r="H6" s="59">
        <f>E4+E5+E6+E7-G5</f>
        <v>114.88</v>
      </c>
    </row>
    <row r="7" spans="1:10" ht="16.5" customHeight="1" thickBot="1" x14ac:dyDescent="0.3">
      <c r="A7" s="306"/>
      <c r="B7" s="866"/>
      <c r="C7" s="499"/>
      <c r="D7" s="264"/>
      <c r="E7" s="567"/>
      <c r="F7" s="150"/>
      <c r="G7" s="256"/>
      <c r="I7" s="1200" t="s">
        <v>3</v>
      </c>
      <c r="J7" s="119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01"/>
      <c r="J8" s="1199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83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481.86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83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288.86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83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118.92000000000002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/>
      <c r="D13" s="983">
        <f t="shared" ref="D13:D24" si="4">C13*B13</f>
        <v>0</v>
      </c>
      <c r="E13" s="349"/>
      <c r="F13" s="463">
        <f t="shared" si="1"/>
        <v>0</v>
      </c>
      <c r="G13" s="452"/>
      <c r="H13" s="453"/>
      <c r="I13" s="275">
        <f t="shared" si="2"/>
        <v>118.92000000000002</v>
      </c>
      <c r="J13" s="454">
        <f t="shared" si="3"/>
        <v>5</v>
      </c>
    </row>
    <row r="14" spans="1:10" ht="15.75" thickBot="1" x14ac:dyDescent="0.3">
      <c r="A14" s="74"/>
      <c r="B14" s="84"/>
      <c r="C14" s="15"/>
      <c r="D14" s="197">
        <f t="shared" si="4"/>
        <v>0</v>
      </c>
      <c r="E14" s="230"/>
      <c r="F14" s="70">
        <f t="shared" si="1"/>
        <v>0</v>
      </c>
      <c r="G14" s="281"/>
      <c r="H14" s="282"/>
      <c r="I14" s="275">
        <f t="shared" si="2"/>
        <v>118.92000000000002</v>
      </c>
      <c r="J14" s="454">
        <f t="shared" si="3"/>
        <v>5</v>
      </c>
    </row>
    <row r="15" spans="1:10" ht="15.75" thickBot="1" x14ac:dyDescent="0.3">
      <c r="B15" s="84"/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118.92000000000002</v>
      </c>
      <c r="J15" s="454">
        <f t="shared" si="3"/>
        <v>5</v>
      </c>
    </row>
    <row r="16" spans="1:10" ht="15.75" thickBot="1" x14ac:dyDescent="0.3">
      <c r="B16" s="84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118.92000000000002</v>
      </c>
      <c r="J16" s="454">
        <f t="shared" si="3"/>
        <v>5</v>
      </c>
    </row>
    <row r="17" spans="1:10" ht="15.75" thickBot="1" x14ac:dyDescent="0.3">
      <c r="A17" s="82"/>
      <c r="B17" s="84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118.92000000000002</v>
      </c>
      <c r="J17" s="454">
        <f t="shared" si="3"/>
        <v>5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118.92000000000002</v>
      </c>
      <c r="J18" s="454">
        <f t="shared" si="3"/>
        <v>5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118.92000000000002</v>
      </c>
      <c r="J19" s="454">
        <f t="shared" si="3"/>
        <v>5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118.92000000000002</v>
      </c>
      <c r="J20" s="454">
        <f t="shared" si="3"/>
        <v>5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118.92000000000002</v>
      </c>
      <c r="J21" s="454">
        <f t="shared" si="3"/>
        <v>5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118.92000000000002</v>
      </c>
      <c r="J22" s="454">
        <f t="shared" si="3"/>
        <v>5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118.92000000000002</v>
      </c>
      <c r="J23" s="454">
        <f t="shared" si="3"/>
        <v>5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118.92000000000002</v>
      </c>
      <c r="J24" s="454">
        <f t="shared" si="3"/>
        <v>5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118.92000000000002</v>
      </c>
      <c r="J25" s="454">
        <f t="shared" si="3"/>
        <v>5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118.92000000000002</v>
      </c>
      <c r="J26" s="454">
        <f t="shared" si="3"/>
        <v>5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118.92000000000002</v>
      </c>
      <c r="J27" s="454">
        <f t="shared" si="3"/>
        <v>5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118.92000000000002</v>
      </c>
      <c r="J28" s="454">
        <f t="shared" si="3"/>
        <v>5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118.92000000000002</v>
      </c>
      <c r="J29" s="454">
        <f t="shared" si="3"/>
        <v>5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118.92000000000002</v>
      </c>
      <c r="J30" s="454">
        <f t="shared" si="3"/>
        <v>5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118.92000000000002</v>
      </c>
      <c r="J31" s="454">
        <f t="shared" si="3"/>
        <v>5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118.92000000000002</v>
      </c>
      <c r="J32" s="454">
        <f t="shared" si="3"/>
        <v>5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118.92000000000002</v>
      </c>
      <c r="J33" s="454">
        <f t="shared" si="3"/>
        <v>5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118.92000000000002</v>
      </c>
      <c r="J34" s="454">
        <f t="shared" si="3"/>
        <v>5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118.92000000000002</v>
      </c>
      <c r="J35" s="454">
        <f t="shared" si="3"/>
        <v>5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118.92000000000002</v>
      </c>
      <c r="J36" s="454">
        <f t="shared" si="3"/>
        <v>5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118.92000000000002</v>
      </c>
      <c r="J37" s="454">
        <f t="shared" si="3"/>
        <v>5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118.92000000000002</v>
      </c>
      <c r="J38" s="454">
        <f t="shared" si="3"/>
        <v>5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118.92000000000002</v>
      </c>
      <c r="J39" s="454">
        <f t="shared" si="3"/>
        <v>5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118.92000000000002</v>
      </c>
      <c r="J40" s="454">
        <f t="shared" si="3"/>
        <v>5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118.92000000000002</v>
      </c>
      <c r="J41" s="454">
        <f t="shared" si="3"/>
        <v>5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118.92000000000002</v>
      </c>
      <c r="J42" s="454">
        <f t="shared" si="3"/>
        <v>5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118.92000000000002</v>
      </c>
      <c r="J43" s="454">
        <f t="shared" si="3"/>
        <v>5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5</v>
      </c>
    </row>
    <row r="45" spans="1:10" ht="16.5" thickTop="1" thickBot="1" x14ac:dyDescent="0.3">
      <c r="C45" s="91">
        <f>SUM(C9:C44)</f>
        <v>35</v>
      </c>
      <c r="D45" s="48">
        <f>SUM(D9:D44)</f>
        <v>885.45</v>
      </c>
      <c r="E45" s="38"/>
      <c r="F45" s="5">
        <f>SUM(F9:F44)</f>
        <v>885.45</v>
      </c>
      <c r="J45" s="454">
        <f t="shared" si="3"/>
        <v>-30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-30</v>
      </c>
    </row>
    <row r="47" spans="1:10" ht="15.75" thickBot="1" x14ac:dyDescent="0.3">
      <c r="A47" s="123"/>
    </row>
    <row r="48" spans="1:10" ht="16.5" thickTop="1" thickBot="1" x14ac:dyDescent="0.3">
      <c r="A48" s="47"/>
      <c r="C48" s="1163" t="s">
        <v>11</v>
      </c>
      <c r="D48" s="1164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02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03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9"/>
      <c r="E9" s="732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42"/>
      <c r="E10" s="733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42"/>
      <c r="E11" s="770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42"/>
      <c r="E12" s="770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42"/>
      <c r="E13" s="770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42"/>
      <c r="E14" s="733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42"/>
      <c r="E15" s="733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42"/>
      <c r="E16" s="733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42"/>
      <c r="E17" s="734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42"/>
      <c r="E18" s="734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42"/>
      <c r="E19" s="734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42"/>
      <c r="E20" s="734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42"/>
      <c r="E21" s="734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42"/>
      <c r="E22" s="734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42"/>
      <c r="E23" s="734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30"/>
      <c r="E24" s="734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30"/>
      <c r="E25" s="734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30"/>
      <c r="E26" s="734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30"/>
      <c r="E27" s="734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30"/>
      <c r="E28" s="734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30"/>
      <c r="E29" s="734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30"/>
      <c r="E30" s="735"/>
      <c r="F30" s="500"/>
      <c r="G30" s="506"/>
      <c r="H30" s="504"/>
    </row>
    <row r="31" spans="2:10" x14ac:dyDescent="0.25">
      <c r="B31" s="513"/>
      <c r="C31" s="467"/>
      <c r="D31" s="730"/>
      <c r="E31" s="736"/>
      <c r="F31" s="500"/>
      <c r="G31" s="507"/>
      <c r="H31" s="507"/>
    </row>
    <row r="32" spans="2:10" ht="15.75" thickBot="1" x14ac:dyDescent="0.3">
      <c r="B32" s="75"/>
      <c r="C32" s="470"/>
      <c r="D32" s="731"/>
      <c r="E32" s="737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6" t="s">
        <v>68</v>
      </c>
      <c r="B4" s="1204" t="s">
        <v>106</v>
      </c>
      <c r="C4" s="104"/>
      <c r="D4" s="141"/>
      <c r="E4" s="87"/>
      <c r="F4" s="74"/>
      <c r="G4" s="459"/>
    </row>
    <row r="5" spans="1:9" s="1045" customFormat="1" ht="15" customHeight="1" x14ac:dyDescent="0.25">
      <c r="A5" s="1155"/>
      <c r="B5" s="1205"/>
      <c r="C5" s="1040">
        <v>102</v>
      </c>
      <c r="D5" s="1041">
        <v>44523</v>
      </c>
      <c r="E5" s="1042">
        <v>308.61</v>
      </c>
      <c r="F5" s="1039">
        <v>25</v>
      </c>
      <c r="G5" s="1043">
        <f>F32</f>
        <v>0</v>
      </c>
      <c r="H5" s="1044">
        <f>E5-G5</f>
        <v>308.61</v>
      </c>
    </row>
    <row r="6" spans="1:9" s="1045" customFormat="1" ht="15.75" thickBot="1" x14ac:dyDescent="0.3">
      <c r="A6" s="1155"/>
      <c r="G6" s="1039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308.61</v>
      </c>
    </row>
    <row r="9" spans="1:9" ht="15.75" x14ac:dyDescent="0.25">
      <c r="A9" s="76"/>
      <c r="B9" s="2"/>
      <c r="C9" s="15"/>
      <c r="D9" s="661"/>
      <c r="E9" s="662"/>
      <c r="F9" s="666">
        <f t="shared" si="0"/>
        <v>0</v>
      </c>
      <c r="G9" s="667"/>
      <c r="H9" s="668"/>
      <c r="I9" s="278">
        <f>I8-D9</f>
        <v>308.61</v>
      </c>
    </row>
    <row r="10" spans="1:9" ht="15.75" x14ac:dyDescent="0.25">
      <c r="A10" s="76"/>
      <c r="B10" s="2"/>
      <c r="C10" s="15"/>
      <c r="D10" s="661"/>
      <c r="E10" s="662"/>
      <c r="F10" s="666">
        <f t="shared" si="0"/>
        <v>0</v>
      </c>
      <c r="G10" s="667"/>
      <c r="H10" s="668"/>
      <c r="I10" s="278">
        <f t="shared" ref="I10:I18" si="1">I9-D10</f>
        <v>308.61</v>
      </c>
    </row>
    <row r="11" spans="1:9" ht="15.75" x14ac:dyDescent="0.25">
      <c r="A11" s="56"/>
      <c r="B11" s="2"/>
      <c r="C11" s="15"/>
      <c r="D11" s="661"/>
      <c r="E11" s="855"/>
      <c r="F11" s="666">
        <f t="shared" si="0"/>
        <v>0</v>
      </c>
      <c r="G11" s="667"/>
      <c r="H11" s="668"/>
      <c r="I11" s="278">
        <f t="shared" si="1"/>
        <v>308.61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6"/>
      <c r="I12" s="278">
        <f t="shared" si="1"/>
        <v>308.61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6"/>
      <c r="I13" s="278">
        <f t="shared" si="1"/>
        <v>308.61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6"/>
      <c r="I14" s="278">
        <f t="shared" si="1"/>
        <v>308.61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6"/>
      <c r="I15" s="278">
        <f t="shared" si="1"/>
        <v>308.61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308.61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308.61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308.61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25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Q1" zoomScaleNormal="100" workbookViewId="0">
      <selection activeCell="AS11" sqref="A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36" t="s">
        <v>216</v>
      </c>
      <c r="B1" s="1136"/>
      <c r="C1" s="1136"/>
      <c r="D1" s="1136"/>
      <c r="E1" s="1136"/>
      <c r="F1" s="1136"/>
      <c r="G1" s="1136"/>
      <c r="H1" s="11" t="s">
        <v>217</v>
      </c>
      <c r="K1" s="1136" t="str">
        <f>A1</f>
        <v>INVENTARIO DE OCTUBRE  2021</v>
      </c>
      <c r="L1" s="1136"/>
      <c r="M1" s="1136"/>
      <c r="N1" s="1136"/>
      <c r="O1" s="1136"/>
      <c r="P1" s="1136"/>
      <c r="Q1" s="1136"/>
      <c r="R1" s="11" t="s">
        <v>218</v>
      </c>
      <c r="V1" s="1136" t="str">
        <f>K1</f>
        <v>INVENTARIO DE OCTUBRE  2021</v>
      </c>
      <c r="W1" s="1136"/>
      <c r="X1" s="1136"/>
      <c r="Y1" s="1136"/>
      <c r="Z1" s="1136"/>
      <c r="AA1" s="1136"/>
      <c r="AB1" s="1136"/>
      <c r="AC1" s="11" t="s">
        <v>219</v>
      </c>
      <c r="AF1" s="1142" t="s">
        <v>258</v>
      </c>
      <c r="AG1" s="1142"/>
      <c r="AH1" s="1142"/>
      <c r="AI1" s="1142"/>
      <c r="AJ1" s="1142"/>
      <c r="AK1" s="1142"/>
      <c r="AL1" s="1142"/>
      <c r="AM1" s="11">
        <v>4</v>
      </c>
      <c r="AP1" s="1142" t="str">
        <f>AF1</f>
        <v>ENTRADA DEL MES DE NOVIEMBRE 2021</v>
      </c>
      <c r="AQ1" s="1142"/>
      <c r="AR1" s="1142"/>
      <c r="AS1" s="1142"/>
      <c r="AT1" s="1142"/>
      <c r="AU1" s="1142"/>
      <c r="AV1" s="1142"/>
      <c r="AW1" s="11">
        <v>5</v>
      </c>
      <c r="BA1" s="1142" t="str">
        <f>AP1</f>
        <v>ENTRADA DEL MES DE NOVIEMBRE 2021</v>
      </c>
      <c r="BB1" s="1142"/>
      <c r="BC1" s="1142"/>
      <c r="BD1" s="1142"/>
      <c r="BE1" s="1142"/>
      <c r="BF1" s="1142"/>
      <c r="BG1" s="1142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0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0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0"/>
      <c r="AS4" s="264"/>
      <c r="AT4" s="275"/>
      <c r="AU4" s="269"/>
      <c r="AV4" s="166"/>
      <c r="AW4" s="166"/>
      <c r="BA4" s="12"/>
      <c r="BB4" s="12"/>
      <c r="BC4" s="960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40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41" t="s">
        <v>102</v>
      </c>
      <c r="M5" s="920"/>
      <c r="N5" s="291"/>
      <c r="O5" s="275"/>
      <c r="P5" s="269"/>
      <c r="Q5" s="276"/>
      <c r="V5" s="266" t="s">
        <v>101</v>
      </c>
      <c r="W5" s="1137" t="s">
        <v>212</v>
      </c>
      <c r="X5" s="920"/>
      <c r="Y5" s="291"/>
      <c r="Z5" s="275"/>
      <c r="AA5" s="269"/>
      <c r="AB5" s="276"/>
      <c r="AF5" s="266" t="s">
        <v>108</v>
      </c>
      <c r="AG5" s="1140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41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37" t="s">
        <v>212</v>
      </c>
      <c r="BC5" s="920"/>
      <c r="BD5" s="291"/>
      <c r="BE5" s="275"/>
      <c r="BF5" s="269"/>
      <c r="BG5" s="276"/>
    </row>
    <row r="6" spans="1:61" x14ac:dyDescent="0.25">
      <c r="A6" s="669"/>
      <c r="B6" s="1140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41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37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9"/>
      <c r="AG6" s="1140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252.84</v>
      </c>
      <c r="AM6" s="7">
        <f>AJ6-AL6+AJ7+AJ5-AL5</f>
        <v>1112.54</v>
      </c>
      <c r="AP6" s="266"/>
      <c r="AQ6" s="1141"/>
      <c r="AR6" s="920">
        <v>92</v>
      </c>
      <c r="AS6" s="264">
        <v>44515</v>
      </c>
      <c r="AT6" s="957">
        <v>674.48</v>
      </c>
      <c r="AU6" s="259">
        <v>59</v>
      </c>
      <c r="AV6" s="278">
        <f>AU78</f>
        <v>351.01</v>
      </c>
      <c r="AW6" s="7">
        <f>AT6-AV6+AT7+AT5-AV5+AT4</f>
        <v>1287.6300000000001</v>
      </c>
      <c r="BA6" s="266"/>
      <c r="BB6" s="1137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783.16</v>
      </c>
    </row>
    <row r="7" spans="1:61" ht="15.75" thickBot="1" x14ac:dyDescent="0.3">
      <c r="A7" s="256"/>
      <c r="B7" s="289"/>
      <c r="C7" s="922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0"/>
      <c r="N7" s="264"/>
      <c r="O7" s="957"/>
      <c r="P7" s="314"/>
      <c r="Q7" s="256"/>
      <c r="V7" s="256"/>
      <c r="W7" s="289"/>
      <c r="X7" s="920"/>
      <c r="Y7" s="264"/>
      <c r="Z7" s="957"/>
      <c r="AA7" s="314"/>
      <c r="AB7" s="256"/>
      <c r="AF7" s="256"/>
      <c r="AG7" s="289"/>
      <c r="AH7" s="922"/>
      <c r="AI7" s="264"/>
      <c r="AJ7" s="70"/>
      <c r="AK7" s="74"/>
      <c r="AL7" s="256"/>
      <c r="AP7" s="256"/>
      <c r="AQ7" s="289"/>
      <c r="AR7" s="920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20">
        <v>120</v>
      </c>
      <c r="BD7" s="264">
        <v>44530</v>
      </c>
      <c r="BE7" s="957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65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783.16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71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67">
        <f t="shared" si="2"/>
        <v>0</v>
      </c>
      <c r="AB10" s="1068"/>
      <c r="AC10" s="1069"/>
      <c r="AD10" s="1070">
        <f>AD9-AA10</f>
        <v>0</v>
      </c>
      <c r="AF10" s="219"/>
      <c r="AG10" s="84">
        <f>AG9-AH10</f>
        <v>87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1112.54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65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783.16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71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67">
        <f t="shared" si="2"/>
        <v>0</v>
      </c>
      <c r="AB11" s="1068"/>
      <c r="AC11" s="1069"/>
      <c r="AD11" s="1070">
        <f t="shared" ref="AD11:AD74" si="11">AD10-AA11</f>
        <v>0</v>
      </c>
      <c r="AF11" s="206"/>
      <c r="AG11" s="84">
        <f t="shared" ref="AG11:AG54" si="12">AG10-AH11</f>
        <v>87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1112.54</v>
      </c>
      <c r="AP11" s="206"/>
      <c r="AQ11" s="84">
        <f t="shared" ref="AQ11:AQ54" si="14">AQ10-AR11</f>
        <v>58.5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1287.6300000000001</v>
      </c>
      <c r="BA11" s="206"/>
      <c r="BB11" s="84">
        <f t="shared" ref="BB11:BB54" si="16">BB10-BC11</f>
        <v>65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783.16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71"/>
      <c r="P12" s="1079">
        <f t="shared" si="1"/>
        <v>0</v>
      </c>
      <c r="Q12" s="1075"/>
      <c r="R12" s="1076"/>
      <c r="S12" s="1070">
        <f t="shared" si="9"/>
        <v>0</v>
      </c>
      <c r="V12" s="206"/>
      <c r="W12" s="84">
        <f t="shared" si="10"/>
        <v>0</v>
      </c>
      <c r="X12" s="74"/>
      <c r="Y12" s="280"/>
      <c r="Z12" s="313"/>
      <c r="AA12" s="1067">
        <f t="shared" si="2"/>
        <v>0</v>
      </c>
      <c r="AB12" s="1068"/>
      <c r="AC12" s="1069"/>
      <c r="AD12" s="1070">
        <f t="shared" si="11"/>
        <v>0</v>
      </c>
      <c r="AF12" s="206"/>
      <c r="AG12" s="84">
        <f t="shared" si="12"/>
        <v>87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1112.54</v>
      </c>
      <c r="AP12" s="206"/>
      <c r="AQ12" s="84">
        <f t="shared" si="14"/>
        <v>58.5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1287.6300000000001</v>
      </c>
      <c r="BA12" s="206"/>
      <c r="BB12" s="84">
        <f t="shared" si="16"/>
        <v>65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783.16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71"/>
      <c r="P13" s="1079">
        <f t="shared" si="1"/>
        <v>0</v>
      </c>
      <c r="Q13" s="1075"/>
      <c r="R13" s="1076"/>
      <c r="S13" s="1070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87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1112.54</v>
      </c>
      <c r="AP13" s="83" t="s">
        <v>33</v>
      </c>
      <c r="AQ13" s="84">
        <f t="shared" si="14"/>
        <v>58.5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1287.6300000000001</v>
      </c>
      <c r="BA13" s="83" t="s">
        <v>33</v>
      </c>
      <c r="BB13" s="84">
        <f t="shared" si="16"/>
        <v>65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783.16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71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67">
        <f t="shared" si="1"/>
        <v>0</v>
      </c>
      <c r="Q14" s="1068"/>
      <c r="R14" s="1069"/>
      <c r="S14" s="1070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87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1112.54</v>
      </c>
      <c r="AP14" s="74"/>
      <c r="AQ14" s="84">
        <f t="shared" si="14"/>
        <v>58.5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1287.6300000000001</v>
      </c>
      <c r="BA14" s="74"/>
      <c r="BB14" s="84">
        <f t="shared" si="16"/>
        <v>65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783.16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71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87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1112.54</v>
      </c>
      <c r="AP15" s="74"/>
      <c r="AQ15" s="84">
        <f t="shared" si="14"/>
        <v>58.5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1287.6300000000001</v>
      </c>
      <c r="BA15" s="74"/>
      <c r="BB15" s="84">
        <f t="shared" si="16"/>
        <v>65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783.16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71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87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1112.54</v>
      </c>
      <c r="AQ16" s="84">
        <f t="shared" si="14"/>
        <v>58.5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1287.6300000000001</v>
      </c>
      <c r="BB16" s="84">
        <f t="shared" si="16"/>
        <v>65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783.16</v>
      </c>
    </row>
    <row r="17" spans="1:61" x14ac:dyDescent="0.25">
      <c r="B17" s="84">
        <f t="shared" si="6"/>
        <v>13</v>
      </c>
      <c r="C17" s="15"/>
      <c r="D17" s="463"/>
      <c r="E17" s="971"/>
      <c r="F17" s="1079">
        <f t="shared" si="0"/>
        <v>0</v>
      </c>
      <c r="G17" s="1075"/>
      <c r="H17" s="1076"/>
      <c r="I17" s="1070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87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1112.54</v>
      </c>
      <c r="AQ17" s="84">
        <f t="shared" si="14"/>
        <v>58.5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1287.6300000000001</v>
      </c>
      <c r="BB17" s="84">
        <f t="shared" si="16"/>
        <v>65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783.16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71"/>
      <c r="F18" s="1079">
        <v>167.16</v>
      </c>
      <c r="G18" s="1075"/>
      <c r="H18" s="1076"/>
      <c r="I18" s="1070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87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1112.54</v>
      </c>
      <c r="AP18" s="126"/>
      <c r="AQ18" s="84">
        <f t="shared" si="14"/>
        <v>58.5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1287.6300000000001</v>
      </c>
      <c r="BA18" s="126"/>
      <c r="BB18" s="84">
        <f t="shared" si="16"/>
        <v>65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783.16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67">
        <f t="shared" si="0"/>
        <v>0</v>
      </c>
      <c r="G19" s="1068"/>
      <c r="H19" s="1069"/>
      <c r="I19" s="1070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87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1112.54</v>
      </c>
      <c r="AP19" s="126"/>
      <c r="AQ19" s="84">
        <f t="shared" si="14"/>
        <v>58.5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1287.6300000000001</v>
      </c>
      <c r="BA19" s="126"/>
      <c r="BB19" s="84">
        <f t="shared" si="16"/>
        <v>65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783.16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67">
        <f t="shared" si="0"/>
        <v>0</v>
      </c>
      <c r="G20" s="1068"/>
      <c r="H20" s="1069"/>
      <c r="I20" s="1070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87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1112.54</v>
      </c>
      <c r="AP20" s="126"/>
      <c r="AQ20" s="84">
        <f t="shared" si="14"/>
        <v>58.5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1287.6300000000001</v>
      </c>
      <c r="BA20" s="126"/>
      <c r="BB20" s="84">
        <f t="shared" si="16"/>
        <v>65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783.16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87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1112.54</v>
      </c>
      <c r="AP21" s="126"/>
      <c r="AQ21" s="84">
        <f t="shared" si="14"/>
        <v>58.5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1287.6300000000001</v>
      </c>
      <c r="BA21" s="126"/>
      <c r="BB21" s="84">
        <f t="shared" si="16"/>
        <v>65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783.16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87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1112.54</v>
      </c>
      <c r="AP22" s="126"/>
      <c r="AQ22" s="298">
        <f t="shared" si="14"/>
        <v>58.5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1287.6300000000001</v>
      </c>
      <c r="BA22" s="126"/>
      <c r="BB22" s="298">
        <f t="shared" si="16"/>
        <v>65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783.16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87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1112.54</v>
      </c>
      <c r="AP23" s="127"/>
      <c r="AQ23" s="298">
        <f t="shared" si="14"/>
        <v>58.5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1287.6300000000001</v>
      </c>
      <c r="BA23" s="127"/>
      <c r="BB23" s="298">
        <f t="shared" si="16"/>
        <v>65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783.16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87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1112.54</v>
      </c>
      <c r="AP24" s="126"/>
      <c r="AQ24" s="298">
        <f t="shared" si="14"/>
        <v>58.5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1287.6300000000001</v>
      </c>
      <c r="BA24" s="126"/>
      <c r="BB24" s="298">
        <f t="shared" si="16"/>
        <v>65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783.16</v>
      </c>
    </row>
    <row r="25" spans="1:61" x14ac:dyDescent="0.25">
      <c r="A25" s="126"/>
      <c r="B25" s="298">
        <f t="shared" si="6"/>
        <v>0</v>
      </c>
      <c r="C25" s="15"/>
      <c r="D25" s="360"/>
      <c r="E25" s="897"/>
      <c r="F25" s="360">
        <f t="shared" si="0"/>
        <v>0</v>
      </c>
      <c r="G25" s="898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87</v>
      </c>
      <c r="AH25" s="15"/>
      <c r="AI25" s="360"/>
      <c r="AJ25" s="897"/>
      <c r="AK25" s="360">
        <f t="shared" si="3"/>
        <v>0</v>
      </c>
      <c r="AL25" s="898"/>
      <c r="AM25" s="321"/>
      <c r="AN25" s="292">
        <f t="shared" si="13"/>
        <v>1112.54</v>
      </c>
      <c r="AP25" s="126"/>
      <c r="AQ25" s="298">
        <f t="shared" si="14"/>
        <v>58.5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1287.6300000000001</v>
      </c>
      <c r="BA25" s="126"/>
      <c r="BB25" s="298">
        <f t="shared" si="16"/>
        <v>65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783.16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87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1112.54</v>
      </c>
      <c r="AP26" s="126"/>
      <c r="AQ26" s="206">
        <f t="shared" si="14"/>
        <v>58.5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1287.6300000000001</v>
      </c>
      <c r="BA26" s="126"/>
      <c r="BB26" s="206">
        <f t="shared" si="16"/>
        <v>65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783.16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87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1112.54</v>
      </c>
      <c r="AP27" s="126"/>
      <c r="AQ27" s="298">
        <f t="shared" si="14"/>
        <v>58.5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1287.6300000000001</v>
      </c>
      <c r="BA27" s="126"/>
      <c r="BB27" s="298">
        <f t="shared" si="16"/>
        <v>65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783.16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87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1112.54</v>
      </c>
      <c r="AP28" s="126"/>
      <c r="AQ28" s="206">
        <f t="shared" si="14"/>
        <v>58.5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1287.6300000000001</v>
      </c>
      <c r="BA28" s="126"/>
      <c r="BB28" s="206">
        <f t="shared" si="16"/>
        <v>65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783.16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87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1112.54</v>
      </c>
      <c r="AP29" s="126"/>
      <c r="AQ29" s="298">
        <f t="shared" si="14"/>
        <v>58.5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1287.6300000000001</v>
      </c>
      <c r="BA29" s="126"/>
      <c r="BB29" s="298">
        <f t="shared" si="16"/>
        <v>65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783.16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87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1112.54</v>
      </c>
      <c r="AP30" s="126"/>
      <c r="AQ30" s="298">
        <f t="shared" si="14"/>
        <v>58.5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1287.6300000000001</v>
      </c>
      <c r="BA30" s="126"/>
      <c r="BB30" s="298">
        <f t="shared" si="16"/>
        <v>65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783.16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87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1112.54</v>
      </c>
      <c r="AP31" s="126"/>
      <c r="AQ31" s="298">
        <f t="shared" si="14"/>
        <v>58.5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1287.6300000000001</v>
      </c>
      <c r="BA31" s="126"/>
      <c r="BB31" s="298">
        <f t="shared" si="16"/>
        <v>65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783.16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87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1112.54</v>
      </c>
      <c r="AP32" s="126"/>
      <c r="AQ32" s="298">
        <f t="shared" si="14"/>
        <v>58.5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1287.6300000000001</v>
      </c>
      <c r="BA32" s="126"/>
      <c r="BB32" s="298">
        <f t="shared" si="16"/>
        <v>65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783.16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87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1112.54</v>
      </c>
      <c r="AP33" s="126"/>
      <c r="AQ33" s="298">
        <f t="shared" si="14"/>
        <v>58.5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1287.6300000000001</v>
      </c>
      <c r="BA33" s="126"/>
      <c r="BB33" s="298">
        <f t="shared" si="16"/>
        <v>65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783.16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87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1112.54</v>
      </c>
      <c r="AP34" s="126"/>
      <c r="AQ34" s="298">
        <f t="shared" si="14"/>
        <v>58.5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1287.6300000000001</v>
      </c>
      <c r="BA34" s="126"/>
      <c r="BB34" s="298">
        <f t="shared" si="16"/>
        <v>65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783.16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87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1112.54</v>
      </c>
      <c r="AP35" s="126"/>
      <c r="AQ35" s="298">
        <f t="shared" si="14"/>
        <v>58.5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1287.6300000000001</v>
      </c>
      <c r="BA35" s="126"/>
      <c r="BB35" s="298">
        <f t="shared" si="16"/>
        <v>65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783.16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87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1112.54</v>
      </c>
      <c r="AP36" s="126" t="s">
        <v>22</v>
      </c>
      <c r="AQ36" s="298">
        <f t="shared" si="14"/>
        <v>58.5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1287.6300000000001</v>
      </c>
      <c r="BA36" s="126" t="s">
        <v>22</v>
      </c>
      <c r="BB36" s="298">
        <f t="shared" si="16"/>
        <v>65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783.16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87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1112.54</v>
      </c>
      <c r="AP37" s="127"/>
      <c r="AQ37" s="298">
        <f t="shared" si="14"/>
        <v>58.5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1287.6300000000001</v>
      </c>
      <c r="BA37" s="127"/>
      <c r="BB37" s="298">
        <f t="shared" si="16"/>
        <v>65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783.16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87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1112.54</v>
      </c>
      <c r="AP38" s="126"/>
      <c r="AQ38" s="298">
        <f t="shared" si="14"/>
        <v>58.5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1287.6300000000001</v>
      </c>
      <c r="BA38" s="126"/>
      <c r="BB38" s="298">
        <f t="shared" si="16"/>
        <v>65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783.16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87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1112.54</v>
      </c>
      <c r="AP39" s="126"/>
      <c r="AQ39" s="84">
        <f t="shared" si="14"/>
        <v>58.5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1287.6300000000001</v>
      </c>
      <c r="BA39" s="126"/>
      <c r="BB39" s="84">
        <f t="shared" si="16"/>
        <v>65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783.16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87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1112.54</v>
      </c>
      <c r="AP40" s="126"/>
      <c r="AQ40" s="84">
        <f t="shared" si="14"/>
        <v>58.5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1287.6300000000001</v>
      </c>
      <c r="BA40" s="126"/>
      <c r="BB40" s="84">
        <f t="shared" si="16"/>
        <v>65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783.16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87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1112.54</v>
      </c>
      <c r="AP41" s="126"/>
      <c r="AQ41" s="84">
        <f t="shared" si="14"/>
        <v>58.5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1287.6300000000001</v>
      </c>
      <c r="BA41" s="126"/>
      <c r="BB41" s="84">
        <f t="shared" si="16"/>
        <v>65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783.16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87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1112.54</v>
      </c>
      <c r="AP42" s="126"/>
      <c r="AQ42" s="84">
        <f t="shared" si="14"/>
        <v>58.5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1287.6300000000001</v>
      </c>
      <c r="BA42" s="126"/>
      <c r="BB42" s="84">
        <f t="shared" si="16"/>
        <v>65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783.16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87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1112.54</v>
      </c>
      <c r="AP43" s="126"/>
      <c r="AQ43" s="84">
        <f t="shared" si="14"/>
        <v>58.5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1287.6300000000001</v>
      </c>
      <c r="BA43" s="126"/>
      <c r="BB43" s="84">
        <f t="shared" si="16"/>
        <v>65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783.16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87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1112.54</v>
      </c>
      <c r="AP44" s="126"/>
      <c r="AQ44" s="84">
        <f t="shared" si="14"/>
        <v>58.5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1287.6300000000001</v>
      </c>
      <c r="BA44" s="126"/>
      <c r="BB44" s="84">
        <f t="shared" si="16"/>
        <v>65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783.16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87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1112.54</v>
      </c>
      <c r="AP45" s="126"/>
      <c r="AQ45" s="84">
        <f t="shared" si="14"/>
        <v>58.5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1287.6300000000001</v>
      </c>
      <c r="BA45" s="126"/>
      <c r="BB45" s="84">
        <f t="shared" si="16"/>
        <v>65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783.16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87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1112.54</v>
      </c>
      <c r="AP46" s="126"/>
      <c r="AQ46" s="84">
        <f t="shared" si="14"/>
        <v>58.5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1287.6300000000001</v>
      </c>
      <c r="BA46" s="126"/>
      <c r="BB46" s="84">
        <f t="shared" si="16"/>
        <v>65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783.16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87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1112.54</v>
      </c>
      <c r="AP47" s="126"/>
      <c r="AQ47" s="84">
        <f t="shared" si="14"/>
        <v>58.5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1287.6300000000001</v>
      </c>
      <c r="BA47" s="126"/>
      <c r="BB47" s="84">
        <f t="shared" si="16"/>
        <v>65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783.16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87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1112.54</v>
      </c>
      <c r="AP48" s="126"/>
      <c r="AQ48" s="84">
        <f t="shared" si="14"/>
        <v>58.5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1287.6300000000001</v>
      </c>
      <c r="BA48" s="126"/>
      <c r="BB48" s="84">
        <f t="shared" si="16"/>
        <v>65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783.16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87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1112.54</v>
      </c>
      <c r="AP49" s="126"/>
      <c r="AQ49" s="84">
        <f t="shared" si="14"/>
        <v>58.5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1287.6300000000001</v>
      </c>
      <c r="BA49" s="126"/>
      <c r="BB49" s="84">
        <f t="shared" si="16"/>
        <v>65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783.16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87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1112.54</v>
      </c>
      <c r="AP50" s="126"/>
      <c r="AQ50" s="84">
        <f t="shared" si="14"/>
        <v>58.5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1287.6300000000001</v>
      </c>
      <c r="BA50" s="126"/>
      <c r="BB50" s="84">
        <f t="shared" si="16"/>
        <v>65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783.16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87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1112.54</v>
      </c>
      <c r="AP51" s="126"/>
      <c r="AQ51" s="84">
        <f t="shared" si="14"/>
        <v>58.5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1287.6300000000001</v>
      </c>
      <c r="BA51" s="126"/>
      <c r="BB51" s="84">
        <f t="shared" si="16"/>
        <v>65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783.16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87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1112.54</v>
      </c>
      <c r="AP52" s="126"/>
      <c r="AQ52" s="84">
        <f t="shared" si="14"/>
        <v>58.5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1287.6300000000001</v>
      </c>
      <c r="BA52" s="126"/>
      <c r="BB52" s="84">
        <f t="shared" si="16"/>
        <v>65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783.16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87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1112.54</v>
      </c>
      <c r="AP53" s="126"/>
      <c r="AQ53" s="84">
        <f t="shared" si="14"/>
        <v>58.5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1287.6300000000001</v>
      </c>
      <c r="BA53" s="126"/>
      <c r="BB53" s="84">
        <f t="shared" si="16"/>
        <v>65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783.16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87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1112.54</v>
      </c>
      <c r="AP54" s="126"/>
      <c r="AQ54" s="84">
        <f t="shared" si="14"/>
        <v>58.5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1287.6300000000001</v>
      </c>
      <c r="BA54" s="126"/>
      <c r="BB54" s="84">
        <f t="shared" si="16"/>
        <v>65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783.16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87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1112.54</v>
      </c>
      <c r="AP55" s="126"/>
      <c r="AQ55" s="12">
        <f>AQ54-AR55</f>
        <v>58.5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1287.6300000000001</v>
      </c>
      <c r="BA55" s="126"/>
      <c r="BB55" s="12">
        <f>BB54-BC55</f>
        <v>65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783.16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87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1112.54</v>
      </c>
      <c r="AP56" s="126"/>
      <c r="AQ56" s="12">
        <f t="shared" ref="AQ56:AQ75" si="22">AQ55-AR56</f>
        <v>58.5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1287.6300000000001</v>
      </c>
      <c r="BA56" s="126"/>
      <c r="BB56" s="12">
        <f t="shared" ref="BB56:BB75" si="23">BB55-BC56</f>
        <v>65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783.16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87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1112.54</v>
      </c>
      <c r="AP57" s="126"/>
      <c r="AQ57" s="12">
        <f t="shared" si="22"/>
        <v>58.5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1287.6300000000001</v>
      </c>
      <c r="BA57" s="126"/>
      <c r="BB57" s="12">
        <f t="shared" si="23"/>
        <v>65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783.16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87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1112.54</v>
      </c>
      <c r="AP58" s="126"/>
      <c r="AQ58" s="12">
        <f t="shared" si="22"/>
        <v>58.5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1287.6300000000001</v>
      </c>
      <c r="BA58" s="126"/>
      <c r="BB58" s="12">
        <f t="shared" si="23"/>
        <v>65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783.16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87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1112.54</v>
      </c>
      <c r="AP59" s="126"/>
      <c r="AQ59" s="12">
        <f t="shared" si="22"/>
        <v>58.5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1287.6300000000001</v>
      </c>
      <c r="BA59" s="126"/>
      <c r="BB59" s="12">
        <f t="shared" si="23"/>
        <v>65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783.16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87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1112.54</v>
      </c>
      <c r="AP60" s="126"/>
      <c r="AQ60" s="12">
        <f t="shared" si="22"/>
        <v>58.5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1287.6300000000001</v>
      </c>
      <c r="BA60" s="126"/>
      <c r="BB60" s="12">
        <f t="shared" si="23"/>
        <v>65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783.16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87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1112.54</v>
      </c>
      <c r="AP61" s="126"/>
      <c r="AQ61" s="12">
        <f t="shared" si="22"/>
        <v>58.5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1287.6300000000001</v>
      </c>
      <c r="BA61" s="126"/>
      <c r="BB61" s="12">
        <f t="shared" si="23"/>
        <v>65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783.16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87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1112.54</v>
      </c>
      <c r="AP62" s="126"/>
      <c r="AQ62" s="12">
        <f t="shared" si="22"/>
        <v>58.5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1287.6300000000001</v>
      </c>
      <c r="BA62" s="126"/>
      <c r="BB62" s="12">
        <f t="shared" si="23"/>
        <v>65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783.16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87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1112.54</v>
      </c>
      <c r="AP63" s="126"/>
      <c r="AQ63" s="12">
        <f t="shared" si="22"/>
        <v>58.5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1287.6300000000001</v>
      </c>
      <c r="BA63" s="126"/>
      <c r="BB63" s="12">
        <f t="shared" si="23"/>
        <v>65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783.16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87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1112.54</v>
      </c>
      <c r="AP64" s="126"/>
      <c r="AQ64" s="12">
        <f t="shared" si="22"/>
        <v>58.5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1287.6300000000001</v>
      </c>
      <c r="BA64" s="126"/>
      <c r="BB64" s="12">
        <f t="shared" si="23"/>
        <v>65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783.16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87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1112.54</v>
      </c>
      <c r="AP65" s="126"/>
      <c r="AQ65" s="12">
        <f t="shared" si="22"/>
        <v>58.5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1287.6300000000001</v>
      </c>
      <c r="BA65" s="126"/>
      <c r="BB65" s="12">
        <f t="shared" si="23"/>
        <v>65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783.16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87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1112.54</v>
      </c>
      <c r="AP66" s="126"/>
      <c r="AQ66" s="12">
        <f t="shared" si="22"/>
        <v>58.5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1287.6300000000001</v>
      </c>
      <c r="BA66" s="126"/>
      <c r="BB66" s="12">
        <f t="shared" si="23"/>
        <v>65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783.16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87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1112.54</v>
      </c>
      <c r="AP67" s="126"/>
      <c r="AQ67" s="12">
        <f t="shared" si="22"/>
        <v>58.5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1287.6300000000001</v>
      </c>
      <c r="BA67" s="126"/>
      <c r="BB67" s="12">
        <f t="shared" si="23"/>
        <v>65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783.16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87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1112.54</v>
      </c>
      <c r="AP68" s="126"/>
      <c r="AQ68" s="12">
        <f t="shared" si="22"/>
        <v>58.5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1287.6300000000001</v>
      </c>
      <c r="BA68" s="126"/>
      <c r="BB68" s="12">
        <f t="shared" si="23"/>
        <v>65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783.16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87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1112.54</v>
      </c>
      <c r="AP69" s="126"/>
      <c r="AQ69" s="12">
        <f t="shared" si="22"/>
        <v>58.5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1287.6300000000001</v>
      </c>
      <c r="BA69" s="126"/>
      <c r="BB69" s="12">
        <f t="shared" si="23"/>
        <v>65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783.16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87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1112.54</v>
      </c>
      <c r="AP70" s="126"/>
      <c r="AQ70" s="12">
        <f t="shared" si="22"/>
        <v>58.5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1287.6300000000001</v>
      </c>
      <c r="BA70" s="126"/>
      <c r="BB70" s="12">
        <f t="shared" si="23"/>
        <v>65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783.16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87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1112.54</v>
      </c>
      <c r="AP71" s="126"/>
      <c r="AQ71" s="12">
        <f t="shared" si="22"/>
        <v>58.5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1287.6300000000001</v>
      </c>
      <c r="BA71" s="126"/>
      <c r="BB71" s="12">
        <f t="shared" si="23"/>
        <v>65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783.16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87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1112.54</v>
      </c>
      <c r="AP72" s="126"/>
      <c r="AQ72" s="12">
        <f t="shared" si="22"/>
        <v>58.5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1287.6300000000001</v>
      </c>
      <c r="BA72" s="126"/>
      <c r="BB72" s="12">
        <f t="shared" si="23"/>
        <v>65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783.16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87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1112.54</v>
      </c>
      <c r="AP73" s="126"/>
      <c r="AQ73" s="12">
        <f t="shared" si="22"/>
        <v>58.5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1287.6300000000001</v>
      </c>
      <c r="BA73" s="126"/>
      <c r="BB73" s="12">
        <f t="shared" si="23"/>
        <v>65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783.16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87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1112.54</v>
      </c>
      <c r="AP74" s="126"/>
      <c r="AQ74" s="12">
        <f t="shared" si="22"/>
        <v>58.5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1287.6300000000001</v>
      </c>
      <c r="BA74" s="126"/>
      <c r="BB74" s="12">
        <f t="shared" si="23"/>
        <v>65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783.16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87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1112.54</v>
      </c>
      <c r="AP75" s="126"/>
      <c r="AQ75" s="12">
        <f t="shared" si="22"/>
        <v>58.5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1287.6300000000001</v>
      </c>
      <c r="BA75" s="126"/>
      <c r="BB75" s="12">
        <f t="shared" si="23"/>
        <v>65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783.16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1112.54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1287.6300000000001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783.16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20</v>
      </c>
      <c r="AI78" s="6">
        <f>SUM(AI9:AI77)</f>
        <v>252.84</v>
      </c>
      <c r="AK78" s="6">
        <f>SUM(AK9:AK77)</f>
        <v>252.84</v>
      </c>
      <c r="AR78" s="53">
        <f>SUM(AR9:AR77)</f>
        <v>80</v>
      </c>
      <c r="AS78" s="6">
        <f>SUM(AS9:AS77)</f>
        <v>351.01</v>
      </c>
      <c r="AU78" s="6">
        <f>SUM(AU9:AU77)</f>
        <v>351.01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87</v>
      </c>
      <c r="AS81" s="45" t="s">
        <v>4</v>
      </c>
      <c r="AT81" s="57">
        <f>AU5+AU6-AR78+AU7</f>
        <v>58.5</v>
      </c>
      <c r="BD81" s="45" t="s">
        <v>4</v>
      </c>
      <c r="BE81" s="57">
        <f>BF5+BF6-BC78+BF7</f>
        <v>65</v>
      </c>
    </row>
    <row r="82" spans="3:58" ht="15.75" thickBot="1" x14ac:dyDescent="0.3"/>
    <row r="83" spans="3:58" ht="15.75" thickBot="1" x14ac:dyDescent="0.3">
      <c r="C83" s="1138" t="s">
        <v>11</v>
      </c>
      <c r="D83" s="1139"/>
      <c r="E83" s="58">
        <f>E5+E6-F78+E7</f>
        <v>-385.34000000000026</v>
      </c>
      <c r="F83" s="74"/>
      <c r="M83" s="1138" t="s">
        <v>11</v>
      </c>
      <c r="N83" s="1139"/>
      <c r="O83" s="58">
        <f>O5+O6-P78+O7</f>
        <v>-395.54</v>
      </c>
      <c r="P83" s="74"/>
      <c r="X83" s="1138" t="s">
        <v>11</v>
      </c>
      <c r="Y83" s="1139"/>
      <c r="Z83" s="58">
        <f>Z5+Z6-AA78+Z7</f>
        <v>-58.39</v>
      </c>
      <c r="AA83" s="74"/>
      <c r="AH83" s="1138" t="s">
        <v>11</v>
      </c>
      <c r="AI83" s="1139"/>
      <c r="AJ83" s="58">
        <f>AJ5+AJ6-AK78+AJ7</f>
        <v>1112.5400000000002</v>
      </c>
      <c r="AK83" s="74"/>
      <c r="AR83" s="1138" t="s">
        <v>11</v>
      </c>
      <c r="AS83" s="1139"/>
      <c r="AT83" s="58">
        <f>AT5+AT6-AU78+AT7</f>
        <v>1287.6300000000001</v>
      </c>
      <c r="AU83" s="74"/>
      <c r="BC83" s="1138" t="s">
        <v>11</v>
      </c>
      <c r="BD83" s="1139"/>
      <c r="BE83" s="58">
        <f>BE5+BE6-BF78+BE7</f>
        <v>783.16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6" t="s">
        <v>226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26" t="s">
        <v>53</v>
      </c>
      <c r="B5" s="1128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26"/>
      <c r="B6" s="1128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8" t="s">
        <v>11</v>
      </c>
      <c r="D60" s="113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H12" sqref="H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36" t="s">
        <v>227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5"/>
      <c r="C4" s="104"/>
      <c r="D4" s="141"/>
      <c r="E4" s="87"/>
      <c r="F4" s="74"/>
      <c r="G4" s="932"/>
    </row>
    <row r="5" spans="1:9" ht="29.25" x14ac:dyDescent="0.25">
      <c r="A5" s="12" t="s">
        <v>67</v>
      </c>
      <c r="B5" s="931" t="s">
        <v>138</v>
      </c>
      <c r="C5" s="104">
        <v>34</v>
      </c>
      <c r="D5" s="141">
        <v>44494</v>
      </c>
      <c r="E5" s="952">
        <v>2022.78</v>
      </c>
      <c r="F5" s="947">
        <v>70</v>
      </c>
      <c r="G5" s="48">
        <f>F34</f>
        <v>522.14</v>
      </c>
      <c r="H5" s="144">
        <f>E5-G5+E4+E6+E7+E8</f>
        <v>4998.6099999999997</v>
      </c>
    </row>
    <row r="6" spans="1:9" ht="15.75" thickBot="1" x14ac:dyDescent="0.3">
      <c r="B6" s="74"/>
      <c r="C6" s="104">
        <v>32</v>
      </c>
      <c r="D6" s="141">
        <v>44496</v>
      </c>
      <c r="E6" s="952">
        <v>3497.97</v>
      </c>
      <c r="F6" s="94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467">
        <v>8</v>
      </c>
      <c r="D11" s="989">
        <v>231.09</v>
      </c>
      <c r="E11" s="990">
        <v>44516</v>
      </c>
      <c r="F11" s="991">
        <f t="shared" ref="F11:F30" si="0">D11</f>
        <v>231.09</v>
      </c>
      <c r="G11" s="992" t="s">
        <v>406</v>
      </c>
      <c r="H11" s="993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172</v>
      </c>
      <c r="C12" s="467"/>
      <c r="D12" s="989"/>
      <c r="E12" s="990"/>
      <c r="F12" s="991">
        <f t="shared" si="0"/>
        <v>0</v>
      </c>
      <c r="G12" s="992"/>
      <c r="H12" s="993"/>
      <c r="I12" s="286">
        <f t="shared" ref="I12:I30" si="2">I11-F12</f>
        <v>4998.6099999999997</v>
      </c>
    </row>
    <row r="13" spans="1:9" x14ac:dyDescent="0.25">
      <c r="A13" s="56"/>
      <c r="B13" s="512">
        <f t="shared" si="1"/>
        <v>172</v>
      </c>
      <c r="C13" s="467"/>
      <c r="D13" s="989"/>
      <c r="E13" s="990"/>
      <c r="F13" s="991">
        <f t="shared" si="0"/>
        <v>0</v>
      </c>
      <c r="G13" s="992"/>
      <c r="H13" s="993"/>
      <c r="I13" s="286">
        <f t="shared" si="2"/>
        <v>4998.6099999999997</v>
      </c>
    </row>
    <row r="14" spans="1:9" x14ac:dyDescent="0.25">
      <c r="A14" s="76"/>
      <c r="B14" s="512">
        <f t="shared" si="1"/>
        <v>172</v>
      </c>
      <c r="C14" s="467"/>
      <c r="D14" s="989"/>
      <c r="E14" s="990"/>
      <c r="F14" s="991">
        <f t="shared" si="0"/>
        <v>0</v>
      </c>
      <c r="G14" s="992"/>
      <c r="H14" s="993"/>
      <c r="I14" s="286">
        <f t="shared" si="2"/>
        <v>4998.6099999999997</v>
      </c>
    </row>
    <row r="15" spans="1:9" x14ac:dyDescent="0.25">
      <c r="A15" s="76"/>
      <c r="B15" s="512">
        <f t="shared" si="1"/>
        <v>172</v>
      </c>
      <c r="C15" s="467"/>
      <c r="D15" s="989"/>
      <c r="E15" s="990"/>
      <c r="F15" s="991">
        <f t="shared" si="0"/>
        <v>0</v>
      </c>
      <c r="G15" s="992"/>
      <c r="H15" s="993"/>
      <c r="I15" s="286">
        <f t="shared" si="2"/>
        <v>4998.6099999999997</v>
      </c>
    </row>
    <row r="16" spans="1:9" x14ac:dyDescent="0.25">
      <c r="B16" s="512">
        <f t="shared" si="1"/>
        <v>172</v>
      </c>
      <c r="C16" s="467"/>
      <c r="D16" s="989"/>
      <c r="E16" s="990"/>
      <c r="F16" s="991">
        <f t="shared" si="0"/>
        <v>0</v>
      </c>
      <c r="G16" s="992"/>
      <c r="H16" s="993"/>
      <c r="I16" s="286">
        <f t="shared" si="2"/>
        <v>4998.6099999999997</v>
      </c>
    </row>
    <row r="17" spans="2:9" x14ac:dyDescent="0.25">
      <c r="B17" s="512">
        <f t="shared" si="1"/>
        <v>172</v>
      </c>
      <c r="C17" s="467"/>
      <c r="D17" s="989"/>
      <c r="E17" s="990"/>
      <c r="F17" s="991">
        <f t="shared" si="0"/>
        <v>0</v>
      </c>
      <c r="G17" s="992"/>
      <c r="H17" s="993"/>
      <c r="I17" s="286">
        <f t="shared" si="2"/>
        <v>4998.6099999999997</v>
      </c>
    </row>
    <row r="18" spans="2:9" x14ac:dyDescent="0.25">
      <c r="B18" s="512">
        <f t="shared" si="1"/>
        <v>172</v>
      </c>
      <c r="C18" s="467"/>
      <c r="D18" s="989"/>
      <c r="E18" s="994"/>
      <c r="F18" s="991">
        <f t="shared" si="0"/>
        <v>0</v>
      </c>
      <c r="G18" s="992"/>
      <c r="H18" s="993"/>
      <c r="I18" s="286">
        <f t="shared" si="2"/>
        <v>4998.6099999999997</v>
      </c>
    </row>
    <row r="19" spans="2:9" x14ac:dyDescent="0.25">
      <c r="B19" s="512">
        <f t="shared" si="1"/>
        <v>172</v>
      </c>
      <c r="C19" s="467"/>
      <c r="D19" s="989"/>
      <c r="E19" s="994"/>
      <c r="F19" s="991">
        <f t="shared" si="0"/>
        <v>0</v>
      </c>
      <c r="G19" s="992"/>
      <c r="H19" s="993"/>
      <c r="I19" s="286">
        <f t="shared" si="2"/>
        <v>4998.6099999999997</v>
      </c>
    </row>
    <row r="20" spans="2:9" x14ac:dyDescent="0.25">
      <c r="B20" s="512">
        <f t="shared" si="1"/>
        <v>172</v>
      </c>
      <c r="C20" s="467"/>
      <c r="D20" s="989"/>
      <c r="E20" s="994"/>
      <c r="F20" s="991">
        <f t="shared" si="0"/>
        <v>0</v>
      </c>
      <c r="G20" s="992"/>
      <c r="H20" s="993"/>
      <c r="I20" s="286">
        <f t="shared" si="2"/>
        <v>4998.6099999999997</v>
      </c>
    </row>
    <row r="21" spans="2:9" x14ac:dyDescent="0.25">
      <c r="B21" s="512">
        <f t="shared" si="1"/>
        <v>172</v>
      </c>
      <c r="C21" s="467"/>
      <c r="D21" s="989"/>
      <c r="E21" s="994"/>
      <c r="F21" s="991">
        <f t="shared" si="0"/>
        <v>0</v>
      </c>
      <c r="G21" s="995"/>
      <c r="H21" s="996"/>
      <c r="I21" s="136">
        <f t="shared" si="2"/>
        <v>4998.6099999999997</v>
      </c>
    </row>
    <row r="22" spans="2:9" x14ac:dyDescent="0.25">
      <c r="B22" s="512">
        <f t="shared" si="1"/>
        <v>172</v>
      </c>
      <c r="C22" s="467"/>
      <c r="D22" s="989"/>
      <c r="E22" s="994"/>
      <c r="F22" s="991">
        <f t="shared" si="0"/>
        <v>0</v>
      </c>
      <c r="G22" s="995"/>
      <c r="H22" s="996"/>
      <c r="I22" s="136">
        <f t="shared" si="2"/>
        <v>4998.6099999999997</v>
      </c>
    </row>
    <row r="23" spans="2:9" x14ac:dyDescent="0.25">
      <c r="B23" s="512">
        <f t="shared" si="1"/>
        <v>172</v>
      </c>
      <c r="C23" s="467"/>
      <c r="D23" s="989"/>
      <c r="E23" s="994"/>
      <c r="F23" s="991">
        <f t="shared" si="0"/>
        <v>0</v>
      </c>
      <c r="G23" s="995"/>
      <c r="H23" s="996"/>
      <c r="I23" s="136">
        <f t="shared" si="2"/>
        <v>4998.6099999999997</v>
      </c>
    </row>
    <row r="24" spans="2:9" x14ac:dyDescent="0.25">
      <c r="B24" s="512">
        <f t="shared" si="1"/>
        <v>172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4998.6099999999997</v>
      </c>
    </row>
    <row r="25" spans="2:9" x14ac:dyDescent="0.25">
      <c r="B25" s="512">
        <f t="shared" si="1"/>
        <v>172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4998.6099999999997</v>
      </c>
    </row>
    <row r="26" spans="2:9" x14ac:dyDescent="0.25">
      <c r="B26" s="512">
        <f t="shared" si="1"/>
        <v>172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4998.6099999999997</v>
      </c>
    </row>
    <row r="27" spans="2:9" x14ac:dyDescent="0.25">
      <c r="B27" s="512">
        <f t="shared" si="1"/>
        <v>172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4998.6099999999997</v>
      </c>
    </row>
    <row r="28" spans="2:9" x14ac:dyDescent="0.25">
      <c r="B28" s="512">
        <f t="shared" si="1"/>
        <v>172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4998.6099999999997</v>
      </c>
    </row>
    <row r="29" spans="2:9" x14ac:dyDescent="0.25">
      <c r="B29" s="512">
        <f t="shared" si="1"/>
        <v>172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4998.6099999999997</v>
      </c>
    </row>
    <row r="30" spans="2:9" x14ac:dyDescent="0.25">
      <c r="B30" s="512">
        <f t="shared" si="1"/>
        <v>172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4998.6099999999997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522.14</v>
      </c>
      <c r="E34" s="76"/>
      <c r="F34" s="107">
        <f>SUM(F10:F33)</f>
        <v>522.14</v>
      </c>
      <c r="G34" s="76"/>
      <c r="H34" s="76"/>
    </row>
    <row r="35" spans="1:9" x14ac:dyDescent="0.25">
      <c r="A35" s="76"/>
      <c r="B35" s="76"/>
      <c r="C35" s="76"/>
      <c r="D35" s="927" t="s">
        <v>21</v>
      </c>
      <c r="E35" s="928"/>
      <c r="F35" s="147">
        <f>E6+E5+E4-F34</f>
        <v>4998.6099999999997</v>
      </c>
      <c r="G35" s="76"/>
      <c r="H35" s="76"/>
    </row>
    <row r="36" spans="1:9" ht="15.75" thickBot="1" x14ac:dyDescent="0.3">
      <c r="A36" s="76"/>
      <c r="B36" s="76"/>
      <c r="C36" s="76"/>
      <c r="D36" s="929" t="s">
        <v>4</v>
      </c>
      <c r="E36" s="93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137</v>
      </c>
      <c r="C4" s="104"/>
      <c r="D4" s="141"/>
      <c r="E4" s="87"/>
      <c r="F4" s="74"/>
      <c r="G4" s="822"/>
    </row>
    <row r="5" spans="1:9" x14ac:dyDescent="0.25">
      <c r="A5" s="76"/>
      <c r="B5" s="1205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1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1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1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1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1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1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1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1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1"/>
      <c r="E16" s="772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3"/>
      <c r="E17" s="772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1"/>
      <c r="E18" s="772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1"/>
      <c r="E19" s="772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1"/>
      <c r="E20" s="772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1"/>
      <c r="E21" s="772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1"/>
      <c r="E22" s="772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1"/>
      <c r="E23" s="772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1"/>
      <c r="E24" s="772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1"/>
      <c r="E25" s="772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1"/>
      <c r="E26" s="772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8" t="s">
        <v>21</v>
      </c>
      <c r="E33" s="81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0" t="s">
        <v>4</v>
      </c>
      <c r="E34" s="82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05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40"/>
  <sheetViews>
    <sheetView workbookViewId="0">
      <selection activeCell="E37" sqref="E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2" t="s">
        <v>258</v>
      </c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207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208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209"/>
      <c r="C6" s="263"/>
      <c r="D6" s="261"/>
      <c r="E6" s="494"/>
      <c r="F6" s="284"/>
      <c r="G6" s="256"/>
      <c r="H6" s="256"/>
      <c r="I6" s="1193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4"/>
      <c r="J7" s="1210"/>
    </row>
    <row r="8" spans="1:11" ht="15.75" thickTop="1" x14ac:dyDescent="0.25">
      <c r="A8" s="81" t="s">
        <v>32</v>
      </c>
      <c r="B8" s="712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12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12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12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12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12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12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12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12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12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12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12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12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12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12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12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12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12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12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12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12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12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12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12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48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1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1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63" t="s">
        <v>11</v>
      </c>
      <c r="D36" s="1164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16" zoomScaleNormal="100" workbookViewId="0">
      <selection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36" t="s">
        <v>220</v>
      </c>
      <c r="B1" s="1136"/>
      <c r="C1" s="1136"/>
      <c r="D1" s="1136"/>
      <c r="E1" s="1136"/>
      <c r="F1" s="1136"/>
      <c r="G1" s="1136"/>
      <c r="H1" s="11">
        <v>1</v>
      </c>
      <c r="K1" s="1136" t="str">
        <f>A1</f>
        <v>INVENTARIO   DEL MES DE OCTUBRE 2021</v>
      </c>
      <c r="L1" s="1136"/>
      <c r="M1" s="1136"/>
      <c r="N1" s="1136"/>
      <c r="O1" s="1136"/>
      <c r="P1" s="1136"/>
      <c r="Q1" s="1136"/>
      <c r="R1" s="11">
        <v>2</v>
      </c>
      <c r="U1" s="1136" t="str">
        <f>K1</f>
        <v>INVENTARIO   DEL MES DE OCTUBRE 2021</v>
      </c>
      <c r="V1" s="1136"/>
      <c r="W1" s="1136"/>
      <c r="X1" s="1136"/>
      <c r="Y1" s="1136"/>
      <c r="Z1" s="1136"/>
      <c r="AA1" s="1136"/>
      <c r="AB1" s="11">
        <v>3</v>
      </c>
      <c r="AE1" s="1142" t="s">
        <v>258</v>
      </c>
      <c r="AF1" s="1142"/>
      <c r="AG1" s="1142"/>
      <c r="AH1" s="1142"/>
      <c r="AI1" s="1142"/>
      <c r="AJ1" s="1142"/>
      <c r="AK1" s="114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5"/>
      <c r="B4" s="1143" t="s">
        <v>111</v>
      </c>
      <c r="C4" s="343"/>
      <c r="D4" s="264"/>
      <c r="E4" s="870"/>
      <c r="F4" s="259"/>
      <c r="G4" s="166"/>
      <c r="H4" s="166"/>
      <c r="K4" s="775"/>
      <c r="L4" s="1145" t="s">
        <v>133</v>
      </c>
      <c r="M4" s="343"/>
      <c r="N4" s="264"/>
      <c r="O4" s="870"/>
      <c r="P4" s="259"/>
      <c r="Q4" s="166"/>
      <c r="R4" s="166"/>
      <c r="U4" s="775"/>
      <c r="V4" s="1148" t="s">
        <v>132</v>
      </c>
      <c r="W4" s="343"/>
      <c r="X4" s="264"/>
      <c r="Y4" s="870"/>
      <c r="Z4" s="259"/>
      <c r="AA4" s="166"/>
      <c r="AB4" s="166"/>
      <c r="AE4" s="775"/>
      <c r="AF4" s="1147" t="s">
        <v>269</v>
      </c>
      <c r="AG4" s="343"/>
      <c r="AH4" s="264"/>
      <c r="AI4" s="870"/>
      <c r="AJ4" s="259"/>
      <c r="AK4" s="166"/>
      <c r="AL4" s="166"/>
    </row>
    <row r="5" spans="1:39" ht="15" customHeight="1" x14ac:dyDescent="0.25">
      <c r="A5" s="1134" t="s">
        <v>68</v>
      </c>
      <c r="B5" s="1144"/>
      <c r="C5" s="640">
        <v>142</v>
      </c>
      <c r="D5" s="264">
        <v>44476</v>
      </c>
      <c r="E5" s="870">
        <v>976.92</v>
      </c>
      <c r="F5" s="259">
        <v>34</v>
      </c>
      <c r="G5" s="276"/>
      <c r="K5" s="1134" t="s">
        <v>130</v>
      </c>
      <c r="L5" s="1146"/>
      <c r="M5" s="343">
        <v>137</v>
      </c>
      <c r="N5" s="264">
        <v>44479</v>
      </c>
      <c r="O5" s="870">
        <v>4874.42</v>
      </c>
      <c r="P5" s="259">
        <v>163</v>
      </c>
      <c r="Q5" s="276"/>
      <c r="U5" s="1134" t="s">
        <v>131</v>
      </c>
      <c r="V5" s="1149"/>
      <c r="W5" s="343">
        <v>135</v>
      </c>
      <c r="X5" s="264">
        <v>44480</v>
      </c>
      <c r="Y5" s="949">
        <v>615.84</v>
      </c>
      <c r="Z5" s="947">
        <v>20</v>
      </c>
      <c r="AA5" s="276"/>
      <c r="AE5" s="1134" t="s">
        <v>53</v>
      </c>
      <c r="AF5" s="1141"/>
      <c r="AG5" s="343"/>
      <c r="AH5" s="264">
        <v>44515</v>
      </c>
      <c r="AI5" s="870">
        <v>18217</v>
      </c>
      <c r="AJ5" s="259">
        <v>590</v>
      </c>
      <c r="AK5" s="276"/>
    </row>
    <row r="6" spans="1:39" x14ac:dyDescent="0.25">
      <c r="A6" s="1134"/>
      <c r="B6" s="1144"/>
      <c r="C6" s="654">
        <v>142</v>
      </c>
      <c r="D6" s="264">
        <v>44488</v>
      </c>
      <c r="E6" s="965">
        <v>7999.7309999999998</v>
      </c>
      <c r="F6" s="259">
        <v>245</v>
      </c>
      <c r="G6" s="278">
        <f>F79</f>
        <v>10975.820000000002</v>
      </c>
      <c r="H6" s="7">
        <f>E6-G6+E7+E5-G5+E4</f>
        <v>639.59099999999842</v>
      </c>
      <c r="K6" s="1134"/>
      <c r="L6" s="1146"/>
      <c r="M6" s="654"/>
      <c r="N6" s="264"/>
      <c r="O6" s="871"/>
      <c r="P6" s="74"/>
      <c r="Q6" s="278">
        <f>P79</f>
        <v>0</v>
      </c>
      <c r="R6" s="7">
        <f>O6-Q6+O7+O5-Q5+O4</f>
        <v>4874.42</v>
      </c>
      <c r="U6" s="1134"/>
      <c r="V6" s="1149"/>
      <c r="W6" s="654"/>
      <c r="X6" s="264"/>
      <c r="Y6" s="871"/>
      <c r="Z6" s="74"/>
      <c r="AA6" s="278">
        <f>Z79</f>
        <v>0</v>
      </c>
      <c r="AB6" s="7">
        <f>Y6-AA6+Y7+Y5-AA5+Y4</f>
        <v>615.84</v>
      </c>
      <c r="AE6" s="1134"/>
      <c r="AF6" s="1141"/>
      <c r="AG6" s="654"/>
      <c r="AH6" s="264"/>
      <c r="AI6" s="871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5"/>
      <c r="B7" s="289"/>
      <c r="C7" s="300">
        <v>142</v>
      </c>
      <c r="D7" s="291">
        <v>44491</v>
      </c>
      <c r="E7" s="870">
        <v>2638.76</v>
      </c>
      <c r="F7" s="259">
        <v>86</v>
      </c>
      <c r="G7" s="256"/>
      <c r="K7" s="775"/>
      <c r="L7" s="289"/>
      <c r="M7" s="300"/>
      <c r="N7" s="291"/>
      <c r="O7" s="870"/>
      <c r="P7" s="259"/>
      <c r="Q7" s="256"/>
      <c r="U7" s="775"/>
      <c r="V7" s="289"/>
      <c r="W7" s="300"/>
      <c r="X7" s="291"/>
      <c r="Y7" s="870"/>
      <c r="Z7" s="259"/>
      <c r="AA7" s="256"/>
      <c r="AE7" s="775"/>
      <c r="AF7" s="289"/>
      <c r="AG7" s="300"/>
      <c r="AH7" s="291"/>
      <c r="AI7" s="870"/>
      <c r="AJ7" s="259"/>
      <c r="AK7" s="256"/>
    </row>
    <row r="8" spans="1:39" ht="15.75" thickBot="1" x14ac:dyDescent="0.3">
      <c r="A8" s="775"/>
      <c r="B8" s="289"/>
      <c r="C8" s="300"/>
      <c r="D8" s="291"/>
      <c r="E8" s="870"/>
      <c r="F8" s="259"/>
      <c r="G8" s="256"/>
      <c r="K8" s="775"/>
      <c r="L8" s="289"/>
      <c r="M8" s="300"/>
      <c r="N8" s="291"/>
      <c r="O8" s="870"/>
      <c r="P8" s="259"/>
      <c r="Q8" s="256"/>
      <c r="U8" s="775"/>
      <c r="V8" s="289"/>
      <c r="W8" s="300"/>
      <c r="X8" s="291"/>
      <c r="Y8" s="870"/>
      <c r="Z8" s="259"/>
      <c r="AA8" s="256"/>
      <c r="AE8" s="775"/>
      <c r="AF8" s="289"/>
      <c r="AG8" s="300"/>
      <c r="AH8" s="291"/>
      <c r="AI8" s="870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83</v>
      </c>
      <c r="C24" s="15">
        <v>1</v>
      </c>
      <c r="D24" s="463">
        <v>33.520000000000003</v>
      </c>
      <c r="E24" s="971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73</v>
      </c>
      <c r="C25" s="15">
        <v>10</v>
      </c>
      <c r="D25" s="463">
        <v>247.48</v>
      </c>
      <c r="E25" s="971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3"/>
        <v>163</v>
      </c>
      <c r="M25" s="15"/>
      <c r="N25" s="360"/>
      <c r="O25" s="897"/>
      <c r="P25" s="360">
        <f t="shared" si="1"/>
        <v>0</v>
      </c>
      <c r="Q25" s="898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897"/>
      <c r="Z25" s="360">
        <f t="shared" si="2"/>
        <v>0</v>
      </c>
      <c r="AA25" s="898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897"/>
      <c r="AJ25" s="360">
        <f t="shared" si="3"/>
        <v>0</v>
      </c>
      <c r="AK25" s="898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72</v>
      </c>
      <c r="C26" s="15">
        <v>1</v>
      </c>
      <c r="D26" s="463">
        <v>29.03</v>
      </c>
      <c r="E26" s="971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3"/>
        <v>163</v>
      </c>
      <c r="M26" s="15"/>
      <c r="N26" s="360"/>
      <c r="O26" s="897"/>
      <c r="P26" s="360">
        <f t="shared" si="1"/>
        <v>0</v>
      </c>
      <c r="Q26" s="898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897"/>
      <c r="Z26" s="360">
        <f t="shared" si="2"/>
        <v>0</v>
      </c>
      <c r="AA26" s="898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897"/>
      <c r="AJ26" s="360">
        <f t="shared" si="3"/>
        <v>0</v>
      </c>
      <c r="AK26" s="898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36</v>
      </c>
      <c r="C27" s="15">
        <v>36</v>
      </c>
      <c r="D27" s="463">
        <v>1096.8699999999999</v>
      </c>
      <c r="E27" s="971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3"/>
        <v>163</v>
      </c>
      <c r="M27" s="15"/>
      <c r="N27" s="360"/>
      <c r="O27" s="897"/>
      <c r="P27" s="360">
        <f t="shared" si="1"/>
        <v>0</v>
      </c>
      <c r="Q27" s="898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897"/>
      <c r="Z27" s="360">
        <f t="shared" si="2"/>
        <v>0</v>
      </c>
      <c r="AA27" s="898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897"/>
      <c r="AJ27" s="360">
        <f t="shared" si="3"/>
        <v>0</v>
      </c>
      <c r="AK27" s="898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35</v>
      </c>
      <c r="C28" s="15">
        <v>1</v>
      </c>
      <c r="D28" s="463">
        <v>31.71</v>
      </c>
      <c r="E28" s="971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3"/>
        <v>163</v>
      </c>
      <c r="M28" s="15"/>
      <c r="N28" s="360"/>
      <c r="O28" s="897"/>
      <c r="P28" s="360">
        <f t="shared" si="1"/>
        <v>0</v>
      </c>
      <c r="Q28" s="898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897"/>
      <c r="Z28" s="360">
        <f t="shared" si="2"/>
        <v>0</v>
      </c>
      <c r="AA28" s="898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897"/>
      <c r="AJ28" s="360">
        <f t="shared" si="3"/>
        <v>0</v>
      </c>
      <c r="AK28" s="898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33</v>
      </c>
      <c r="C29" s="15">
        <v>2</v>
      </c>
      <c r="D29" s="463">
        <v>70.95</v>
      </c>
      <c r="E29" s="971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3"/>
        <v>163</v>
      </c>
      <c r="M29" s="15"/>
      <c r="N29" s="360"/>
      <c r="O29" s="897"/>
      <c r="P29" s="360">
        <f t="shared" si="1"/>
        <v>0</v>
      </c>
      <c r="Q29" s="898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897"/>
      <c r="Z29" s="360">
        <f t="shared" si="2"/>
        <v>0</v>
      </c>
      <c r="AA29" s="898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897"/>
      <c r="AJ29" s="360">
        <f t="shared" si="3"/>
        <v>0</v>
      </c>
      <c r="AK29" s="898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-2</v>
      </c>
      <c r="C30" s="15">
        <v>35</v>
      </c>
      <c r="D30" s="463">
        <v>957.69</v>
      </c>
      <c r="E30" s="971">
        <v>44513</v>
      </c>
      <c r="F30" s="463">
        <f t="shared" si="0"/>
        <v>957.69</v>
      </c>
      <c r="G30" s="452" t="s">
        <v>404</v>
      </c>
      <c r="H30" s="453">
        <v>143</v>
      </c>
      <c r="I30" s="292">
        <f t="shared" si="5"/>
        <v>824.25099999999907</v>
      </c>
      <c r="K30" s="126"/>
      <c r="L30" s="298">
        <f t="shared" si="13"/>
        <v>163</v>
      </c>
      <c r="M30" s="15"/>
      <c r="N30" s="360"/>
      <c r="O30" s="897"/>
      <c r="P30" s="360">
        <f t="shared" si="1"/>
        <v>0</v>
      </c>
      <c r="Q30" s="898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897"/>
      <c r="Z30" s="360">
        <f t="shared" si="2"/>
        <v>0</v>
      </c>
      <c r="AA30" s="898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897"/>
      <c r="AJ30" s="360">
        <f t="shared" si="3"/>
        <v>0</v>
      </c>
      <c r="AK30" s="898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-8</v>
      </c>
      <c r="C31" s="15">
        <v>6</v>
      </c>
      <c r="D31" s="463">
        <v>184.66</v>
      </c>
      <c r="E31" s="971">
        <v>44515</v>
      </c>
      <c r="F31" s="463">
        <f t="shared" si="0"/>
        <v>184.66</v>
      </c>
      <c r="G31" s="452" t="s">
        <v>421</v>
      </c>
      <c r="H31" s="453">
        <v>143</v>
      </c>
      <c r="I31" s="292">
        <f t="shared" si="5"/>
        <v>639.5909999999991</v>
      </c>
      <c r="K31" s="126"/>
      <c r="L31" s="298">
        <f t="shared" si="13"/>
        <v>163</v>
      </c>
      <c r="M31" s="15"/>
      <c r="N31" s="360"/>
      <c r="O31" s="897"/>
      <c r="P31" s="360">
        <f t="shared" si="1"/>
        <v>0</v>
      </c>
      <c r="Q31" s="898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897"/>
      <c r="Z31" s="360">
        <f t="shared" si="2"/>
        <v>0</v>
      </c>
      <c r="AA31" s="898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897"/>
      <c r="AJ31" s="360">
        <f t="shared" si="3"/>
        <v>0</v>
      </c>
      <c r="AK31" s="898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-8</v>
      </c>
      <c r="C32" s="15"/>
      <c r="D32" s="463"/>
      <c r="E32" s="971"/>
      <c r="F32" s="463">
        <f t="shared" si="0"/>
        <v>0</v>
      </c>
      <c r="G32" s="452"/>
      <c r="H32" s="453"/>
      <c r="I32" s="292">
        <f t="shared" si="5"/>
        <v>639.5909999999991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-8</v>
      </c>
      <c r="C33" s="15"/>
      <c r="D33" s="463"/>
      <c r="E33" s="971"/>
      <c r="F33" s="463">
        <f t="shared" si="0"/>
        <v>0</v>
      </c>
      <c r="G33" s="452"/>
      <c r="H33" s="453"/>
      <c r="I33" s="292">
        <f t="shared" si="5"/>
        <v>639.5909999999991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-8</v>
      </c>
      <c r="C34" s="15"/>
      <c r="D34" s="463"/>
      <c r="E34" s="971"/>
      <c r="F34" s="463">
        <f t="shared" si="0"/>
        <v>0</v>
      </c>
      <c r="G34" s="452"/>
      <c r="H34" s="453"/>
      <c r="I34" s="292">
        <f t="shared" si="5"/>
        <v>639.5909999999991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-8</v>
      </c>
      <c r="C35" s="15"/>
      <c r="D35" s="463"/>
      <c r="E35" s="971"/>
      <c r="F35" s="463">
        <f t="shared" si="0"/>
        <v>0</v>
      </c>
      <c r="G35" s="452"/>
      <c r="H35" s="453"/>
      <c r="I35" s="292">
        <f t="shared" si="5"/>
        <v>639.5909999999991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-8</v>
      </c>
      <c r="C36" s="15"/>
      <c r="D36" s="463"/>
      <c r="E36" s="971"/>
      <c r="F36" s="463">
        <f t="shared" si="0"/>
        <v>0</v>
      </c>
      <c r="G36" s="452"/>
      <c r="H36" s="453"/>
      <c r="I36" s="292">
        <f t="shared" si="5"/>
        <v>639.5909999999991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-8</v>
      </c>
      <c r="C37" s="15"/>
      <c r="D37" s="463"/>
      <c r="E37" s="971"/>
      <c r="F37" s="463">
        <f t="shared" si="0"/>
        <v>0</v>
      </c>
      <c r="G37" s="452"/>
      <c r="H37" s="453"/>
      <c r="I37" s="292">
        <f t="shared" si="5"/>
        <v>639.5909999999991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-8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639.5909999999991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-8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639.5909999999991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-8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639.5909999999991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-8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639.5909999999991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-8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639.5909999999991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-8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639.5909999999991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-8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639.5909999999991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-8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639.5909999999991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-8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639.5909999999991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-8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639.5909999999991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-8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639.5909999999991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-8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639.5909999999991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-8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639.5909999999991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-8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639.5909999999991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-8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639.5909999999991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-8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639.5909999999991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-8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639.5909999999991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-8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639.5909999999991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-8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639.5909999999991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-8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639.5909999999991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-8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639.5909999999991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-8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639.5909999999991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-8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639.5909999999991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-8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639.5909999999991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-8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639.5909999999991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-8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639.5909999999991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-8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639.5909999999991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-8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639.5909999999991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-8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639.5909999999991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-8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639.5909999999991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-8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639.5909999999991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-8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639.5909999999991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-8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639.5909999999991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-8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639.5909999999991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-8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639.5909999999991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-8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639.5909999999991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-8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639.5909999999991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-8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639.5909999999991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-8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639.5909999999991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639.5909999999991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373</v>
      </c>
      <c r="D79" s="6">
        <f>SUM(D10:D78)</f>
        <v>10975.820000000002</v>
      </c>
      <c r="F79" s="6">
        <f>SUM(F10:F78)</f>
        <v>10975.820000000002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-8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38" t="s">
        <v>11</v>
      </c>
      <c r="D84" s="1139"/>
      <c r="E84" s="58">
        <f>E5+E6-F79+E7</f>
        <v>639.59099999999853</v>
      </c>
      <c r="F84" s="74"/>
      <c r="M84" s="1138" t="s">
        <v>11</v>
      </c>
      <c r="N84" s="1139"/>
      <c r="O84" s="58">
        <f>O5+O6-P79+O7</f>
        <v>4874.42</v>
      </c>
      <c r="P84" s="74"/>
      <c r="W84" s="1138" t="s">
        <v>11</v>
      </c>
      <c r="X84" s="1139"/>
      <c r="Y84" s="58">
        <f>Y5+Y6-Z79+Y7</f>
        <v>615.84</v>
      </c>
      <c r="Z84" s="74"/>
      <c r="AG84" s="1138" t="s">
        <v>11</v>
      </c>
      <c r="AH84" s="1139"/>
      <c r="AI84" s="58">
        <f>AI5+AI6-AJ79+AI7</f>
        <v>18217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5" t="s">
        <v>259</v>
      </c>
      <c r="B5" s="1150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25"/>
      <c r="B6" s="1150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25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67">
        <f t="shared" si="0"/>
        <v>0</v>
      </c>
      <c r="G10" s="1068"/>
      <c r="H10" s="1069"/>
      <c r="I10" s="1070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67">
        <f t="shared" si="0"/>
        <v>0</v>
      </c>
      <c r="G11" s="1068"/>
      <c r="H11" s="1069"/>
      <c r="I11" s="1070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67">
        <f t="shared" si="0"/>
        <v>0</v>
      </c>
      <c r="G12" s="1068"/>
      <c r="H12" s="1069"/>
      <c r="I12" s="1070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8" t="s">
        <v>11</v>
      </c>
      <c r="D83" s="113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26" t="s">
        <v>67</v>
      </c>
      <c r="B5" s="1149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26"/>
      <c r="B6" s="1149"/>
      <c r="C6" s="823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138" t="s">
        <v>11</v>
      </c>
      <c r="D40" s="1139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42" t="s">
        <v>261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8" t="s">
        <v>262</v>
      </c>
      <c r="B5" s="1151" t="s">
        <v>263</v>
      </c>
      <c r="C5" s="1019">
        <v>66</v>
      </c>
      <c r="D5" s="1020">
        <v>44510</v>
      </c>
      <c r="E5" s="1021">
        <v>953</v>
      </c>
      <c r="F5" s="1022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52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9"/>
      <c r="B8" s="890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9" t="s">
        <v>21</v>
      </c>
      <c r="E38" s="1130"/>
      <c r="F38" s="147">
        <f>E4+E5-F36+E6</f>
        <v>953</v>
      </c>
    </row>
    <row r="39" spans="1:9" ht="15.75" thickBot="1" x14ac:dyDescent="0.3">
      <c r="A39" s="129"/>
      <c r="D39" s="886" t="s">
        <v>4</v>
      </c>
      <c r="E39" s="887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42" t="s">
        <v>258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26" t="s">
        <v>283</v>
      </c>
      <c r="B5" s="1153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126"/>
      <c r="B6" s="1154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7"/>
      <c r="I8" s="851">
        <f>E4+E5+E6-F8</f>
        <v>6500</v>
      </c>
      <c r="J8" s="798">
        <f>H8*F8</f>
        <v>0</v>
      </c>
    </row>
    <row r="9" spans="1:10" ht="15.75" x14ac:dyDescent="0.25">
      <c r="B9" s="206">
        <f>B8-C9</f>
        <v>500</v>
      </c>
      <c r="C9" s="799"/>
      <c r="D9" s="412">
        <v>0</v>
      </c>
      <c r="E9" s="348"/>
      <c r="F9" s="852">
        <f t="shared" si="0"/>
        <v>0</v>
      </c>
      <c r="G9" s="281"/>
      <c r="H9" s="304"/>
      <c r="I9" s="853">
        <f>I8-F9</f>
        <v>6500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799"/>
      <c r="D10" s="412">
        <f t="shared" ref="D10:D18" si="3">C10*B10</f>
        <v>0</v>
      </c>
      <c r="E10" s="348"/>
      <c r="F10" s="852">
        <f t="shared" si="0"/>
        <v>0</v>
      </c>
      <c r="G10" s="281"/>
      <c r="H10" s="304"/>
      <c r="I10" s="853">
        <f t="shared" ref="I10:I38" si="4">I9-F10</f>
        <v>6500</v>
      </c>
      <c r="J10" s="850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799"/>
      <c r="D11" s="412">
        <f t="shared" si="3"/>
        <v>0</v>
      </c>
      <c r="E11" s="348"/>
      <c r="F11" s="852">
        <f t="shared" si="0"/>
        <v>0</v>
      </c>
      <c r="G11" s="281"/>
      <c r="H11" s="304"/>
      <c r="I11" s="853">
        <f t="shared" si="4"/>
        <v>6500</v>
      </c>
      <c r="J11" s="850">
        <f t="shared" si="1"/>
        <v>0</v>
      </c>
    </row>
    <row r="12" spans="1:10" ht="15.75" x14ac:dyDescent="0.25">
      <c r="B12" s="206">
        <f t="shared" si="2"/>
        <v>500</v>
      </c>
      <c r="C12" s="799"/>
      <c r="D12" s="412">
        <f t="shared" si="3"/>
        <v>0</v>
      </c>
      <c r="E12" s="348"/>
      <c r="F12" s="852">
        <f t="shared" si="0"/>
        <v>0</v>
      </c>
      <c r="G12" s="281"/>
      <c r="H12" s="304"/>
      <c r="I12" s="853">
        <f t="shared" si="4"/>
        <v>6500</v>
      </c>
      <c r="J12" s="850">
        <f t="shared" si="1"/>
        <v>0</v>
      </c>
    </row>
    <row r="13" spans="1:10" ht="15.75" x14ac:dyDescent="0.25">
      <c r="A13" s="19"/>
      <c r="B13" s="206">
        <f t="shared" si="2"/>
        <v>500</v>
      </c>
      <c r="C13" s="800"/>
      <c r="D13" s="412">
        <f t="shared" si="3"/>
        <v>0</v>
      </c>
      <c r="E13" s="348"/>
      <c r="F13" s="852">
        <f t="shared" si="0"/>
        <v>0</v>
      </c>
      <c r="G13" s="281"/>
      <c r="H13" s="304"/>
      <c r="I13" s="853">
        <f t="shared" si="4"/>
        <v>6500</v>
      </c>
      <c r="J13" s="850">
        <f t="shared" si="1"/>
        <v>0</v>
      </c>
    </row>
    <row r="14" spans="1:10" ht="15.75" x14ac:dyDescent="0.25">
      <c r="B14" s="206">
        <f t="shared" si="2"/>
        <v>500</v>
      </c>
      <c r="C14" s="799"/>
      <c r="D14" s="412">
        <f t="shared" si="3"/>
        <v>0</v>
      </c>
      <c r="E14" s="348"/>
      <c r="F14" s="801">
        <f t="shared" si="0"/>
        <v>0</v>
      </c>
      <c r="G14" s="281"/>
      <c r="H14" s="304"/>
      <c r="I14" s="853">
        <f t="shared" si="4"/>
        <v>6500</v>
      </c>
      <c r="J14" s="803">
        <f t="shared" si="1"/>
        <v>0</v>
      </c>
    </row>
    <row r="15" spans="1:10" ht="15.75" x14ac:dyDescent="0.25">
      <c r="B15" s="206">
        <f t="shared" si="2"/>
        <v>500</v>
      </c>
      <c r="C15" s="799"/>
      <c r="D15" s="412">
        <f t="shared" si="3"/>
        <v>0</v>
      </c>
      <c r="E15" s="348"/>
      <c r="F15" s="801">
        <f t="shared" si="0"/>
        <v>0</v>
      </c>
      <c r="G15" s="71"/>
      <c r="H15" s="682"/>
      <c r="I15" s="854">
        <f t="shared" si="4"/>
        <v>6500</v>
      </c>
      <c r="J15" s="803">
        <f t="shared" si="1"/>
        <v>0</v>
      </c>
    </row>
    <row r="16" spans="1:10" ht="15.75" x14ac:dyDescent="0.25">
      <c r="B16" s="206">
        <f t="shared" si="2"/>
        <v>500</v>
      </c>
      <c r="C16" s="799"/>
      <c r="D16" s="412">
        <f t="shared" si="3"/>
        <v>0</v>
      </c>
      <c r="E16" s="348"/>
      <c r="F16" s="801">
        <f>D16</f>
        <v>0</v>
      </c>
      <c r="G16" s="71"/>
      <c r="H16" s="682"/>
      <c r="I16" s="854">
        <f t="shared" si="4"/>
        <v>6500</v>
      </c>
      <c r="J16" s="803">
        <f t="shared" si="1"/>
        <v>0</v>
      </c>
    </row>
    <row r="17" spans="1:10" ht="15.75" x14ac:dyDescent="0.25">
      <c r="B17" s="206">
        <f t="shared" si="2"/>
        <v>500</v>
      </c>
      <c r="C17" s="799"/>
      <c r="D17" s="412">
        <f t="shared" si="3"/>
        <v>0</v>
      </c>
      <c r="E17" s="348"/>
      <c r="F17" s="801">
        <f>D17</f>
        <v>0</v>
      </c>
      <c r="G17" s="71"/>
      <c r="H17" s="682"/>
      <c r="I17" s="854">
        <f t="shared" si="4"/>
        <v>6500</v>
      </c>
      <c r="J17" s="803">
        <f t="shared" si="1"/>
        <v>0</v>
      </c>
    </row>
    <row r="18" spans="1:10" ht="15.75" x14ac:dyDescent="0.25">
      <c r="B18" s="206">
        <f t="shared" si="2"/>
        <v>500</v>
      </c>
      <c r="C18" s="799"/>
      <c r="D18" s="412">
        <f t="shared" si="3"/>
        <v>0</v>
      </c>
      <c r="E18" s="348"/>
      <c r="F18" s="801">
        <f t="shared" ref="F18:F39" si="5">D18</f>
        <v>0</v>
      </c>
      <c r="G18" s="71"/>
      <c r="H18" s="682"/>
      <c r="I18" s="854">
        <f t="shared" si="4"/>
        <v>6500</v>
      </c>
      <c r="J18" s="803">
        <f t="shared" si="1"/>
        <v>0</v>
      </c>
    </row>
    <row r="19" spans="1:10" ht="15.75" x14ac:dyDescent="0.25">
      <c r="B19" s="206">
        <f t="shared" si="2"/>
        <v>500</v>
      </c>
      <c r="C19" s="799"/>
      <c r="D19" s="412">
        <f t="shared" ref="D19:D39" si="6">C19*B19</f>
        <v>0</v>
      </c>
      <c r="E19" s="348"/>
      <c r="F19" s="801">
        <f t="shared" si="5"/>
        <v>0</v>
      </c>
      <c r="G19" s="281"/>
      <c r="H19" s="304"/>
      <c r="I19" s="853">
        <f t="shared" si="4"/>
        <v>6500</v>
      </c>
      <c r="J19" s="803">
        <f t="shared" si="1"/>
        <v>0</v>
      </c>
    </row>
    <row r="20" spans="1:10" ht="15.75" x14ac:dyDescent="0.25">
      <c r="B20" s="206">
        <f t="shared" si="2"/>
        <v>500</v>
      </c>
      <c r="C20" s="799"/>
      <c r="D20" s="412">
        <f t="shared" si="6"/>
        <v>0</v>
      </c>
      <c r="E20" s="348"/>
      <c r="F20" s="801">
        <f t="shared" si="5"/>
        <v>0</v>
      </c>
      <c r="G20" s="281"/>
      <c r="H20" s="304"/>
      <c r="I20" s="853">
        <f t="shared" si="4"/>
        <v>6500</v>
      </c>
      <c r="J20" s="803">
        <f t="shared" si="1"/>
        <v>0</v>
      </c>
    </row>
    <row r="21" spans="1:10" ht="15.75" x14ac:dyDescent="0.25">
      <c r="B21" s="206">
        <f t="shared" si="2"/>
        <v>500</v>
      </c>
      <c r="C21" s="799"/>
      <c r="D21" s="412">
        <f t="shared" si="6"/>
        <v>0</v>
      </c>
      <c r="E21" s="348"/>
      <c r="F21" s="801">
        <f t="shared" si="5"/>
        <v>0</v>
      </c>
      <c r="G21" s="281"/>
      <c r="H21" s="304"/>
      <c r="I21" s="853">
        <f t="shared" si="4"/>
        <v>6500</v>
      </c>
      <c r="J21" s="803">
        <f t="shared" si="1"/>
        <v>0</v>
      </c>
    </row>
    <row r="22" spans="1:10" ht="15.75" x14ac:dyDescent="0.25">
      <c r="B22" s="206">
        <f t="shared" si="2"/>
        <v>500</v>
      </c>
      <c r="C22" s="799"/>
      <c r="D22" s="412">
        <f t="shared" si="6"/>
        <v>0</v>
      </c>
      <c r="E22" s="348"/>
      <c r="F22" s="801">
        <f t="shared" si="5"/>
        <v>0</v>
      </c>
      <c r="G22" s="281"/>
      <c r="H22" s="304"/>
      <c r="I22" s="853">
        <f t="shared" si="4"/>
        <v>6500</v>
      </c>
      <c r="J22" s="803">
        <f t="shared" si="1"/>
        <v>0</v>
      </c>
    </row>
    <row r="23" spans="1:10" ht="15.75" x14ac:dyDescent="0.25">
      <c r="B23" s="206">
        <f t="shared" si="2"/>
        <v>500</v>
      </c>
      <c r="C23" s="799"/>
      <c r="D23" s="412">
        <f t="shared" si="6"/>
        <v>0</v>
      </c>
      <c r="E23" s="348"/>
      <c r="F23" s="801">
        <f t="shared" si="5"/>
        <v>0</v>
      </c>
      <c r="G23" s="281"/>
      <c r="H23" s="304"/>
      <c r="I23" s="853">
        <f t="shared" si="4"/>
        <v>6500</v>
      </c>
      <c r="J23" s="803">
        <f t="shared" si="1"/>
        <v>0</v>
      </c>
    </row>
    <row r="24" spans="1:10" ht="15.75" x14ac:dyDescent="0.25">
      <c r="B24" s="206">
        <f t="shared" si="2"/>
        <v>500</v>
      </c>
      <c r="C24" s="799"/>
      <c r="D24" s="412">
        <f t="shared" si="6"/>
        <v>0</v>
      </c>
      <c r="E24" s="348"/>
      <c r="F24" s="801">
        <f t="shared" si="5"/>
        <v>0</v>
      </c>
      <c r="G24" s="281"/>
      <c r="H24" s="304"/>
      <c r="I24" s="853">
        <f t="shared" si="4"/>
        <v>6500</v>
      </c>
      <c r="J24" s="803">
        <f t="shared" si="1"/>
        <v>0</v>
      </c>
    </row>
    <row r="25" spans="1:10" ht="15.75" x14ac:dyDescent="0.25">
      <c r="B25" s="206">
        <f t="shared" si="2"/>
        <v>500</v>
      </c>
      <c r="C25" s="799"/>
      <c r="D25" s="412">
        <f t="shared" si="6"/>
        <v>0</v>
      </c>
      <c r="E25" s="348"/>
      <c r="F25" s="801">
        <f t="shared" si="5"/>
        <v>0</v>
      </c>
      <c r="G25" s="281"/>
      <c r="H25" s="304"/>
      <c r="I25" s="853">
        <f t="shared" si="4"/>
        <v>6500</v>
      </c>
      <c r="J25" s="803">
        <f t="shared" si="1"/>
        <v>0</v>
      </c>
    </row>
    <row r="26" spans="1:10" ht="15.75" x14ac:dyDescent="0.25">
      <c r="B26" s="206">
        <f t="shared" si="2"/>
        <v>500</v>
      </c>
      <c r="C26" s="799"/>
      <c r="D26" s="412">
        <f t="shared" si="6"/>
        <v>0</v>
      </c>
      <c r="E26" s="348"/>
      <c r="F26" s="801">
        <f t="shared" si="5"/>
        <v>0</v>
      </c>
      <c r="G26" s="71"/>
      <c r="H26" s="682"/>
      <c r="I26" s="854">
        <f t="shared" si="4"/>
        <v>6500</v>
      </c>
      <c r="J26" s="803">
        <f t="shared" si="1"/>
        <v>0</v>
      </c>
    </row>
    <row r="27" spans="1:10" ht="15.75" x14ac:dyDescent="0.25">
      <c r="B27" s="206">
        <f t="shared" si="2"/>
        <v>500</v>
      </c>
      <c r="C27" s="799"/>
      <c r="D27" s="412">
        <f t="shared" si="6"/>
        <v>0</v>
      </c>
      <c r="E27" s="348"/>
      <c r="F27" s="801">
        <f t="shared" si="5"/>
        <v>0</v>
      </c>
      <c r="G27" s="71"/>
      <c r="H27" s="682"/>
      <c r="I27" s="854">
        <f t="shared" si="4"/>
        <v>6500</v>
      </c>
      <c r="J27" s="803">
        <f t="shared" si="1"/>
        <v>0</v>
      </c>
    </row>
    <row r="28" spans="1:10" ht="15.75" x14ac:dyDescent="0.25">
      <c r="B28" s="206">
        <f t="shared" si="2"/>
        <v>500</v>
      </c>
      <c r="C28" s="799"/>
      <c r="D28" s="412">
        <f t="shared" si="6"/>
        <v>0</v>
      </c>
      <c r="E28" s="348"/>
      <c r="F28" s="801">
        <f t="shared" si="5"/>
        <v>0</v>
      </c>
      <c r="G28" s="71"/>
      <c r="H28" s="682"/>
      <c r="I28" s="854">
        <f t="shared" si="4"/>
        <v>6500</v>
      </c>
      <c r="J28" s="803">
        <f t="shared" si="1"/>
        <v>0</v>
      </c>
    </row>
    <row r="29" spans="1:10" ht="15.75" x14ac:dyDescent="0.25">
      <c r="A29" s="47"/>
      <c r="B29" s="206">
        <f t="shared" si="2"/>
        <v>500</v>
      </c>
      <c r="C29" s="799"/>
      <c r="D29" s="412">
        <f t="shared" si="6"/>
        <v>0</v>
      </c>
      <c r="E29" s="348"/>
      <c r="F29" s="801">
        <f t="shared" si="5"/>
        <v>0</v>
      </c>
      <c r="G29" s="71"/>
      <c r="H29" s="682"/>
      <c r="I29" s="854">
        <f t="shared" si="4"/>
        <v>6500</v>
      </c>
      <c r="J29" s="803">
        <f t="shared" si="1"/>
        <v>0</v>
      </c>
    </row>
    <row r="30" spans="1:10" ht="15.75" x14ac:dyDescent="0.25">
      <c r="A30" s="47"/>
      <c r="B30" s="206">
        <f t="shared" si="2"/>
        <v>500</v>
      </c>
      <c r="C30" s="799"/>
      <c r="D30" s="412">
        <f t="shared" si="6"/>
        <v>0</v>
      </c>
      <c r="E30" s="348"/>
      <c r="F30" s="801">
        <f t="shared" si="5"/>
        <v>0</v>
      </c>
      <c r="G30" s="71"/>
      <c r="H30" s="682"/>
      <c r="I30" s="854">
        <f t="shared" si="4"/>
        <v>6500</v>
      </c>
      <c r="J30" s="803">
        <f t="shared" si="1"/>
        <v>0</v>
      </c>
    </row>
    <row r="31" spans="1:10" ht="15.75" x14ac:dyDescent="0.25">
      <c r="A31" s="47"/>
      <c r="B31" s="206">
        <f t="shared" si="2"/>
        <v>500</v>
      </c>
      <c r="C31" s="799"/>
      <c r="D31" s="412">
        <f t="shared" si="6"/>
        <v>0</v>
      </c>
      <c r="E31" s="348"/>
      <c r="F31" s="801">
        <f t="shared" si="5"/>
        <v>0</v>
      </c>
      <c r="G31" s="71"/>
      <c r="H31" s="682"/>
      <c r="I31" s="854">
        <f t="shared" si="4"/>
        <v>6500</v>
      </c>
      <c r="J31" s="803">
        <f t="shared" si="1"/>
        <v>0</v>
      </c>
    </row>
    <row r="32" spans="1:10" ht="15.75" x14ac:dyDescent="0.25">
      <c r="A32" s="47"/>
      <c r="B32" s="206">
        <f t="shared" si="2"/>
        <v>500</v>
      </c>
      <c r="C32" s="799"/>
      <c r="D32" s="412">
        <f t="shared" si="6"/>
        <v>0</v>
      </c>
      <c r="E32" s="348"/>
      <c r="F32" s="801">
        <f t="shared" si="5"/>
        <v>0</v>
      </c>
      <c r="G32" s="71"/>
      <c r="H32" s="682"/>
      <c r="I32" s="854">
        <f t="shared" si="4"/>
        <v>6500</v>
      </c>
      <c r="J32" s="803">
        <f t="shared" si="1"/>
        <v>0</v>
      </c>
    </row>
    <row r="33" spans="1:10" ht="15.75" x14ac:dyDescent="0.25">
      <c r="A33" s="47"/>
      <c r="B33" s="206">
        <f t="shared" si="2"/>
        <v>500</v>
      </c>
      <c r="C33" s="799"/>
      <c r="D33" s="412">
        <f t="shared" si="6"/>
        <v>0</v>
      </c>
      <c r="E33" s="348"/>
      <c r="F33" s="801">
        <f t="shared" si="5"/>
        <v>0</v>
      </c>
      <c r="G33" s="71"/>
      <c r="H33" s="682"/>
      <c r="I33" s="854">
        <f t="shared" si="4"/>
        <v>6500</v>
      </c>
      <c r="J33" s="803">
        <f t="shared" si="1"/>
        <v>0</v>
      </c>
    </row>
    <row r="34" spans="1:10" ht="15.75" x14ac:dyDescent="0.25">
      <c r="A34" s="47"/>
      <c r="B34" s="206">
        <f t="shared" si="2"/>
        <v>500</v>
      </c>
      <c r="C34" s="799"/>
      <c r="D34" s="412">
        <f t="shared" si="6"/>
        <v>0</v>
      </c>
      <c r="E34" s="348"/>
      <c r="F34" s="801">
        <f t="shared" si="5"/>
        <v>0</v>
      </c>
      <c r="G34" s="71"/>
      <c r="H34" s="682"/>
      <c r="I34" s="854">
        <f t="shared" si="4"/>
        <v>6500</v>
      </c>
      <c r="J34" s="803">
        <f t="shared" si="1"/>
        <v>0</v>
      </c>
    </row>
    <row r="35" spans="1:10" ht="15.75" x14ac:dyDescent="0.25">
      <c r="A35" s="47"/>
      <c r="B35" s="206">
        <f t="shared" si="2"/>
        <v>500</v>
      </c>
      <c r="C35" s="799"/>
      <c r="D35" s="412">
        <f t="shared" si="6"/>
        <v>0</v>
      </c>
      <c r="E35" s="348"/>
      <c r="F35" s="801">
        <f t="shared" si="5"/>
        <v>0</v>
      </c>
      <c r="G35" s="71"/>
      <c r="H35" s="682"/>
      <c r="I35" s="802">
        <f t="shared" si="4"/>
        <v>6500</v>
      </c>
      <c r="J35" s="803">
        <f t="shared" si="1"/>
        <v>0</v>
      </c>
    </row>
    <row r="36" spans="1:10" ht="15.75" x14ac:dyDescent="0.25">
      <c r="A36" s="47"/>
      <c r="B36" s="206">
        <f t="shared" si="2"/>
        <v>500</v>
      </c>
      <c r="C36" s="799"/>
      <c r="D36" s="412">
        <f t="shared" si="6"/>
        <v>0</v>
      </c>
      <c r="E36" s="348"/>
      <c r="F36" s="801">
        <f t="shared" si="5"/>
        <v>0</v>
      </c>
      <c r="G36" s="71"/>
      <c r="H36" s="682"/>
      <c r="I36" s="802">
        <f t="shared" si="4"/>
        <v>6500</v>
      </c>
      <c r="J36" s="803">
        <f t="shared" si="1"/>
        <v>0</v>
      </c>
    </row>
    <row r="37" spans="1:10" ht="15.75" x14ac:dyDescent="0.25">
      <c r="A37" s="47"/>
      <c r="B37" s="206">
        <f t="shared" si="2"/>
        <v>500</v>
      </c>
      <c r="C37" s="799"/>
      <c r="D37" s="412">
        <f t="shared" si="6"/>
        <v>0</v>
      </c>
      <c r="E37" s="348"/>
      <c r="F37" s="801">
        <f t="shared" si="5"/>
        <v>0</v>
      </c>
      <c r="G37" s="71"/>
      <c r="H37" s="682"/>
      <c r="I37" s="802">
        <f t="shared" si="4"/>
        <v>6500</v>
      </c>
      <c r="J37" s="803">
        <f t="shared" si="1"/>
        <v>0</v>
      </c>
    </row>
    <row r="38" spans="1:10" ht="15.75" x14ac:dyDescent="0.25">
      <c r="A38" s="47"/>
      <c r="B38" s="206">
        <f t="shared" si="2"/>
        <v>500</v>
      </c>
      <c r="C38" s="799"/>
      <c r="D38" s="412">
        <f t="shared" si="6"/>
        <v>0</v>
      </c>
      <c r="E38" s="348"/>
      <c r="F38" s="801">
        <f t="shared" si="5"/>
        <v>0</v>
      </c>
      <c r="G38" s="71"/>
      <c r="H38" s="682"/>
      <c r="I38" s="802">
        <f t="shared" si="4"/>
        <v>6500</v>
      </c>
      <c r="J38" s="803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5"/>
      <c r="J39" s="79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9" t="s">
        <v>21</v>
      </c>
      <c r="E42" s="1130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2"/>
      <c r="B1" s="1142"/>
      <c r="C1" s="1142"/>
      <c r="D1" s="1142"/>
      <c r="E1" s="1142"/>
      <c r="F1" s="1142"/>
      <c r="G1" s="1142"/>
      <c r="H1" s="11">
        <v>1</v>
      </c>
    </row>
    <row r="2" spans="1:15" ht="16.5" thickBot="1" x14ac:dyDescent="0.3">
      <c r="K2" s="755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55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55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8">
        <f>E5+E6-F8+E4</f>
        <v>0</v>
      </c>
      <c r="J8" s="81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8">
        <f>I8-F9</f>
        <v>0</v>
      </c>
      <c r="J9" s="81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8">
        <f t="shared" ref="I10:I27" si="3">I9-F10</f>
        <v>0</v>
      </c>
      <c r="J10" s="81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8">
        <f t="shared" si="3"/>
        <v>0</v>
      </c>
      <c r="J11" s="81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8">
        <f t="shared" si="3"/>
        <v>0</v>
      </c>
      <c r="J12" s="81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0">
        <f t="shared" si="3"/>
        <v>0</v>
      </c>
      <c r="J13" s="81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0">
        <f t="shared" si="3"/>
        <v>0</v>
      </c>
      <c r="J14" s="81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0">
        <f t="shared" si="3"/>
        <v>0</v>
      </c>
      <c r="J15" s="81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1">
        <f t="shared" si="3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1">
        <f t="shared" si="3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1">
        <f t="shared" si="3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1">
        <f t="shared" si="3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1">
        <f t="shared" si="3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1">
        <f t="shared" si="3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1">
        <f t="shared" si="3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1">
        <f t="shared" si="3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1">
        <f t="shared" si="3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1">
        <f t="shared" si="3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1">
        <f t="shared" si="3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2">
        <f t="shared" si="3"/>
        <v>0</v>
      </c>
      <c r="J27" s="78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3"/>
      <c r="J28" s="79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2021-12-16T21:44:49Z</dcterms:modified>
</cp:coreProperties>
</file>