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6840" yWindow="240" windowWidth="13485" windowHeight="10110" firstSheet="11" activeTab="11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REMISIONES DICIEMBRE 2022  " sheetId="10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7" i="10" l="1"/>
  <c r="G146" i="10"/>
  <c r="G142" i="10" l="1"/>
  <c r="G143" i="10" l="1"/>
  <c r="H142" i="10"/>
  <c r="G131" i="10"/>
  <c r="H131" i="10" s="1"/>
  <c r="H143" i="10"/>
  <c r="G137" i="10"/>
  <c r="G96" i="10"/>
  <c r="H137" i="10"/>
  <c r="G133" i="10"/>
  <c r="G124" i="10"/>
  <c r="G115" i="10"/>
  <c r="B131" i="10"/>
  <c r="B132" i="10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H132" i="10"/>
  <c r="H133" i="10"/>
  <c r="H134" i="10"/>
  <c r="H135" i="10"/>
  <c r="H136" i="10"/>
  <c r="H138" i="10"/>
  <c r="H139" i="10"/>
  <c r="H140" i="10"/>
  <c r="H141" i="10"/>
  <c r="H144" i="10"/>
  <c r="H145" i="10"/>
  <c r="H146" i="10"/>
  <c r="H147" i="10"/>
  <c r="H148" i="10"/>
  <c r="H149" i="10"/>
  <c r="H150" i="10"/>
  <c r="H151" i="10"/>
  <c r="H152" i="10"/>
  <c r="H153" i="10"/>
  <c r="G121" i="10"/>
  <c r="G112" i="10"/>
  <c r="G116" i="10"/>
  <c r="G106" i="10"/>
  <c r="G98" i="10"/>
  <c r="B115" i="10" l="1"/>
  <c r="B116" i="10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G102" i="10"/>
  <c r="G97" i="10" l="1"/>
  <c r="G87" i="10"/>
  <c r="G88" i="10"/>
  <c r="G85" i="10"/>
  <c r="G71" i="10"/>
  <c r="G81" i="10" l="1"/>
  <c r="G76" i="10"/>
  <c r="G78" i="10"/>
  <c r="G70" i="10" l="1"/>
  <c r="G69" i="10"/>
  <c r="G66" i="10" l="1"/>
  <c r="G64" i="10" l="1"/>
  <c r="G63" i="10"/>
  <c r="G61" i="10" l="1"/>
  <c r="G53" i="10"/>
  <c r="G60" i="10" l="1"/>
  <c r="G49" i="10"/>
  <c r="G45" i="10"/>
  <c r="G55" i="10" l="1"/>
  <c r="G26" i="10"/>
  <c r="G43" i="10"/>
  <c r="G33" i="10"/>
  <c r="G39" i="10"/>
  <c r="G37" i="10"/>
  <c r="G22" i="10"/>
  <c r="G23" i="10" l="1"/>
  <c r="G19" i="10"/>
  <c r="G111" i="12"/>
  <c r="G17" i="10"/>
  <c r="G113" i="12"/>
  <c r="G7" i="10"/>
  <c r="G109" i="12" l="1"/>
  <c r="G93" i="12"/>
  <c r="E155" i="10" l="1"/>
  <c r="H154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55" i="10"/>
  <c r="H8" i="10"/>
  <c r="H7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H5" i="10"/>
  <c r="H4" i="10"/>
  <c r="E159" i="10" l="1"/>
  <c r="H9" i="10"/>
  <c r="H155" i="10" s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<sst xmlns="http://schemas.openxmlformats.org/spreadsheetml/2006/main" count="1161" uniqueCount="187">
  <si>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</si>
  <si>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</si>
  <si>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</si>
  <si>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</si>
  <si>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</si>
  <si>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</si>
  <si>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</si>
  <si>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</si>
  <si>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</si>
  <si>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</si>
  <si>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</si>
  <si>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</si>
  <si>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</si>
  <si>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</si>
  <si>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</si>
  <si>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</si>
  <si>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</si>
  <si>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</si>
  <si>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</si>
  <si>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</si>
  <si>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</si>
  <si>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</si>
  <si>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</si>
  <si>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</si>
  <si>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</si>
  <si>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</si>
  <si>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</si>
  <si>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</si>
  <si>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</si>
  <si>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</si>
  <si>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</si>
  <si>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</si>
  <si>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</si>
  <si>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</si>
  <si>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</si>
  <si>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</si>
  <si>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</si>
  <si>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</si>
  <si>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</si>
  <si>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</si>
  <si>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</si>
  <si>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</si>
  <si>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</si>
  <si>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</si>
  <si>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</si>
  <si>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</si>
  <si>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</si>
  <si>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</si>
  <si>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</si>
  <si>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</si>
  <si>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</si>
  <si>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</si>
  <si>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</si>
  <si>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</si>
  <si>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</si>
  <si>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</si>
  <si>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</si>
  <si>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</si>
  <si>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</si>
  <si>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</si>
  <si>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</si>
  <si>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</si>
  <si>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</si>
  <si>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</si>
  <si>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</si>
  <si>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</si>
  <si>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</si>
  <si>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</si>
  <si>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</si>
  <si>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</si>
  <si>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</si>
  <si>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</si>
  <si>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</si>
  <si>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</si>
  <si>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</si>
  <si>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</si>
  <si>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</si>
  <si>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</si>
  <si>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</si>
  <si>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</si>
  <si>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</si>
  <si>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</si>
  <si>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</si>
  <si>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</si>
  <si>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</si>
  <si>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</si>
  <si>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</si>
  <si>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</si>
  <si>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</si>
  <si>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</si>
  <si>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</si>
  <si>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</si>
  <si>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</si>
  <si>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</si>
  <si>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</si>
  <si>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</si>
  <si>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</si>
  <si>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</si>
  <si>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</si>
  <si>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</si>
  <si>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</si>
  <si>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</si>
  <si>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</si>
  <si>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</si>
  <si>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</si>
  <si>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</si>
  <si>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</si>
  <si>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</si>
  <si>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</si>
  <si>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</si>
  <si>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</si>
  <si>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</si>
  <si>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</si>
  <si>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</si>
  <si>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</si>
  <si>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</si>
  <si>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</si>
  <si>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</si>
  <si>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</si>
  <si>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</si>
  <si>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</si>
  <si>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</si>
  <si>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</si>
  <si>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</si>
  <si>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</si>
  <si>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</si>
  <si>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</si>
  <si>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</si>
  <si>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</si>
  <si>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</si>
  <si>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</si>
  <si>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</si>
  <si>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</si>
  <si>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</si>
  <si>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</si>
  <si>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</si>
  <si>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</si>
  <si>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</si>
  <si>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</si>
  <si>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</si>
  <si>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</si>
  <si>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</si>
  <si>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</si>
  <si>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</si>
  <si>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REMISIONES    POR     CREDITOS         DE   DICIEMBRE     2 0 2 2</t>
  </si>
  <si>
    <t>27-Nov-22--01-Dic-22</t>
  </si>
  <si>
    <t>29-Nov-22--1-Dic-22</t>
  </si>
  <si>
    <t>1-Dic-22--2-Dic-22</t>
  </si>
  <si>
    <t>1-Dic-22--2-Dic-22--3-Dic-22</t>
  </si>
  <si>
    <t>3-Dic-22--4-Dic-22</t>
  </si>
  <si>
    <t>4-Dic-22--6-Dic-22</t>
  </si>
  <si>
    <t>4-Dic-22---6-Dic-22</t>
  </si>
  <si>
    <t>6-Dic-22--7-Dic-2</t>
  </si>
  <si>
    <t>7-Dic-22--8-Dic-22--9-Dic-22</t>
  </si>
  <si>
    <t>10-Dic-22--11-Dic-22</t>
  </si>
  <si>
    <t>8-Dic-22--11-Dic-22</t>
  </si>
  <si>
    <t>10-Dic-22--11-Dic-22--13-Dic-22</t>
  </si>
  <si>
    <t>11-Dic-22--13-Dic-22</t>
  </si>
  <si>
    <t>11-Dic-22--15-Dic-22</t>
  </si>
  <si>
    <t>13-Dic-22--15-Dic-22</t>
  </si>
  <si>
    <t>13-Dic-22--14-Dic-22--15-Dic-22--16-Dic-22</t>
  </si>
  <si>
    <t>15-Dic-22--16-Dic-22</t>
  </si>
  <si>
    <t>16-Dic-22--17-Dic-22</t>
  </si>
  <si>
    <t>17-Dic-22--18-Dic-22</t>
  </si>
  <si>
    <t>18-Dic-22--19-Dic-22</t>
  </si>
  <si>
    <t>19-Dic-22--20-Dic-22--21-Dic-22</t>
  </si>
  <si>
    <t>20-Dic-22--21-Dic-22</t>
  </si>
  <si>
    <t>21-Dic-22--22-Dic-22</t>
  </si>
  <si>
    <t>22-Dic-22--23-Dic-22</t>
  </si>
  <si>
    <t>18-Dic-22--20-Dic-22--24-Dic-22</t>
  </si>
  <si>
    <t>23-Dic-222--24-Dic-22</t>
  </si>
  <si>
    <t>24-Dic-22--26-Dic-22</t>
  </si>
  <si>
    <t>23-Dic-222--24-Dic-22--26-Dic-22--27-Dic-22</t>
  </si>
  <si>
    <t>26-Dic-22--27-Dic-22--28-Dic-22</t>
  </si>
  <si>
    <t>28-Dic-22--29-Dic-22</t>
  </si>
  <si>
    <t>27-Dic-22--29-Dic-22--30-Dic-22</t>
  </si>
  <si>
    <t>29-Dic-22--30-Dic-22</t>
  </si>
  <si>
    <t>31-Dic-22--2-Ene-23</t>
  </si>
  <si>
    <t>30-Dic-22--3-Ene-23</t>
  </si>
  <si>
    <t>2-Ene-23--3-Ene-23</t>
  </si>
  <si>
    <t>3-Ene-23--5-Ene-23</t>
  </si>
  <si>
    <t>5-Ene-23--6-Ene-23</t>
  </si>
  <si>
    <t>24-Dic-22--30-Dic-22--7-Ene-23</t>
  </si>
  <si>
    <t>6-Ene-23--7-Ene-23</t>
  </si>
  <si>
    <t>7-Ene-23--8-Ene-23</t>
  </si>
  <si>
    <t>8-Ene-23--9-Ene-23</t>
  </si>
  <si>
    <t>10-Ene-23--12-ENE-23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</si>
</sst>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164" fontId="16" fillId="0" borderId="8" xfId="0" applyNumberFormat="1" applyFont="1" applyBorder="1" applyAlignment="1">
      <alignment horizontal="center"/>
    </xf>
    <xf numFmtId="44" fontId="7" fillId="4" borderId="7" xfId="1" applyFont="1" applyFill="1" applyBorder="1"/>
    <xf numFmtId="165" fontId="7" fillId="4" borderId="7" xfId="0" applyNumberFormat="1" applyFont="1" applyFill="1" applyBorder="1" applyAlignment="1">
      <alignment horizontal="center" wrapText="1"/>
    </xf>
    <xf numFmtId="165" fontId="7" fillId="0" borderId="14" xfId="0" applyNumberFormat="1" applyFont="1" applyBorder="1" applyAlignment="1">
      <alignment horizontal="center" wrapText="1"/>
    </xf>
    <xf numFmtId="44" fontId="2" fillId="2" borderId="0" xfId="1" applyFont="1" applyFill="1" applyAlignment="1">
      <alignment wrapText="1"/>
    </xf>
    <xf numFmtId="165" fontId="6" fillId="2" borderId="0" xfId="0" applyNumberFormat="1" applyFont="1" applyFill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44" fontId="7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99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155</xdr:row>
      <xdr:rowOff>152402</xdr:rowOff>
    </xdr:from>
    <xdr:to>
      <xdr:col>5</xdr:col>
      <xdr:colOff>180974</xdr:colOff>
      <xdr:row>157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19611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155</xdr:row>
      <xdr:rowOff>123829</xdr:rowOff>
    </xdr:from>
    <xdr:to>
      <xdr:col>6</xdr:col>
      <xdr:colOff>171450</xdr:colOff>
      <xdr:row>157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20087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5" t="s">
        <v>13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9">
        <f>E41-G41</f>
        <v>0</v>
      </c>
      <c r="F45" s="100"/>
      <c r="G45" s="101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102" t="s">
        <v>12</v>
      </c>
      <c r="F47" s="102"/>
      <c r="G47" s="102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90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9">
        <f>E103-G103</f>
        <v>0</v>
      </c>
      <c r="F107" s="100"/>
      <c r="G107" s="101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102" t="s">
        <v>12</v>
      </c>
      <c r="F109" s="102"/>
      <c r="G109" s="102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D121" sqref="D12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115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ht="31.5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145</v>
      </c>
      <c r="G93" s="62">
        <f>12000+6374</f>
        <v>18374</v>
      </c>
      <c r="H93" s="76">
        <f t="shared" si="0"/>
        <v>0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>
        <v>44894</v>
      </c>
      <c r="G105" s="62">
        <v>4592</v>
      </c>
      <c r="H105" s="76">
        <f t="shared" si="0"/>
        <v>0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>
        <v>44893</v>
      </c>
      <c r="G106" s="62">
        <v>3023</v>
      </c>
      <c r="H106" s="76">
        <f t="shared" si="0"/>
        <v>0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31.5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3" t="s">
        <v>146</v>
      </c>
      <c r="G109" s="62">
        <f>600+3085</f>
        <v>3685</v>
      </c>
      <c r="H109" s="76">
        <f t="shared" si="0"/>
        <v>0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>
        <v>44893</v>
      </c>
      <c r="G110" s="62">
        <v>7400</v>
      </c>
      <c r="H110" s="76">
        <f t="shared" si="0"/>
        <v>0</v>
      </c>
    </row>
    <row r="111" spans="1:8" ht="31.5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3" t="s">
        <v>150</v>
      </c>
      <c r="G111" s="62">
        <f>16000+6590</f>
        <v>22590</v>
      </c>
      <c r="H111" s="76">
        <f t="shared" si="0"/>
        <v>0</v>
      </c>
    </row>
    <row r="112" spans="1:8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3">
        <v>44894</v>
      </c>
      <c r="G112" s="62">
        <v>4866</v>
      </c>
      <c r="H112" s="76">
        <f t="shared" si="0"/>
        <v>0</v>
      </c>
    </row>
    <row r="113" spans="1:9" ht="47.25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3" t="s">
        <v>148</v>
      </c>
      <c r="G113" s="62">
        <f>3326+5000+3796</f>
        <v>12122</v>
      </c>
      <c r="H113" s="76">
        <f t="shared" si="0"/>
        <v>0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>
        <v>44893</v>
      </c>
      <c r="G114" s="62">
        <v>6374</v>
      </c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737708</v>
      </c>
      <c r="H117" s="78">
        <f>SUM(H4:H116)</f>
        <v>0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9">
        <f>E117-G117</f>
        <v>0</v>
      </c>
      <c r="F121" s="100"/>
      <c r="G121" s="101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102" t="s">
        <v>12</v>
      </c>
      <c r="F123" s="102"/>
      <c r="G123" s="102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172"/>
  <sheetViews>
    <sheetView tabSelected="1" zoomScaleNormal="100" workbookViewId="0">
      <pane xSplit="3" ySplit="3" topLeftCell="D144" activePane="bottomRight" state="frozen"/>
      <selection pane="topRight" activeCell="D1" sqref="D1"/>
      <selection pane="bottomLeft" activeCell="A4" sqref="A4"/>
      <selection pane="bottomRight" activeCell="G114" sqref="G114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93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144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44893</v>
      </c>
      <c r="B4" s="15">
        <v>824</v>
      </c>
      <c r="C4" s="16"/>
      <c r="D4" s="86" t="s">
        <v>22</v>
      </c>
      <c r="E4" s="18">
        <v>13450</v>
      </c>
      <c r="F4" s="80">
        <v>44893</v>
      </c>
      <c r="G4" s="20">
        <v>13450</v>
      </c>
      <c r="H4" s="76">
        <f t="shared" ref="H4:H154" si="0">E4-G4</f>
        <v>0</v>
      </c>
      <c r="I4" s="2"/>
    </row>
    <row r="5" spans="1:9" x14ac:dyDescent="0.25">
      <c r="A5" s="14">
        <v>44893</v>
      </c>
      <c r="B5" s="15">
        <v>825</v>
      </c>
      <c r="C5" s="16"/>
      <c r="D5" s="81" t="s">
        <v>22</v>
      </c>
      <c r="E5" s="23">
        <v>2549</v>
      </c>
      <c r="F5" s="82">
        <v>44893</v>
      </c>
      <c r="G5" s="25">
        <v>2549</v>
      </c>
      <c r="H5" s="76">
        <f t="shared" si="0"/>
        <v>0</v>
      </c>
    </row>
    <row r="6" spans="1:9" x14ac:dyDescent="0.25">
      <c r="A6" s="14">
        <v>44893</v>
      </c>
      <c r="B6" s="15">
        <f t="shared" ref="B6:B69" si="1">B5+1</f>
        <v>826</v>
      </c>
      <c r="C6" s="16"/>
      <c r="D6" s="81" t="s">
        <v>20</v>
      </c>
      <c r="E6" s="23">
        <v>6223</v>
      </c>
      <c r="F6" s="82">
        <v>44894</v>
      </c>
      <c r="G6" s="25">
        <v>6223</v>
      </c>
      <c r="H6" s="76">
        <f t="shared" si="0"/>
        <v>0</v>
      </c>
    </row>
    <row r="7" spans="1:9" ht="31.5" x14ac:dyDescent="0.25">
      <c r="A7" s="26">
        <v>44894</v>
      </c>
      <c r="B7" s="15">
        <f t="shared" si="1"/>
        <v>827</v>
      </c>
      <c r="C7" s="16"/>
      <c r="D7" s="81" t="s">
        <v>19</v>
      </c>
      <c r="E7" s="23">
        <v>4571</v>
      </c>
      <c r="F7" s="82" t="s">
        <v>147</v>
      </c>
      <c r="G7" s="25">
        <f>1000+3571</f>
        <v>4571</v>
      </c>
      <c r="H7" s="76">
        <f t="shared" si="0"/>
        <v>0</v>
      </c>
    </row>
    <row r="8" spans="1:9" x14ac:dyDescent="0.25">
      <c r="A8" s="14">
        <v>44894</v>
      </c>
      <c r="B8" s="15">
        <f t="shared" si="1"/>
        <v>828</v>
      </c>
      <c r="C8" s="16"/>
      <c r="D8" s="85" t="s">
        <v>22</v>
      </c>
      <c r="E8" s="23">
        <v>10887</v>
      </c>
      <c r="F8" s="82">
        <v>44895</v>
      </c>
      <c r="G8" s="25">
        <v>10887</v>
      </c>
      <c r="H8" s="76">
        <f t="shared" si="0"/>
        <v>0</v>
      </c>
    </row>
    <row r="9" spans="1:9" x14ac:dyDescent="0.25">
      <c r="A9" s="14">
        <v>44894</v>
      </c>
      <c r="B9" s="15">
        <f t="shared" si="1"/>
        <v>829</v>
      </c>
      <c r="C9" s="16"/>
      <c r="D9" s="81" t="s">
        <v>28</v>
      </c>
      <c r="E9" s="23">
        <v>5452</v>
      </c>
      <c r="F9" s="82">
        <v>44896</v>
      </c>
      <c r="G9" s="25">
        <v>5452</v>
      </c>
      <c r="H9" s="76">
        <f t="shared" si="0"/>
        <v>0</v>
      </c>
    </row>
    <row r="10" spans="1:9" x14ac:dyDescent="0.25">
      <c r="A10" s="14">
        <v>44894</v>
      </c>
      <c r="B10" s="15">
        <f t="shared" si="1"/>
        <v>830</v>
      </c>
      <c r="C10" s="16"/>
      <c r="D10" s="81" t="s">
        <v>20</v>
      </c>
      <c r="E10" s="23">
        <v>6815</v>
      </c>
      <c r="F10" s="82">
        <v>44895</v>
      </c>
      <c r="G10" s="25">
        <v>6815</v>
      </c>
      <c r="H10" s="76">
        <f t="shared" si="0"/>
        <v>0</v>
      </c>
    </row>
    <row r="11" spans="1:9" x14ac:dyDescent="0.25">
      <c r="A11" s="14">
        <v>44895</v>
      </c>
      <c r="B11" s="15">
        <f t="shared" si="1"/>
        <v>831</v>
      </c>
      <c r="C11" s="16"/>
      <c r="D11" s="81" t="s">
        <v>20</v>
      </c>
      <c r="E11" s="23">
        <v>4286</v>
      </c>
      <c r="F11" s="82">
        <v>44896</v>
      </c>
      <c r="G11" s="25">
        <v>4286</v>
      </c>
      <c r="H11" s="76">
        <f t="shared" si="0"/>
        <v>0</v>
      </c>
    </row>
    <row r="12" spans="1:9" x14ac:dyDescent="0.25">
      <c r="A12" s="14">
        <v>44896</v>
      </c>
      <c r="B12" s="15">
        <f t="shared" si="1"/>
        <v>832</v>
      </c>
      <c r="C12" s="29"/>
      <c r="D12" s="81" t="s">
        <v>19</v>
      </c>
      <c r="E12" s="23">
        <v>2970</v>
      </c>
      <c r="F12" s="82">
        <v>44898</v>
      </c>
      <c r="G12" s="25">
        <v>2970</v>
      </c>
      <c r="H12" s="76">
        <f t="shared" si="0"/>
        <v>0</v>
      </c>
    </row>
    <row r="13" spans="1:9" x14ac:dyDescent="0.25">
      <c r="A13" s="14">
        <v>44896</v>
      </c>
      <c r="B13" s="15">
        <f t="shared" si="1"/>
        <v>833</v>
      </c>
      <c r="C13" s="30"/>
      <c r="D13" s="81" t="s">
        <v>22</v>
      </c>
      <c r="E13" s="23">
        <v>13727</v>
      </c>
      <c r="F13" s="82">
        <v>44897</v>
      </c>
      <c r="G13" s="25">
        <v>13727</v>
      </c>
      <c r="H13" s="76">
        <f t="shared" si="0"/>
        <v>0</v>
      </c>
    </row>
    <row r="14" spans="1:9" x14ac:dyDescent="0.25">
      <c r="A14" s="14">
        <v>44896</v>
      </c>
      <c r="B14" s="15">
        <f t="shared" si="1"/>
        <v>834</v>
      </c>
      <c r="C14" s="29"/>
      <c r="D14" s="81" t="s">
        <v>20</v>
      </c>
      <c r="E14" s="23">
        <v>5451</v>
      </c>
      <c r="F14" s="82">
        <v>44897</v>
      </c>
      <c r="G14" s="25">
        <v>5451</v>
      </c>
      <c r="H14" s="76">
        <f t="shared" si="0"/>
        <v>0</v>
      </c>
    </row>
    <row r="15" spans="1:9" x14ac:dyDescent="0.25">
      <c r="A15" s="14">
        <v>44896</v>
      </c>
      <c r="B15" s="15">
        <f t="shared" si="1"/>
        <v>835</v>
      </c>
      <c r="C15" s="30"/>
      <c r="D15" s="81" t="s">
        <v>35</v>
      </c>
      <c r="E15" s="23">
        <v>4367</v>
      </c>
      <c r="F15" s="82">
        <v>44897</v>
      </c>
      <c r="G15" s="25">
        <v>4367</v>
      </c>
      <c r="H15" s="76">
        <f t="shared" si="0"/>
        <v>0</v>
      </c>
    </row>
    <row r="16" spans="1:9" x14ac:dyDescent="0.25">
      <c r="A16" s="14">
        <v>44897</v>
      </c>
      <c r="B16" s="15">
        <f t="shared" si="1"/>
        <v>836</v>
      </c>
      <c r="C16" s="29"/>
      <c r="D16" s="81" t="s">
        <v>35</v>
      </c>
      <c r="E16" s="23">
        <v>6114</v>
      </c>
      <c r="F16" s="82">
        <v>44899</v>
      </c>
      <c r="G16" s="25">
        <v>6114</v>
      </c>
      <c r="H16" s="76">
        <f t="shared" si="0"/>
        <v>0</v>
      </c>
    </row>
    <row r="17" spans="1:8" ht="31.5" x14ac:dyDescent="0.25">
      <c r="A17" s="14">
        <v>44897</v>
      </c>
      <c r="B17" s="15">
        <f t="shared" si="1"/>
        <v>837</v>
      </c>
      <c r="C17" s="30"/>
      <c r="D17" s="81" t="s">
        <v>19</v>
      </c>
      <c r="E17" s="23">
        <v>1885</v>
      </c>
      <c r="F17" s="82" t="s">
        <v>149</v>
      </c>
      <c r="G17" s="25">
        <f>1000+885</f>
        <v>1885</v>
      </c>
      <c r="H17" s="76">
        <f t="shared" si="0"/>
        <v>0</v>
      </c>
    </row>
    <row r="18" spans="1:8" x14ac:dyDescent="0.25">
      <c r="A18" s="14">
        <v>44897</v>
      </c>
      <c r="B18" s="15">
        <f t="shared" si="1"/>
        <v>838</v>
      </c>
      <c r="C18" s="29"/>
      <c r="D18" s="81" t="s">
        <v>20</v>
      </c>
      <c r="E18" s="23">
        <v>8168</v>
      </c>
      <c r="F18" s="82">
        <v>44898</v>
      </c>
      <c r="G18" s="25">
        <v>8168</v>
      </c>
      <c r="H18" s="76">
        <f t="shared" si="0"/>
        <v>0</v>
      </c>
    </row>
    <row r="19" spans="1:8" ht="31.5" x14ac:dyDescent="0.25">
      <c r="A19" s="14">
        <v>44898</v>
      </c>
      <c r="B19" s="15">
        <f t="shared" si="1"/>
        <v>839</v>
      </c>
      <c r="C19" s="30"/>
      <c r="D19" s="81" t="s">
        <v>19</v>
      </c>
      <c r="E19" s="23">
        <v>7237</v>
      </c>
      <c r="F19" s="82" t="s">
        <v>151</v>
      </c>
      <c r="G19" s="25">
        <f>5500+1737</f>
        <v>7237</v>
      </c>
      <c r="H19" s="76">
        <f t="shared" si="0"/>
        <v>0</v>
      </c>
    </row>
    <row r="20" spans="1:8" x14ac:dyDescent="0.25">
      <c r="A20" s="14">
        <v>44898</v>
      </c>
      <c r="B20" s="15">
        <f t="shared" si="1"/>
        <v>840</v>
      </c>
      <c r="C20" s="29"/>
      <c r="D20" s="81" t="s">
        <v>8</v>
      </c>
      <c r="E20" s="23">
        <v>389</v>
      </c>
      <c r="F20" s="82">
        <v>44898</v>
      </c>
      <c r="G20" s="25">
        <v>389</v>
      </c>
      <c r="H20" s="76">
        <f t="shared" si="0"/>
        <v>0</v>
      </c>
    </row>
    <row r="21" spans="1:8" x14ac:dyDescent="0.25">
      <c r="A21" s="14">
        <v>44898</v>
      </c>
      <c r="B21" s="15">
        <f t="shared" si="1"/>
        <v>841</v>
      </c>
      <c r="C21" s="29"/>
      <c r="D21" s="81" t="s">
        <v>20</v>
      </c>
      <c r="E21" s="23">
        <v>3774</v>
      </c>
      <c r="F21" s="82">
        <v>44899</v>
      </c>
      <c r="G21" s="25">
        <v>3774</v>
      </c>
      <c r="H21" s="76">
        <f t="shared" si="0"/>
        <v>0</v>
      </c>
    </row>
    <row r="22" spans="1:8" ht="47.25" x14ac:dyDescent="0.25">
      <c r="A22" s="14">
        <v>44898</v>
      </c>
      <c r="B22" s="15">
        <f t="shared" si="1"/>
        <v>842</v>
      </c>
      <c r="C22" s="29"/>
      <c r="D22" s="81" t="s">
        <v>22</v>
      </c>
      <c r="E22" s="23">
        <v>17458</v>
      </c>
      <c r="F22" s="82" t="s">
        <v>153</v>
      </c>
      <c r="G22" s="25">
        <f>4000+3500+9958</f>
        <v>17458</v>
      </c>
      <c r="H22" s="76">
        <f t="shared" si="0"/>
        <v>0</v>
      </c>
    </row>
    <row r="23" spans="1:8" ht="31.5" x14ac:dyDescent="0.25">
      <c r="A23" s="14">
        <v>44899</v>
      </c>
      <c r="B23" s="15">
        <f t="shared" si="1"/>
        <v>843</v>
      </c>
      <c r="C23" s="29"/>
      <c r="D23" s="81" t="s">
        <v>19</v>
      </c>
      <c r="E23" s="23">
        <v>4203</v>
      </c>
      <c r="F23" s="82" t="s">
        <v>152</v>
      </c>
      <c r="G23" s="25">
        <f>3003+1200</f>
        <v>4203</v>
      </c>
      <c r="H23" s="76">
        <f t="shared" si="0"/>
        <v>0</v>
      </c>
    </row>
    <row r="24" spans="1:8" x14ac:dyDescent="0.25">
      <c r="A24" s="14">
        <v>44899</v>
      </c>
      <c r="B24" s="15">
        <f t="shared" si="1"/>
        <v>844</v>
      </c>
      <c r="C24" s="29"/>
      <c r="D24" s="81" t="s">
        <v>20</v>
      </c>
      <c r="E24" s="23">
        <v>8051</v>
      </c>
      <c r="F24" s="82">
        <v>44900</v>
      </c>
      <c r="G24" s="25">
        <v>8051</v>
      </c>
      <c r="H24" s="76">
        <f t="shared" si="0"/>
        <v>0</v>
      </c>
    </row>
    <row r="25" spans="1:8" x14ac:dyDescent="0.25">
      <c r="A25" s="14">
        <v>44899</v>
      </c>
      <c r="B25" s="15">
        <f t="shared" si="1"/>
        <v>845</v>
      </c>
      <c r="C25" s="29"/>
      <c r="D25" s="81" t="s">
        <v>28</v>
      </c>
      <c r="E25" s="23">
        <v>6764</v>
      </c>
      <c r="F25" s="82">
        <v>44901</v>
      </c>
      <c r="G25" s="25">
        <v>6764</v>
      </c>
      <c r="H25" s="76">
        <f t="shared" si="0"/>
        <v>0</v>
      </c>
    </row>
    <row r="26" spans="1:8" ht="31.5" x14ac:dyDescent="0.25">
      <c r="A26" s="14">
        <v>44899</v>
      </c>
      <c r="B26" s="15">
        <f t="shared" si="1"/>
        <v>846</v>
      </c>
      <c r="C26" s="29"/>
      <c r="D26" s="81" t="s">
        <v>16</v>
      </c>
      <c r="E26" s="23">
        <v>22080</v>
      </c>
      <c r="F26" s="82" t="s">
        <v>158</v>
      </c>
      <c r="G26" s="25">
        <f>20080+2000</f>
        <v>22080</v>
      </c>
      <c r="H26" s="76">
        <f t="shared" si="0"/>
        <v>0</v>
      </c>
    </row>
    <row r="27" spans="1:8" x14ac:dyDescent="0.25">
      <c r="A27" s="14">
        <v>44900</v>
      </c>
      <c r="B27" s="15">
        <f t="shared" si="1"/>
        <v>847</v>
      </c>
      <c r="C27" s="29"/>
      <c r="D27" s="81" t="s">
        <v>35</v>
      </c>
      <c r="E27" s="23">
        <v>2644</v>
      </c>
      <c r="F27" s="82">
        <v>44901</v>
      </c>
      <c r="G27" s="25">
        <v>2644</v>
      </c>
      <c r="H27" s="76">
        <f t="shared" si="0"/>
        <v>0</v>
      </c>
    </row>
    <row r="28" spans="1:8" x14ac:dyDescent="0.25">
      <c r="A28" s="14">
        <v>44900</v>
      </c>
      <c r="B28" s="15">
        <f t="shared" si="1"/>
        <v>848</v>
      </c>
      <c r="C28" s="29"/>
      <c r="D28" s="81" t="s">
        <v>20</v>
      </c>
      <c r="E28" s="23">
        <v>8737</v>
      </c>
      <c r="F28" s="82">
        <v>44901</v>
      </c>
      <c r="G28" s="25">
        <v>8737</v>
      </c>
      <c r="H28" s="76">
        <f t="shared" si="0"/>
        <v>0</v>
      </c>
    </row>
    <row r="29" spans="1:8" x14ac:dyDescent="0.25">
      <c r="A29" s="14">
        <v>44901</v>
      </c>
      <c r="B29" s="15">
        <f t="shared" si="1"/>
        <v>849</v>
      </c>
      <c r="C29" s="29"/>
      <c r="D29" s="81" t="s">
        <v>19</v>
      </c>
      <c r="E29" s="23">
        <v>1190</v>
      </c>
      <c r="F29" s="82">
        <v>44903</v>
      </c>
      <c r="G29" s="25">
        <v>1190</v>
      </c>
      <c r="H29" s="76">
        <f t="shared" si="0"/>
        <v>0</v>
      </c>
    </row>
    <row r="30" spans="1:8" x14ac:dyDescent="0.25">
      <c r="A30" s="14">
        <v>44901</v>
      </c>
      <c r="B30" s="15">
        <f t="shared" si="1"/>
        <v>850</v>
      </c>
      <c r="C30" s="29"/>
      <c r="D30" s="81" t="s">
        <v>20</v>
      </c>
      <c r="E30" s="23">
        <v>4320</v>
      </c>
      <c r="F30" s="82">
        <v>44902</v>
      </c>
      <c r="G30" s="25">
        <v>4320</v>
      </c>
      <c r="H30" s="76">
        <f t="shared" si="0"/>
        <v>0</v>
      </c>
    </row>
    <row r="31" spans="1:8" x14ac:dyDescent="0.25">
      <c r="A31" s="14">
        <v>44901</v>
      </c>
      <c r="B31" s="15">
        <f t="shared" si="1"/>
        <v>851</v>
      </c>
      <c r="C31" s="29"/>
      <c r="D31" s="81" t="s">
        <v>35</v>
      </c>
      <c r="E31" s="23">
        <v>1217</v>
      </c>
      <c r="F31" s="82">
        <v>44903</v>
      </c>
      <c r="G31" s="25">
        <v>1217</v>
      </c>
      <c r="H31" s="76">
        <f t="shared" si="0"/>
        <v>0</v>
      </c>
    </row>
    <row r="32" spans="1:8" x14ac:dyDescent="0.25">
      <c r="A32" s="14">
        <v>44901</v>
      </c>
      <c r="B32" s="15">
        <f t="shared" si="1"/>
        <v>852</v>
      </c>
      <c r="C32" s="29"/>
      <c r="D32" s="81" t="s">
        <v>28</v>
      </c>
      <c r="E32" s="23">
        <v>4900</v>
      </c>
      <c r="F32" s="82">
        <v>44904</v>
      </c>
      <c r="G32" s="25">
        <v>4900</v>
      </c>
      <c r="H32" s="76">
        <f t="shared" si="0"/>
        <v>0</v>
      </c>
    </row>
    <row r="33" spans="1:8" ht="47.25" x14ac:dyDescent="0.25">
      <c r="A33" s="14">
        <v>44902</v>
      </c>
      <c r="B33" s="15">
        <f t="shared" si="1"/>
        <v>853</v>
      </c>
      <c r="C33" s="29"/>
      <c r="D33" s="81" t="s">
        <v>22</v>
      </c>
      <c r="E33" s="23">
        <v>16107</v>
      </c>
      <c r="F33" s="82" t="s">
        <v>156</v>
      </c>
      <c r="G33" s="25">
        <f>6100+6400+3607</f>
        <v>16107</v>
      </c>
      <c r="H33" s="76">
        <f t="shared" si="0"/>
        <v>0</v>
      </c>
    </row>
    <row r="34" spans="1:8" x14ac:dyDescent="0.25">
      <c r="A34" s="14">
        <v>44902</v>
      </c>
      <c r="B34" s="15">
        <f t="shared" si="1"/>
        <v>854</v>
      </c>
      <c r="C34" s="29"/>
      <c r="D34" s="81" t="s">
        <v>19</v>
      </c>
      <c r="E34" s="23">
        <v>1120</v>
      </c>
      <c r="F34" s="82">
        <v>44904</v>
      </c>
      <c r="G34" s="25">
        <v>1120</v>
      </c>
      <c r="H34" s="76">
        <f t="shared" si="0"/>
        <v>0</v>
      </c>
    </row>
    <row r="35" spans="1:8" ht="17.25" customHeight="1" x14ac:dyDescent="0.25">
      <c r="A35" s="14">
        <v>44902</v>
      </c>
      <c r="B35" s="15">
        <f t="shared" si="1"/>
        <v>855</v>
      </c>
      <c r="C35" s="29"/>
      <c r="D35" s="81" t="s">
        <v>20</v>
      </c>
      <c r="E35" s="23">
        <v>3958</v>
      </c>
      <c r="F35" s="82">
        <v>44903</v>
      </c>
      <c r="G35" s="25">
        <v>3958</v>
      </c>
      <c r="H35" s="76">
        <f t="shared" si="0"/>
        <v>0</v>
      </c>
    </row>
    <row r="36" spans="1:8" x14ac:dyDescent="0.25">
      <c r="A36" s="14">
        <v>44903</v>
      </c>
      <c r="B36" s="15">
        <f t="shared" si="1"/>
        <v>856</v>
      </c>
      <c r="C36" s="29"/>
      <c r="D36" s="81" t="s">
        <v>20</v>
      </c>
      <c r="E36" s="23">
        <v>5104</v>
      </c>
      <c r="F36" s="82">
        <v>44904</v>
      </c>
      <c r="G36" s="25">
        <v>5104</v>
      </c>
      <c r="H36" s="76">
        <f t="shared" si="0"/>
        <v>0</v>
      </c>
    </row>
    <row r="37" spans="1:8" ht="31.5" x14ac:dyDescent="0.25">
      <c r="A37" s="14">
        <v>44903</v>
      </c>
      <c r="B37" s="15">
        <f t="shared" si="1"/>
        <v>857</v>
      </c>
      <c r="C37" s="29"/>
      <c r="D37" s="81" t="s">
        <v>19</v>
      </c>
      <c r="E37" s="23">
        <v>2120</v>
      </c>
      <c r="F37" s="82" t="s">
        <v>154</v>
      </c>
      <c r="G37" s="25">
        <f>1220+900</f>
        <v>2120</v>
      </c>
      <c r="H37" s="76">
        <f t="shared" si="0"/>
        <v>0</v>
      </c>
    </row>
    <row r="38" spans="1:8" x14ac:dyDescent="0.25">
      <c r="A38" s="14">
        <v>44903</v>
      </c>
      <c r="B38" s="15">
        <f t="shared" si="1"/>
        <v>858</v>
      </c>
      <c r="C38" s="29"/>
      <c r="D38" s="81" t="s">
        <v>8</v>
      </c>
      <c r="E38" s="23">
        <v>317</v>
      </c>
      <c r="F38" s="82">
        <v>44903</v>
      </c>
      <c r="G38" s="25">
        <v>317</v>
      </c>
      <c r="H38" s="76">
        <f t="shared" si="0"/>
        <v>0</v>
      </c>
    </row>
    <row r="39" spans="1:8" ht="31.5" x14ac:dyDescent="0.25">
      <c r="A39" s="14">
        <v>44903</v>
      </c>
      <c r="B39" s="15">
        <f t="shared" si="1"/>
        <v>859</v>
      </c>
      <c r="C39" s="29"/>
      <c r="D39" s="81" t="s">
        <v>35</v>
      </c>
      <c r="E39" s="23">
        <v>5329</v>
      </c>
      <c r="F39" s="82" t="s">
        <v>155</v>
      </c>
      <c r="G39" s="25">
        <f>4000+1329</f>
        <v>5329</v>
      </c>
      <c r="H39" s="76">
        <f t="shared" si="0"/>
        <v>0</v>
      </c>
    </row>
    <row r="40" spans="1:8" x14ac:dyDescent="0.25">
      <c r="A40" s="14">
        <v>44903</v>
      </c>
      <c r="B40" s="15">
        <f t="shared" si="1"/>
        <v>860</v>
      </c>
      <c r="C40" s="29"/>
      <c r="D40" s="81" t="s">
        <v>22</v>
      </c>
      <c r="E40" s="23">
        <v>677</v>
      </c>
      <c r="F40" s="82">
        <v>44904</v>
      </c>
      <c r="G40" s="25">
        <v>677</v>
      </c>
      <c r="H40" s="76">
        <f t="shared" si="0"/>
        <v>0</v>
      </c>
    </row>
    <row r="41" spans="1:8" x14ac:dyDescent="0.25">
      <c r="A41" s="14">
        <v>44904</v>
      </c>
      <c r="B41" s="15">
        <f t="shared" si="1"/>
        <v>861</v>
      </c>
      <c r="C41" s="29"/>
      <c r="D41" s="81" t="s">
        <v>28</v>
      </c>
      <c r="E41" s="23">
        <v>5918</v>
      </c>
      <c r="F41" s="82">
        <v>44905</v>
      </c>
      <c r="G41" s="25">
        <v>5918</v>
      </c>
      <c r="H41" s="76">
        <f t="shared" si="0"/>
        <v>0</v>
      </c>
    </row>
    <row r="42" spans="1:8" x14ac:dyDescent="0.25">
      <c r="A42" s="14">
        <v>44904</v>
      </c>
      <c r="B42" s="15">
        <f t="shared" si="1"/>
        <v>862</v>
      </c>
      <c r="C42" s="29"/>
      <c r="D42" s="81" t="s">
        <v>20</v>
      </c>
      <c r="E42" s="23">
        <v>7881</v>
      </c>
      <c r="F42" s="82">
        <v>44905</v>
      </c>
      <c r="G42" s="25">
        <v>7881</v>
      </c>
      <c r="H42" s="76">
        <f t="shared" si="0"/>
        <v>0</v>
      </c>
    </row>
    <row r="43" spans="1:8" ht="31.5" x14ac:dyDescent="0.25">
      <c r="A43" s="14">
        <v>44905</v>
      </c>
      <c r="B43" s="15">
        <f t="shared" si="1"/>
        <v>863</v>
      </c>
      <c r="C43" s="29"/>
      <c r="D43" s="81" t="s">
        <v>19</v>
      </c>
      <c r="E43" s="23">
        <v>6122</v>
      </c>
      <c r="F43" s="82" t="s">
        <v>157</v>
      </c>
      <c r="G43" s="25">
        <f>5000+1122</f>
        <v>6122</v>
      </c>
      <c r="H43" s="76">
        <f t="shared" si="0"/>
        <v>0</v>
      </c>
    </row>
    <row r="44" spans="1:8" x14ac:dyDescent="0.25">
      <c r="A44" s="14">
        <v>44905</v>
      </c>
      <c r="B44" s="15">
        <f t="shared" si="1"/>
        <v>864</v>
      </c>
      <c r="C44" s="29"/>
      <c r="D44" s="81" t="s">
        <v>35</v>
      </c>
      <c r="E44" s="23">
        <v>3403</v>
      </c>
      <c r="F44" s="82">
        <v>44908</v>
      </c>
      <c r="G44" s="25">
        <v>3403</v>
      </c>
      <c r="H44" s="76">
        <f t="shared" si="0"/>
        <v>0</v>
      </c>
    </row>
    <row r="45" spans="1:8" ht="63" x14ac:dyDescent="0.25">
      <c r="A45" s="14">
        <v>44905</v>
      </c>
      <c r="B45" s="15">
        <f t="shared" si="1"/>
        <v>865</v>
      </c>
      <c r="C45" s="29"/>
      <c r="D45" s="81" t="s">
        <v>22</v>
      </c>
      <c r="E45" s="23">
        <v>16822</v>
      </c>
      <c r="F45" s="82" t="s">
        <v>160</v>
      </c>
      <c r="G45" s="25">
        <f>200+1622+4850+5000+5150</f>
        <v>16822</v>
      </c>
      <c r="H45" s="76">
        <f t="shared" si="0"/>
        <v>0</v>
      </c>
    </row>
    <row r="46" spans="1:8" x14ac:dyDescent="0.25">
      <c r="A46" s="14">
        <v>44905</v>
      </c>
      <c r="B46" s="15">
        <f t="shared" si="1"/>
        <v>866</v>
      </c>
      <c r="C46" s="29"/>
      <c r="D46" s="81" t="s">
        <v>20</v>
      </c>
      <c r="E46" s="23">
        <v>7833</v>
      </c>
      <c r="F46" s="82">
        <v>44906</v>
      </c>
      <c r="G46" s="25">
        <v>7833</v>
      </c>
      <c r="H46" s="76">
        <f t="shared" si="0"/>
        <v>0</v>
      </c>
    </row>
    <row r="47" spans="1:8" x14ac:dyDescent="0.25">
      <c r="A47" s="14">
        <v>44905</v>
      </c>
      <c r="B47" s="15">
        <f t="shared" si="1"/>
        <v>867</v>
      </c>
      <c r="C47" s="33"/>
      <c r="D47" s="81" t="s">
        <v>35</v>
      </c>
      <c r="E47" s="23">
        <v>681</v>
      </c>
      <c r="F47" s="82">
        <v>44906</v>
      </c>
      <c r="G47" s="25">
        <v>681</v>
      </c>
      <c r="H47" s="76">
        <f t="shared" si="0"/>
        <v>0</v>
      </c>
    </row>
    <row r="48" spans="1:8" x14ac:dyDescent="0.25">
      <c r="A48" s="14">
        <v>44906</v>
      </c>
      <c r="B48" s="15">
        <f t="shared" si="1"/>
        <v>868</v>
      </c>
      <c r="C48" s="34"/>
      <c r="D48" s="81" t="s">
        <v>22</v>
      </c>
      <c r="E48" s="23">
        <v>14776</v>
      </c>
      <c r="F48" s="82">
        <v>44907</v>
      </c>
      <c r="G48" s="25">
        <v>14776</v>
      </c>
      <c r="H48" s="76">
        <f t="shared" si="0"/>
        <v>0</v>
      </c>
    </row>
    <row r="49" spans="1:8" ht="31.5" x14ac:dyDescent="0.25">
      <c r="A49" s="14">
        <v>44906</v>
      </c>
      <c r="B49" s="15">
        <f t="shared" si="1"/>
        <v>869</v>
      </c>
      <c r="C49" s="29"/>
      <c r="D49" s="81" t="s">
        <v>19</v>
      </c>
      <c r="E49" s="23">
        <v>2024</v>
      </c>
      <c r="F49" s="82" t="s">
        <v>161</v>
      </c>
      <c r="G49" s="25">
        <f>1400+624</f>
        <v>2024</v>
      </c>
      <c r="H49" s="76">
        <f t="shared" si="0"/>
        <v>0</v>
      </c>
    </row>
    <row r="50" spans="1:8" x14ac:dyDescent="0.25">
      <c r="A50" s="14">
        <v>44906</v>
      </c>
      <c r="B50" s="15">
        <f t="shared" si="1"/>
        <v>870</v>
      </c>
      <c r="C50" s="29"/>
      <c r="D50" s="81" t="s">
        <v>20</v>
      </c>
      <c r="E50" s="23">
        <v>6408</v>
      </c>
      <c r="F50" s="82">
        <v>44908</v>
      </c>
      <c r="G50" s="25">
        <v>6408</v>
      </c>
      <c r="H50" s="76">
        <f t="shared" si="0"/>
        <v>0</v>
      </c>
    </row>
    <row r="51" spans="1:8" x14ac:dyDescent="0.25">
      <c r="A51" s="14">
        <v>44907</v>
      </c>
      <c r="B51" s="15">
        <f t="shared" si="1"/>
        <v>871</v>
      </c>
      <c r="C51" s="29"/>
      <c r="D51" s="81" t="s">
        <v>35</v>
      </c>
      <c r="E51" s="23">
        <v>616</v>
      </c>
      <c r="F51" s="82">
        <v>44908</v>
      </c>
      <c r="G51" s="25">
        <v>616</v>
      </c>
      <c r="H51" s="76">
        <f t="shared" si="0"/>
        <v>0</v>
      </c>
    </row>
    <row r="52" spans="1:8" x14ac:dyDescent="0.25">
      <c r="A52" s="14">
        <v>44908</v>
      </c>
      <c r="B52" s="15">
        <f t="shared" si="1"/>
        <v>872</v>
      </c>
      <c r="C52" s="29"/>
      <c r="D52" s="81" t="s">
        <v>28</v>
      </c>
      <c r="E52" s="23">
        <v>6260</v>
      </c>
      <c r="F52" s="82">
        <v>44909</v>
      </c>
      <c r="G52" s="25">
        <v>6260</v>
      </c>
      <c r="H52" s="76">
        <f t="shared" si="0"/>
        <v>0</v>
      </c>
    </row>
    <row r="53" spans="1:8" ht="31.5" x14ac:dyDescent="0.25">
      <c r="A53" s="14">
        <v>44908</v>
      </c>
      <c r="B53" s="15">
        <f t="shared" si="1"/>
        <v>873</v>
      </c>
      <c r="C53" s="29"/>
      <c r="D53" s="81" t="s">
        <v>22</v>
      </c>
      <c r="E53" s="23">
        <v>15433</v>
      </c>
      <c r="F53" s="82" t="s">
        <v>162</v>
      </c>
      <c r="G53" s="25">
        <f>5433+10000</f>
        <v>15433</v>
      </c>
      <c r="H53" s="76">
        <f t="shared" si="0"/>
        <v>0</v>
      </c>
    </row>
    <row r="54" spans="1:8" x14ac:dyDescent="0.25">
      <c r="A54" s="14">
        <v>44908</v>
      </c>
      <c r="B54" s="15">
        <f t="shared" si="1"/>
        <v>874</v>
      </c>
      <c r="C54" s="29"/>
      <c r="D54" s="81" t="s">
        <v>20</v>
      </c>
      <c r="E54" s="23">
        <v>7749</v>
      </c>
      <c r="F54" s="82">
        <v>44909</v>
      </c>
      <c r="G54" s="25">
        <v>7749</v>
      </c>
      <c r="H54" s="76">
        <f t="shared" si="0"/>
        <v>0</v>
      </c>
    </row>
    <row r="55" spans="1:8" s="71" customFormat="1" ht="31.5" x14ac:dyDescent="0.25">
      <c r="A55" s="66">
        <v>44908</v>
      </c>
      <c r="B55" s="15">
        <f t="shared" si="1"/>
        <v>875</v>
      </c>
      <c r="C55" s="29"/>
      <c r="D55" s="85" t="s">
        <v>17</v>
      </c>
      <c r="E55" s="68">
        <v>4200</v>
      </c>
      <c r="F55" s="82" t="s">
        <v>159</v>
      </c>
      <c r="G55" s="69">
        <f>3200+1000</f>
        <v>4200</v>
      </c>
      <c r="H55" s="77">
        <f t="shared" si="0"/>
        <v>0</v>
      </c>
    </row>
    <row r="56" spans="1:8" x14ac:dyDescent="0.25">
      <c r="A56" s="14">
        <v>44909</v>
      </c>
      <c r="B56" s="15">
        <f t="shared" si="1"/>
        <v>876</v>
      </c>
      <c r="C56" s="29"/>
      <c r="D56" s="81" t="s">
        <v>20</v>
      </c>
      <c r="E56" s="23">
        <v>6323</v>
      </c>
      <c r="F56" s="82">
        <v>44910</v>
      </c>
      <c r="G56" s="25">
        <v>6323</v>
      </c>
      <c r="H56" s="76">
        <f t="shared" si="0"/>
        <v>0</v>
      </c>
    </row>
    <row r="57" spans="1:8" ht="18.75" customHeight="1" x14ac:dyDescent="0.25">
      <c r="A57" s="14">
        <v>44909</v>
      </c>
      <c r="B57" s="15">
        <f t="shared" si="1"/>
        <v>877</v>
      </c>
      <c r="C57" s="29"/>
      <c r="D57" s="81" t="s">
        <v>35</v>
      </c>
      <c r="E57" s="23">
        <v>578</v>
      </c>
      <c r="F57" s="82">
        <v>44910</v>
      </c>
      <c r="G57" s="25">
        <v>578</v>
      </c>
      <c r="H57" s="76">
        <f t="shared" si="0"/>
        <v>0</v>
      </c>
    </row>
    <row r="58" spans="1:8" x14ac:dyDescent="0.25">
      <c r="A58" s="14">
        <v>44909</v>
      </c>
      <c r="B58" s="15">
        <f t="shared" si="1"/>
        <v>878</v>
      </c>
      <c r="C58" s="29"/>
      <c r="D58" s="81" t="s">
        <v>8</v>
      </c>
      <c r="E58" s="23">
        <v>420</v>
      </c>
      <c r="F58" s="82">
        <v>44910</v>
      </c>
      <c r="G58" s="25">
        <v>420</v>
      </c>
      <c r="H58" s="76">
        <f t="shared" si="0"/>
        <v>0</v>
      </c>
    </row>
    <row r="59" spans="1:8" ht="21.75" customHeight="1" x14ac:dyDescent="0.25">
      <c r="A59" s="14">
        <v>44910</v>
      </c>
      <c r="B59" s="15">
        <f t="shared" si="1"/>
        <v>879</v>
      </c>
      <c r="C59" s="29"/>
      <c r="D59" s="81" t="s">
        <v>28</v>
      </c>
      <c r="E59" s="23">
        <v>3483</v>
      </c>
      <c r="F59" s="82">
        <v>44912</v>
      </c>
      <c r="G59" s="25">
        <v>3483</v>
      </c>
      <c r="H59" s="76">
        <f t="shared" si="0"/>
        <v>0</v>
      </c>
    </row>
    <row r="60" spans="1:8" ht="31.5" x14ac:dyDescent="0.25">
      <c r="A60" s="14">
        <v>44910</v>
      </c>
      <c r="B60" s="15">
        <f t="shared" si="1"/>
        <v>880</v>
      </c>
      <c r="C60" s="29"/>
      <c r="D60" s="81" t="s">
        <v>35</v>
      </c>
      <c r="E60" s="23">
        <v>5937</v>
      </c>
      <c r="F60" s="82" t="s">
        <v>161</v>
      </c>
      <c r="G60" s="25">
        <f>4537+1400</f>
        <v>5937</v>
      </c>
      <c r="H60" s="76">
        <f t="shared" si="0"/>
        <v>0</v>
      </c>
    </row>
    <row r="61" spans="1:8" ht="31.5" x14ac:dyDescent="0.25">
      <c r="A61" s="14">
        <v>44910</v>
      </c>
      <c r="B61" s="15">
        <f t="shared" si="1"/>
        <v>881</v>
      </c>
      <c r="C61" s="29"/>
      <c r="D61" s="81" t="s">
        <v>19</v>
      </c>
      <c r="E61" s="23">
        <v>5159</v>
      </c>
      <c r="F61" s="82" t="s">
        <v>162</v>
      </c>
      <c r="G61" s="25">
        <f>2950+2209</f>
        <v>5159</v>
      </c>
      <c r="H61" s="76">
        <f t="shared" si="0"/>
        <v>0</v>
      </c>
    </row>
    <row r="62" spans="1:8" x14ac:dyDescent="0.25">
      <c r="A62" s="14">
        <v>44910</v>
      </c>
      <c r="B62" s="15">
        <f t="shared" si="1"/>
        <v>882</v>
      </c>
      <c r="C62" s="29"/>
      <c r="D62" s="81" t="s">
        <v>20</v>
      </c>
      <c r="E62" s="23">
        <v>5502</v>
      </c>
      <c r="F62" s="82">
        <v>44911</v>
      </c>
      <c r="G62" s="25">
        <v>5502</v>
      </c>
      <c r="H62" s="76">
        <f t="shared" si="0"/>
        <v>0</v>
      </c>
    </row>
    <row r="63" spans="1:8" ht="31.5" x14ac:dyDescent="0.25">
      <c r="A63" s="14">
        <v>44911</v>
      </c>
      <c r="B63" s="15">
        <f t="shared" si="1"/>
        <v>883</v>
      </c>
      <c r="C63" s="29"/>
      <c r="D63" s="81" t="s">
        <v>19</v>
      </c>
      <c r="E63" s="23">
        <v>11956</v>
      </c>
      <c r="F63" s="82" t="s">
        <v>163</v>
      </c>
      <c r="G63" s="25">
        <f>10956+1000</f>
        <v>11956</v>
      </c>
      <c r="H63" s="76">
        <f t="shared" si="0"/>
        <v>0</v>
      </c>
    </row>
    <row r="64" spans="1:8" ht="31.5" x14ac:dyDescent="0.25">
      <c r="A64" s="14">
        <v>44911</v>
      </c>
      <c r="B64" s="15">
        <f t="shared" si="1"/>
        <v>884</v>
      </c>
      <c r="C64" s="29"/>
      <c r="D64" s="81" t="s">
        <v>23</v>
      </c>
      <c r="E64" s="23">
        <v>15935</v>
      </c>
      <c r="F64" s="82" t="s">
        <v>163</v>
      </c>
      <c r="G64" s="25">
        <f>4900+11035</f>
        <v>15935</v>
      </c>
      <c r="H64" s="76">
        <f t="shared" si="0"/>
        <v>0</v>
      </c>
    </row>
    <row r="65" spans="1:8" x14ac:dyDescent="0.25">
      <c r="A65" s="26">
        <v>44911</v>
      </c>
      <c r="B65" s="15">
        <f t="shared" si="1"/>
        <v>885</v>
      </c>
      <c r="C65" s="29"/>
      <c r="D65" s="84" t="s">
        <v>20</v>
      </c>
      <c r="E65" s="23">
        <v>6125</v>
      </c>
      <c r="F65" s="82">
        <v>44912</v>
      </c>
      <c r="G65" s="25">
        <v>6125</v>
      </c>
      <c r="H65" s="76">
        <f t="shared" si="0"/>
        <v>0</v>
      </c>
    </row>
    <row r="66" spans="1:8" ht="31.5" x14ac:dyDescent="0.25">
      <c r="A66" s="26">
        <v>44912</v>
      </c>
      <c r="B66" s="15">
        <f t="shared" si="1"/>
        <v>886</v>
      </c>
      <c r="C66" s="29"/>
      <c r="D66" s="84" t="s">
        <v>19</v>
      </c>
      <c r="E66" s="23">
        <v>8410</v>
      </c>
      <c r="F66" s="82" t="s">
        <v>164</v>
      </c>
      <c r="G66" s="25">
        <f>7410+1000</f>
        <v>8410</v>
      </c>
      <c r="H66" s="76">
        <f t="shared" si="0"/>
        <v>0</v>
      </c>
    </row>
    <row r="67" spans="1:8" x14ac:dyDescent="0.25">
      <c r="A67" s="26">
        <v>44912</v>
      </c>
      <c r="B67" s="15">
        <f t="shared" si="1"/>
        <v>887</v>
      </c>
      <c r="C67" s="29"/>
      <c r="D67" s="84" t="s">
        <v>28</v>
      </c>
      <c r="E67" s="23">
        <v>4562</v>
      </c>
      <c r="F67" s="82">
        <v>44914</v>
      </c>
      <c r="G67" s="25">
        <v>4562</v>
      </c>
      <c r="H67" s="76">
        <f t="shared" si="0"/>
        <v>0</v>
      </c>
    </row>
    <row r="68" spans="1:8" x14ac:dyDescent="0.25">
      <c r="A68" s="26">
        <v>44912</v>
      </c>
      <c r="B68" s="15">
        <f t="shared" si="1"/>
        <v>888</v>
      </c>
      <c r="C68" s="29"/>
      <c r="D68" s="84" t="s">
        <v>20</v>
      </c>
      <c r="E68" s="23">
        <v>6620</v>
      </c>
      <c r="F68" s="82">
        <v>44913</v>
      </c>
      <c r="G68" s="25">
        <v>6620</v>
      </c>
      <c r="H68" s="76">
        <f t="shared" si="0"/>
        <v>0</v>
      </c>
    </row>
    <row r="69" spans="1:8" ht="47.25" x14ac:dyDescent="0.25">
      <c r="A69" s="26">
        <v>44912</v>
      </c>
      <c r="B69" s="15">
        <f t="shared" si="1"/>
        <v>889</v>
      </c>
      <c r="C69" s="29"/>
      <c r="D69" s="84" t="s">
        <v>22</v>
      </c>
      <c r="E69" s="23">
        <v>15107</v>
      </c>
      <c r="F69" s="82" t="s">
        <v>165</v>
      </c>
      <c r="G69" s="25">
        <f>7000+2900+5207</f>
        <v>15107</v>
      </c>
      <c r="H69" s="76">
        <f t="shared" si="0"/>
        <v>0</v>
      </c>
    </row>
    <row r="70" spans="1:8" ht="31.5" x14ac:dyDescent="0.25">
      <c r="A70" s="26">
        <v>44913</v>
      </c>
      <c r="B70" s="15">
        <f t="shared" ref="B70:B133" si="2">B69+1</f>
        <v>890</v>
      </c>
      <c r="C70" s="29"/>
      <c r="D70" s="84" t="s">
        <v>19</v>
      </c>
      <c r="E70" s="23">
        <v>4088</v>
      </c>
      <c r="F70" s="82" t="s">
        <v>166</v>
      </c>
      <c r="G70" s="25">
        <f>3000+1088</f>
        <v>4088</v>
      </c>
      <c r="H70" s="76">
        <f t="shared" si="0"/>
        <v>0</v>
      </c>
    </row>
    <row r="71" spans="1:8" ht="47.25" x14ac:dyDescent="0.25">
      <c r="A71" s="26">
        <v>44913</v>
      </c>
      <c r="B71" s="15">
        <f t="shared" si="2"/>
        <v>891</v>
      </c>
      <c r="C71" s="29"/>
      <c r="D71" s="84" t="s">
        <v>16</v>
      </c>
      <c r="E71" s="23">
        <v>24330</v>
      </c>
      <c r="F71" s="82" t="s">
        <v>169</v>
      </c>
      <c r="G71" s="25">
        <f>17000+3000+4330</f>
        <v>24330</v>
      </c>
      <c r="H71" s="76">
        <f t="shared" si="0"/>
        <v>0</v>
      </c>
    </row>
    <row r="72" spans="1:8" ht="18.75" customHeight="1" x14ac:dyDescent="0.25">
      <c r="A72" s="26">
        <v>44913</v>
      </c>
      <c r="B72" s="15">
        <f t="shared" si="2"/>
        <v>892</v>
      </c>
      <c r="C72" s="29"/>
      <c r="D72" s="84" t="s">
        <v>20</v>
      </c>
      <c r="E72" s="23">
        <v>6760</v>
      </c>
      <c r="F72" s="82">
        <v>44914</v>
      </c>
      <c r="G72" s="25">
        <v>6760</v>
      </c>
      <c r="H72" s="76">
        <f t="shared" si="0"/>
        <v>0</v>
      </c>
    </row>
    <row r="73" spans="1:8" ht="18.75" customHeight="1" x14ac:dyDescent="0.25">
      <c r="A73" s="26">
        <v>44914</v>
      </c>
      <c r="B73" s="15">
        <f t="shared" si="2"/>
        <v>893</v>
      </c>
      <c r="C73" s="29"/>
      <c r="D73" s="84" t="s">
        <v>19</v>
      </c>
      <c r="E73" s="23">
        <v>1625</v>
      </c>
      <c r="F73" s="82">
        <v>44916</v>
      </c>
      <c r="G73" s="25">
        <v>1625</v>
      </c>
      <c r="H73" s="76">
        <f t="shared" si="0"/>
        <v>0</v>
      </c>
    </row>
    <row r="74" spans="1:8" x14ac:dyDescent="0.25">
      <c r="A74" s="26">
        <v>44914</v>
      </c>
      <c r="B74" s="15">
        <f t="shared" si="2"/>
        <v>894</v>
      </c>
      <c r="C74" s="29"/>
      <c r="D74" s="84" t="s">
        <v>8</v>
      </c>
      <c r="E74" s="23">
        <v>356</v>
      </c>
      <c r="F74" s="82">
        <v>44915</v>
      </c>
      <c r="G74" s="25">
        <v>356</v>
      </c>
      <c r="H74" s="76">
        <v>356</v>
      </c>
    </row>
    <row r="75" spans="1:8" ht="18.75" customHeight="1" x14ac:dyDescent="0.25">
      <c r="A75" s="26">
        <v>44914</v>
      </c>
      <c r="B75" s="15">
        <f t="shared" si="2"/>
        <v>895</v>
      </c>
      <c r="C75" s="29"/>
      <c r="D75" s="84" t="s">
        <v>35</v>
      </c>
      <c r="E75" s="23">
        <v>5985</v>
      </c>
      <c r="F75" s="82">
        <v>44916</v>
      </c>
      <c r="G75" s="25">
        <v>5985</v>
      </c>
      <c r="H75" s="76">
        <f t="shared" si="0"/>
        <v>0</v>
      </c>
    </row>
    <row r="76" spans="1:8" ht="17.25" customHeight="1" x14ac:dyDescent="0.25">
      <c r="A76" s="26">
        <v>44914</v>
      </c>
      <c r="B76" s="15">
        <f t="shared" si="2"/>
        <v>896</v>
      </c>
      <c r="C76" s="29"/>
      <c r="D76" s="84" t="s">
        <v>9</v>
      </c>
      <c r="E76" s="23">
        <v>15580</v>
      </c>
      <c r="F76" s="82" t="s">
        <v>168</v>
      </c>
      <c r="G76" s="25">
        <f>10910+4670</f>
        <v>15580</v>
      </c>
      <c r="H76" s="76">
        <f t="shared" si="0"/>
        <v>0</v>
      </c>
    </row>
    <row r="77" spans="1:8" x14ac:dyDescent="0.25">
      <c r="A77" s="26">
        <v>44914</v>
      </c>
      <c r="B77" s="15">
        <f t="shared" si="2"/>
        <v>897</v>
      </c>
      <c r="C77" s="29"/>
      <c r="D77" s="84" t="s">
        <v>20</v>
      </c>
      <c r="E77" s="23">
        <v>2335</v>
      </c>
      <c r="F77" s="82">
        <v>44915</v>
      </c>
      <c r="G77" s="25">
        <v>2335</v>
      </c>
      <c r="H77" s="76">
        <f t="shared" si="0"/>
        <v>0</v>
      </c>
    </row>
    <row r="78" spans="1:8" ht="31.5" x14ac:dyDescent="0.25">
      <c r="A78" s="26">
        <v>44915</v>
      </c>
      <c r="B78" s="15">
        <f t="shared" si="2"/>
        <v>898</v>
      </c>
      <c r="C78" s="29"/>
      <c r="D78" s="84" t="s">
        <v>19</v>
      </c>
      <c r="E78" s="23">
        <v>1650</v>
      </c>
      <c r="F78" s="82" t="s">
        <v>167</v>
      </c>
      <c r="G78" s="25">
        <f>650+1000</f>
        <v>1650</v>
      </c>
      <c r="H78" s="76">
        <f t="shared" si="0"/>
        <v>0</v>
      </c>
    </row>
    <row r="79" spans="1:8" x14ac:dyDescent="0.25">
      <c r="A79" s="26">
        <v>44915</v>
      </c>
      <c r="B79" s="15">
        <f t="shared" si="2"/>
        <v>899</v>
      </c>
      <c r="C79" s="29"/>
      <c r="D79" s="84" t="s">
        <v>20</v>
      </c>
      <c r="E79" s="23">
        <v>5748</v>
      </c>
      <c r="F79" s="82">
        <v>44916</v>
      </c>
      <c r="G79" s="25">
        <v>5748</v>
      </c>
      <c r="H79" s="76">
        <f t="shared" si="0"/>
        <v>0</v>
      </c>
    </row>
    <row r="80" spans="1:8" ht="18.75" customHeight="1" x14ac:dyDescent="0.25">
      <c r="A80" s="26">
        <v>44916</v>
      </c>
      <c r="B80" s="15">
        <f t="shared" si="2"/>
        <v>900</v>
      </c>
      <c r="C80" s="29"/>
      <c r="D80" s="84" t="s">
        <v>35</v>
      </c>
      <c r="E80" s="23">
        <v>7177</v>
      </c>
      <c r="F80" s="82">
        <v>44917</v>
      </c>
      <c r="G80" s="25">
        <v>7177</v>
      </c>
      <c r="H80" s="76">
        <f t="shared" si="0"/>
        <v>0</v>
      </c>
    </row>
    <row r="81" spans="1:8" ht="31.5" x14ac:dyDescent="0.25">
      <c r="A81" s="26">
        <v>44916</v>
      </c>
      <c r="B81" s="15">
        <f t="shared" si="2"/>
        <v>901</v>
      </c>
      <c r="C81" s="29"/>
      <c r="D81" s="84" t="s">
        <v>19</v>
      </c>
      <c r="E81" s="23">
        <v>2258</v>
      </c>
      <c r="F81" s="82" t="s">
        <v>168</v>
      </c>
      <c r="G81" s="25">
        <f>1500+758</f>
        <v>2258</v>
      </c>
      <c r="H81" s="76">
        <f t="shared" si="0"/>
        <v>0</v>
      </c>
    </row>
    <row r="82" spans="1:8" ht="18.75" customHeight="1" x14ac:dyDescent="0.25">
      <c r="A82" s="26">
        <v>44916</v>
      </c>
      <c r="B82" s="15">
        <f t="shared" si="2"/>
        <v>902</v>
      </c>
      <c r="C82" s="29"/>
      <c r="D82" s="84" t="s">
        <v>20</v>
      </c>
      <c r="E82" s="23">
        <v>4732</v>
      </c>
      <c r="F82" s="82">
        <v>44917</v>
      </c>
      <c r="G82" s="25">
        <v>4732</v>
      </c>
      <c r="H82" s="76">
        <f t="shared" si="0"/>
        <v>0</v>
      </c>
    </row>
    <row r="83" spans="1:8" x14ac:dyDescent="0.25">
      <c r="A83" s="26">
        <v>44917</v>
      </c>
      <c r="B83" s="15">
        <f t="shared" si="2"/>
        <v>903</v>
      </c>
      <c r="C83" s="29"/>
      <c r="D83" s="84" t="s">
        <v>8</v>
      </c>
      <c r="E83" s="23">
        <v>426</v>
      </c>
      <c r="F83" s="82">
        <v>44926</v>
      </c>
      <c r="G83" s="25">
        <v>426</v>
      </c>
      <c r="H83" s="76">
        <f t="shared" si="0"/>
        <v>0</v>
      </c>
    </row>
    <row r="84" spans="1:8" x14ac:dyDescent="0.25">
      <c r="A84" s="26">
        <v>44917</v>
      </c>
      <c r="B84" s="15">
        <f t="shared" si="2"/>
        <v>904</v>
      </c>
      <c r="C84" s="29"/>
      <c r="D84" s="84" t="s">
        <v>35</v>
      </c>
      <c r="E84" s="23">
        <v>5974</v>
      </c>
      <c r="F84" s="82">
        <v>44918</v>
      </c>
      <c r="G84" s="25">
        <v>5974</v>
      </c>
      <c r="H84" s="76">
        <f t="shared" si="0"/>
        <v>0</v>
      </c>
    </row>
    <row r="85" spans="1:8" ht="31.5" x14ac:dyDescent="0.25">
      <c r="A85" s="26">
        <v>44917</v>
      </c>
      <c r="B85" s="15">
        <f t="shared" si="2"/>
        <v>905</v>
      </c>
      <c r="C85" s="29"/>
      <c r="D85" s="84" t="s">
        <v>19</v>
      </c>
      <c r="E85" s="23">
        <v>4838</v>
      </c>
      <c r="F85" s="82" t="s">
        <v>170</v>
      </c>
      <c r="G85" s="25">
        <f>1900+2938</f>
        <v>4838</v>
      </c>
      <c r="H85" s="76">
        <f t="shared" si="0"/>
        <v>0</v>
      </c>
    </row>
    <row r="86" spans="1:8" ht="18.75" customHeight="1" x14ac:dyDescent="0.25">
      <c r="A86" s="26">
        <v>44917</v>
      </c>
      <c r="B86" s="15">
        <f t="shared" si="2"/>
        <v>906</v>
      </c>
      <c r="C86" s="29"/>
      <c r="D86" s="84" t="s">
        <v>20</v>
      </c>
      <c r="E86" s="23">
        <v>7387</v>
      </c>
      <c r="F86" s="82">
        <v>44918</v>
      </c>
      <c r="G86" s="25">
        <v>7387</v>
      </c>
      <c r="H86" s="76">
        <f t="shared" si="0"/>
        <v>0</v>
      </c>
    </row>
    <row r="87" spans="1:8" ht="63" x14ac:dyDescent="0.25">
      <c r="A87" s="26">
        <v>44917</v>
      </c>
      <c r="B87" s="15">
        <f t="shared" si="2"/>
        <v>907</v>
      </c>
      <c r="C87" s="29"/>
      <c r="D87" s="84" t="s">
        <v>9</v>
      </c>
      <c r="E87" s="23">
        <v>26966</v>
      </c>
      <c r="F87" s="82" t="s">
        <v>172</v>
      </c>
      <c r="G87" s="25">
        <f>11330+12000+2000+1636</f>
        <v>26966</v>
      </c>
      <c r="H87" s="76">
        <f t="shared" si="0"/>
        <v>0</v>
      </c>
    </row>
    <row r="88" spans="1:8" ht="31.5" x14ac:dyDescent="0.25">
      <c r="A88" s="26">
        <v>44918</v>
      </c>
      <c r="B88" s="15">
        <f t="shared" si="2"/>
        <v>908</v>
      </c>
      <c r="C88" s="29"/>
      <c r="D88" s="84" t="s">
        <v>19</v>
      </c>
      <c r="E88" s="23">
        <v>4633</v>
      </c>
      <c r="F88" s="82" t="s">
        <v>171</v>
      </c>
      <c r="G88" s="25">
        <f>2800+1833</f>
        <v>4633</v>
      </c>
      <c r="H88" s="76">
        <f t="shared" si="0"/>
        <v>0</v>
      </c>
    </row>
    <row r="89" spans="1:8" x14ac:dyDescent="0.25">
      <c r="A89" s="26">
        <v>44918</v>
      </c>
      <c r="B89" s="15">
        <f t="shared" si="2"/>
        <v>909</v>
      </c>
      <c r="C89" s="29"/>
      <c r="D89" s="84" t="s">
        <v>20</v>
      </c>
      <c r="E89" s="23">
        <v>7403</v>
      </c>
      <c r="F89" s="82">
        <v>44919</v>
      </c>
      <c r="G89" s="25">
        <v>7403</v>
      </c>
      <c r="H89" s="76">
        <f t="shared" si="0"/>
        <v>0</v>
      </c>
    </row>
    <row r="90" spans="1:8" ht="18.75" customHeight="1" x14ac:dyDescent="0.25">
      <c r="A90" s="26">
        <v>44918</v>
      </c>
      <c r="B90" s="15">
        <f t="shared" si="2"/>
        <v>910</v>
      </c>
      <c r="C90" s="29"/>
      <c r="D90" s="84" t="s">
        <v>28</v>
      </c>
      <c r="E90" s="23">
        <v>3374</v>
      </c>
      <c r="F90" s="82">
        <v>44922</v>
      </c>
      <c r="G90" s="25">
        <v>3374</v>
      </c>
      <c r="H90" s="76">
        <f t="shared" si="0"/>
        <v>0</v>
      </c>
    </row>
    <row r="91" spans="1:8" x14ac:dyDescent="0.25">
      <c r="A91" s="26">
        <v>44918</v>
      </c>
      <c r="B91" s="15">
        <f t="shared" si="2"/>
        <v>911</v>
      </c>
      <c r="C91" s="29"/>
      <c r="D91" s="84" t="s">
        <v>35</v>
      </c>
      <c r="E91" s="23">
        <v>669</v>
      </c>
      <c r="F91" s="82">
        <v>44918</v>
      </c>
      <c r="G91" s="25">
        <v>669</v>
      </c>
      <c r="H91" s="76">
        <f t="shared" si="0"/>
        <v>0</v>
      </c>
    </row>
    <row r="92" spans="1:8" x14ac:dyDescent="0.25">
      <c r="A92" s="26">
        <v>44918</v>
      </c>
      <c r="B92" s="15">
        <f t="shared" si="2"/>
        <v>912</v>
      </c>
      <c r="C92" s="29"/>
      <c r="D92" s="84" t="s">
        <v>17</v>
      </c>
      <c r="E92" s="23">
        <v>8400</v>
      </c>
      <c r="F92" s="82">
        <v>44921</v>
      </c>
      <c r="G92" s="25">
        <v>8400</v>
      </c>
      <c r="H92" s="76">
        <f t="shared" si="0"/>
        <v>0</v>
      </c>
    </row>
    <row r="93" spans="1:8" x14ac:dyDescent="0.25">
      <c r="A93" s="26">
        <v>44918</v>
      </c>
      <c r="B93" s="15">
        <f t="shared" si="2"/>
        <v>913</v>
      </c>
      <c r="C93" s="29"/>
      <c r="D93" s="84" t="s">
        <v>8</v>
      </c>
      <c r="E93" s="23">
        <v>450</v>
      </c>
      <c r="F93" s="82">
        <v>44926</v>
      </c>
      <c r="G93" s="25">
        <v>450</v>
      </c>
      <c r="H93" s="76">
        <f t="shared" si="0"/>
        <v>0</v>
      </c>
    </row>
    <row r="94" spans="1:8" ht="18.75" customHeight="1" x14ac:dyDescent="0.25">
      <c r="A94" s="26">
        <v>44918</v>
      </c>
      <c r="B94" s="15">
        <f t="shared" si="2"/>
        <v>914</v>
      </c>
      <c r="C94" s="29"/>
      <c r="D94" s="84" t="s">
        <v>35</v>
      </c>
      <c r="E94" s="23">
        <v>566</v>
      </c>
      <c r="F94" s="82">
        <v>44919</v>
      </c>
      <c r="G94" s="25">
        <v>566</v>
      </c>
      <c r="H94" s="76">
        <f t="shared" si="0"/>
        <v>0</v>
      </c>
    </row>
    <row r="95" spans="1:8" ht="18.75" customHeight="1" x14ac:dyDescent="0.25">
      <c r="A95" s="26">
        <v>44918</v>
      </c>
      <c r="B95" s="15">
        <f t="shared" si="2"/>
        <v>915</v>
      </c>
      <c r="C95" s="29"/>
      <c r="D95" s="84" t="s">
        <v>35</v>
      </c>
      <c r="E95" s="23">
        <v>4423</v>
      </c>
      <c r="F95" s="82">
        <v>44919</v>
      </c>
      <c r="G95" s="25">
        <v>4423</v>
      </c>
      <c r="H95" s="76">
        <f t="shared" si="0"/>
        <v>0</v>
      </c>
    </row>
    <row r="96" spans="1:8" ht="47.25" x14ac:dyDescent="0.25">
      <c r="A96" s="26">
        <v>44919</v>
      </c>
      <c r="B96" s="15">
        <f t="shared" si="2"/>
        <v>916</v>
      </c>
      <c r="C96" s="29"/>
      <c r="D96" s="84" t="s">
        <v>16</v>
      </c>
      <c r="E96" s="23">
        <v>27980</v>
      </c>
      <c r="F96" s="82" t="s">
        <v>182</v>
      </c>
      <c r="G96" s="25">
        <f>19770+4000+4210</f>
        <v>27980</v>
      </c>
      <c r="H96" s="76">
        <f t="shared" si="0"/>
        <v>0</v>
      </c>
    </row>
    <row r="97" spans="1:8" ht="47.25" x14ac:dyDescent="0.25">
      <c r="A97" s="26">
        <v>44919</v>
      </c>
      <c r="B97" s="15">
        <f t="shared" si="2"/>
        <v>917</v>
      </c>
      <c r="C97" s="29"/>
      <c r="D97" s="84" t="s">
        <v>19</v>
      </c>
      <c r="E97" s="23">
        <v>11337</v>
      </c>
      <c r="F97" s="82" t="s">
        <v>173</v>
      </c>
      <c r="G97" s="25">
        <f>5500+4900+937</f>
        <v>11337</v>
      </c>
      <c r="H97" s="76">
        <f t="shared" si="0"/>
        <v>0</v>
      </c>
    </row>
    <row r="98" spans="1:8" ht="47.25" x14ac:dyDescent="0.25">
      <c r="A98" s="26">
        <v>44919</v>
      </c>
      <c r="B98" s="15">
        <f t="shared" si="2"/>
        <v>918</v>
      </c>
      <c r="C98" s="29"/>
      <c r="D98" s="84" t="s">
        <v>9</v>
      </c>
      <c r="E98" s="23">
        <v>12674</v>
      </c>
      <c r="F98" s="82" t="s">
        <v>175</v>
      </c>
      <c r="G98" s="25">
        <f>2364+6910+3400</f>
        <v>12674</v>
      </c>
      <c r="H98" s="76">
        <f t="shared" si="0"/>
        <v>0</v>
      </c>
    </row>
    <row r="99" spans="1:8" ht="18.75" customHeight="1" x14ac:dyDescent="0.25">
      <c r="A99" s="26">
        <v>44919</v>
      </c>
      <c r="B99" s="15">
        <f t="shared" si="2"/>
        <v>919</v>
      </c>
      <c r="C99" s="29"/>
      <c r="D99" s="84" t="s">
        <v>20</v>
      </c>
      <c r="E99" s="23">
        <v>8569</v>
      </c>
      <c r="F99" s="82">
        <v>44921</v>
      </c>
      <c r="G99" s="25">
        <v>8569</v>
      </c>
      <c r="H99" s="76">
        <f t="shared" si="0"/>
        <v>0</v>
      </c>
    </row>
    <row r="100" spans="1:8" ht="18.75" customHeight="1" x14ac:dyDescent="0.25">
      <c r="A100" s="26">
        <v>44921</v>
      </c>
      <c r="B100" s="15">
        <f t="shared" si="2"/>
        <v>920</v>
      </c>
      <c r="C100" s="29"/>
      <c r="D100" s="84" t="s">
        <v>20</v>
      </c>
      <c r="E100" s="23">
        <v>7596</v>
      </c>
      <c r="F100" s="82">
        <v>44923</v>
      </c>
      <c r="G100" s="25">
        <v>7596</v>
      </c>
      <c r="H100" s="76">
        <f t="shared" si="0"/>
        <v>0</v>
      </c>
    </row>
    <row r="101" spans="1:8" ht="18.75" customHeight="1" x14ac:dyDescent="0.25">
      <c r="A101" s="26">
        <v>44921</v>
      </c>
      <c r="B101" s="15">
        <f t="shared" si="2"/>
        <v>921</v>
      </c>
      <c r="C101" s="29"/>
      <c r="D101" s="84" t="s">
        <v>35</v>
      </c>
      <c r="E101" s="23">
        <v>648</v>
      </c>
      <c r="F101" s="82">
        <v>44923</v>
      </c>
      <c r="G101" s="25">
        <v>648</v>
      </c>
      <c r="H101" s="76">
        <f t="shared" si="0"/>
        <v>0</v>
      </c>
    </row>
    <row r="102" spans="1:8" ht="31.5" x14ac:dyDescent="0.25">
      <c r="A102" s="26">
        <v>44922</v>
      </c>
      <c r="B102" s="15">
        <f t="shared" si="2"/>
        <v>922</v>
      </c>
      <c r="C102" s="29"/>
      <c r="D102" s="84" t="s">
        <v>19</v>
      </c>
      <c r="E102" s="23">
        <v>2257</v>
      </c>
      <c r="F102" s="82" t="s">
        <v>174</v>
      </c>
      <c r="G102" s="25">
        <f>1100+1157</f>
        <v>2257</v>
      </c>
      <c r="H102" s="76">
        <f t="shared" si="0"/>
        <v>0</v>
      </c>
    </row>
    <row r="103" spans="1:8" ht="18.75" customHeight="1" x14ac:dyDescent="0.25">
      <c r="A103" s="26">
        <v>44922</v>
      </c>
      <c r="B103" s="15">
        <f t="shared" si="2"/>
        <v>923</v>
      </c>
      <c r="C103" s="29"/>
      <c r="D103" s="84" t="s">
        <v>20</v>
      </c>
      <c r="E103" s="23">
        <v>4026</v>
      </c>
      <c r="F103" s="82">
        <v>44923</v>
      </c>
      <c r="G103" s="25">
        <v>4026</v>
      </c>
      <c r="H103" s="76">
        <f t="shared" si="0"/>
        <v>0</v>
      </c>
    </row>
    <row r="104" spans="1:8" ht="18.75" customHeight="1" x14ac:dyDescent="0.25">
      <c r="A104" s="26">
        <v>44922</v>
      </c>
      <c r="B104" s="15">
        <f t="shared" si="2"/>
        <v>924</v>
      </c>
      <c r="C104" s="29"/>
      <c r="D104" s="84" t="s">
        <v>22</v>
      </c>
      <c r="E104" s="23">
        <v>6677</v>
      </c>
      <c r="F104" s="82">
        <v>44923</v>
      </c>
      <c r="G104" s="25">
        <v>6677</v>
      </c>
      <c r="H104" s="76">
        <f t="shared" si="0"/>
        <v>0</v>
      </c>
    </row>
    <row r="105" spans="1:8" ht="18.75" customHeight="1" x14ac:dyDescent="0.25">
      <c r="A105" s="26">
        <v>44922</v>
      </c>
      <c r="B105" s="15">
        <f t="shared" si="2"/>
        <v>925</v>
      </c>
      <c r="C105" s="29"/>
      <c r="D105" s="84" t="s">
        <v>22</v>
      </c>
      <c r="E105" s="23">
        <v>10579</v>
      </c>
      <c r="F105" s="82">
        <v>44923</v>
      </c>
      <c r="G105" s="25">
        <v>10579</v>
      </c>
      <c r="H105" s="76">
        <f t="shared" si="0"/>
        <v>0</v>
      </c>
    </row>
    <row r="106" spans="1:8" ht="31.5" x14ac:dyDescent="0.25">
      <c r="A106" s="26">
        <v>44923</v>
      </c>
      <c r="B106" s="15">
        <f t="shared" si="2"/>
        <v>926</v>
      </c>
      <c r="C106" s="29"/>
      <c r="D106" s="84" t="s">
        <v>19</v>
      </c>
      <c r="E106" s="23">
        <v>2016</v>
      </c>
      <c r="F106" s="82" t="s">
        <v>176</v>
      </c>
      <c r="G106" s="25">
        <f>1100+916</f>
        <v>2016</v>
      </c>
      <c r="H106" s="76">
        <f t="shared" si="0"/>
        <v>0</v>
      </c>
    </row>
    <row r="107" spans="1:8" ht="18.75" customHeight="1" x14ac:dyDescent="0.25">
      <c r="A107" s="26">
        <v>44923</v>
      </c>
      <c r="B107" s="15">
        <f t="shared" si="2"/>
        <v>927</v>
      </c>
      <c r="C107" s="29"/>
      <c r="D107" s="84" t="s">
        <v>9</v>
      </c>
      <c r="E107" s="23">
        <v>12056</v>
      </c>
      <c r="F107" s="82">
        <v>44925</v>
      </c>
      <c r="G107" s="25">
        <v>12056</v>
      </c>
      <c r="H107" s="76">
        <f t="shared" si="0"/>
        <v>0</v>
      </c>
    </row>
    <row r="108" spans="1:8" ht="18.75" customHeight="1" x14ac:dyDescent="0.25">
      <c r="A108" s="26">
        <v>44923</v>
      </c>
      <c r="B108" s="15">
        <f t="shared" si="2"/>
        <v>928</v>
      </c>
      <c r="C108" s="29"/>
      <c r="D108" s="84" t="s">
        <v>35</v>
      </c>
      <c r="E108" s="23">
        <v>1236</v>
      </c>
      <c r="F108" s="82">
        <v>44924</v>
      </c>
      <c r="G108" s="25">
        <v>1236</v>
      </c>
      <c r="H108" s="76">
        <f t="shared" si="0"/>
        <v>0</v>
      </c>
    </row>
    <row r="109" spans="1:8" ht="18.75" customHeight="1" x14ac:dyDescent="0.25">
      <c r="A109" s="26">
        <v>44923</v>
      </c>
      <c r="B109" s="15">
        <f t="shared" si="2"/>
        <v>929</v>
      </c>
      <c r="C109" s="29"/>
      <c r="D109" s="84" t="s">
        <v>22</v>
      </c>
      <c r="E109" s="23">
        <v>9051</v>
      </c>
      <c r="F109" s="82">
        <v>44924</v>
      </c>
      <c r="G109" s="25">
        <v>9051</v>
      </c>
      <c r="H109" s="76">
        <f t="shared" si="0"/>
        <v>0</v>
      </c>
    </row>
    <row r="110" spans="1:8" ht="18.75" customHeight="1" x14ac:dyDescent="0.25">
      <c r="A110" s="26">
        <v>44923</v>
      </c>
      <c r="B110" s="15">
        <f t="shared" si="2"/>
        <v>930</v>
      </c>
      <c r="C110" s="29"/>
      <c r="D110" s="84" t="s">
        <v>20</v>
      </c>
      <c r="E110" s="23">
        <v>3922</v>
      </c>
      <c r="F110" s="82">
        <v>44924</v>
      </c>
      <c r="G110" s="25">
        <v>3922</v>
      </c>
      <c r="H110" s="76">
        <f t="shared" si="0"/>
        <v>0</v>
      </c>
    </row>
    <row r="111" spans="1:8" ht="18.75" customHeight="1" x14ac:dyDescent="0.25">
      <c r="A111" s="26">
        <v>44924</v>
      </c>
      <c r="B111" s="15">
        <f t="shared" si="2"/>
        <v>931</v>
      </c>
      <c r="C111" s="29"/>
      <c r="D111" s="84" t="s">
        <v>8</v>
      </c>
      <c r="E111" s="23">
        <v>379</v>
      </c>
      <c r="F111" s="82">
        <v>44926</v>
      </c>
      <c r="G111" s="25">
        <v>379</v>
      </c>
      <c r="H111" s="76">
        <f t="shared" si="0"/>
        <v>0</v>
      </c>
    </row>
    <row r="112" spans="1:8" ht="31.5" x14ac:dyDescent="0.25">
      <c r="A112" s="26">
        <v>44924</v>
      </c>
      <c r="B112" s="15">
        <f t="shared" si="2"/>
        <v>932</v>
      </c>
      <c r="C112" s="29"/>
      <c r="D112" s="84" t="s">
        <v>19</v>
      </c>
      <c r="E112" s="23">
        <v>3010</v>
      </c>
      <c r="F112" s="82" t="s">
        <v>178</v>
      </c>
      <c r="G112" s="25">
        <f>1000+2010</f>
        <v>3010</v>
      </c>
      <c r="H112" s="76">
        <f t="shared" si="0"/>
        <v>0</v>
      </c>
    </row>
    <row r="113" spans="1:8" ht="18.75" customHeight="1" x14ac:dyDescent="0.25">
      <c r="A113" s="26">
        <v>44924</v>
      </c>
      <c r="B113" s="15">
        <f t="shared" si="2"/>
        <v>933</v>
      </c>
      <c r="C113" s="29"/>
      <c r="D113" s="84" t="s">
        <v>20</v>
      </c>
      <c r="E113" s="23">
        <v>4601</v>
      </c>
      <c r="F113" s="82">
        <v>44925</v>
      </c>
      <c r="G113" s="25">
        <v>4601</v>
      </c>
      <c r="H113" s="76">
        <f t="shared" si="0"/>
        <v>0</v>
      </c>
    </row>
    <row r="114" spans="1:8" ht="18.75" customHeight="1" x14ac:dyDescent="0.25">
      <c r="A114" s="26">
        <v>44924</v>
      </c>
      <c r="B114" s="15">
        <f t="shared" si="2"/>
        <v>934</v>
      </c>
      <c r="C114" s="29"/>
      <c r="D114" s="84" t="s">
        <v>35</v>
      </c>
      <c r="E114" s="23">
        <v>640</v>
      </c>
      <c r="F114" s="82">
        <v>44925</v>
      </c>
      <c r="G114" s="25">
        <v>640</v>
      </c>
      <c r="H114" s="76">
        <f t="shared" si="0"/>
        <v>0</v>
      </c>
    </row>
    <row r="115" spans="1:8" ht="31.5" x14ac:dyDescent="0.25">
      <c r="A115" s="26">
        <v>44925</v>
      </c>
      <c r="B115" s="15">
        <f t="shared" si="2"/>
        <v>935</v>
      </c>
      <c r="C115" s="29"/>
      <c r="D115" s="84" t="s">
        <v>19</v>
      </c>
      <c r="E115" s="23">
        <v>3557</v>
      </c>
      <c r="F115" s="82" t="s">
        <v>180</v>
      </c>
      <c r="G115" s="25">
        <f>2200+1357</f>
        <v>3557</v>
      </c>
      <c r="H115" s="76">
        <f t="shared" si="0"/>
        <v>0</v>
      </c>
    </row>
    <row r="116" spans="1:8" ht="31.5" x14ac:dyDescent="0.25">
      <c r="A116" s="26">
        <v>44925</v>
      </c>
      <c r="B116" s="15">
        <f t="shared" si="2"/>
        <v>936</v>
      </c>
      <c r="C116" s="29"/>
      <c r="D116" s="84" t="s">
        <v>9</v>
      </c>
      <c r="E116" s="23">
        <v>12716</v>
      </c>
      <c r="F116" s="82" t="s">
        <v>177</v>
      </c>
      <c r="G116" s="25">
        <f>10000+2716</f>
        <v>12716</v>
      </c>
      <c r="H116" s="76">
        <f t="shared" si="0"/>
        <v>0</v>
      </c>
    </row>
    <row r="117" spans="1:8" ht="18.75" customHeight="1" x14ac:dyDescent="0.25">
      <c r="A117" s="26">
        <v>44925</v>
      </c>
      <c r="B117" s="15">
        <f t="shared" si="2"/>
        <v>937</v>
      </c>
      <c r="C117" s="29"/>
      <c r="D117" s="84" t="s">
        <v>20</v>
      </c>
      <c r="E117" s="23">
        <v>7018</v>
      </c>
      <c r="F117" s="82">
        <v>44926</v>
      </c>
      <c r="G117" s="25">
        <v>7018</v>
      </c>
      <c r="H117" s="76">
        <f t="shared" si="0"/>
        <v>0</v>
      </c>
    </row>
    <row r="118" spans="1:8" ht="18.75" customHeight="1" x14ac:dyDescent="0.25">
      <c r="A118" s="26">
        <v>44925</v>
      </c>
      <c r="B118" s="15">
        <f t="shared" si="2"/>
        <v>938</v>
      </c>
      <c r="C118" s="29"/>
      <c r="D118" s="84" t="s">
        <v>22</v>
      </c>
      <c r="E118" s="23">
        <v>598</v>
      </c>
      <c r="F118" s="82">
        <v>44926</v>
      </c>
      <c r="G118" s="25">
        <v>598</v>
      </c>
      <c r="H118" s="76">
        <f t="shared" si="0"/>
        <v>0</v>
      </c>
    </row>
    <row r="119" spans="1:8" ht="18.75" customHeight="1" x14ac:dyDescent="0.25">
      <c r="A119" s="26">
        <v>44925</v>
      </c>
      <c r="B119" s="15">
        <f t="shared" si="2"/>
        <v>939</v>
      </c>
      <c r="C119" s="29"/>
      <c r="D119" s="84" t="s">
        <v>35</v>
      </c>
      <c r="E119" s="23">
        <v>3735</v>
      </c>
      <c r="F119" s="82">
        <v>44926</v>
      </c>
      <c r="G119" s="25">
        <v>3735</v>
      </c>
      <c r="H119" s="76">
        <f t="shared" si="0"/>
        <v>0</v>
      </c>
    </row>
    <row r="120" spans="1:8" ht="18.75" customHeight="1" x14ac:dyDescent="0.25">
      <c r="A120" s="26">
        <v>44926</v>
      </c>
      <c r="B120" s="15">
        <f t="shared" si="2"/>
        <v>940</v>
      </c>
      <c r="C120" s="29"/>
      <c r="D120" s="84" t="s">
        <v>20</v>
      </c>
      <c r="E120" s="23">
        <v>6243</v>
      </c>
      <c r="F120" s="82">
        <v>44928</v>
      </c>
      <c r="G120" s="25">
        <v>6243</v>
      </c>
      <c r="H120" s="76">
        <f t="shared" si="0"/>
        <v>0</v>
      </c>
    </row>
    <row r="121" spans="1:8" ht="31.5" x14ac:dyDescent="0.25">
      <c r="A121" s="87">
        <v>44928</v>
      </c>
      <c r="B121" s="15">
        <f t="shared" si="2"/>
        <v>941</v>
      </c>
      <c r="C121" s="29"/>
      <c r="D121" s="84" t="s">
        <v>9</v>
      </c>
      <c r="E121" s="23">
        <v>5896</v>
      </c>
      <c r="F121" s="89" t="s">
        <v>179</v>
      </c>
      <c r="G121" s="88">
        <f>2284+3612</f>
        <v>5896</v>
      </c>
      <c r="H121" s="76">
        <f t="shared" si="0"/>
        <v>0</v>
      </c>
    </row>
    <row r="122" spans="1:8" ht="18.75" customHeight="1" x14ac:dyDescent="0.25">
      <c r="A122" s="87">
        <v>44928</v>
      </c>
      <c r="B122" s="15">
        <f t="shared" si="2"/>
        <v>942</v>
      </c>
      <c r="C122" s="29"/>
      <c r="D122" s="84" t="s">
        <v>20</v>
      </c>
      <c r="E122" s="23">
        <v>6859</v>
      </c>
      <c r="F122" s="82">
        <v>44929</v>
      </c>
      <c r="G122" s="25">
        <v>6859</v>
      </c>
      <c r="H122" s="76">
        <f t="shared" si="0"/>
        <v>0</v>
      </c>
    </row>
    <row r="123" spans="1:8" ht="18.75" customHeight="1" x14ac:dyDescent="0.25">
      <c r="A123" s="87">
        <v>44928</v>
      </c>
      <c r="B123" s="15">
        <f t="shared" si="2"/>
        <v>943</v>
      </c>
      <c r="C123" s="29"/>
      <c r="D123" s="84" t="s">
        <v>35</v>
      </c>
      <c r="E123" s="23">
        <v>5841</v>
      </c>
      <c r="F123" s="82">
        <v>44929</v>
      </c>
      <c r="G123" s="25">
        <v>5841</v>
      </c>
      <c r="H123" s="76">
        <f t="shared" si="0"/>
        <v>0</v>
      </c>
    </row>
    <row r="124" spans="1:8" ht="31.5" x14ac:dyDescent="0.25">
      <c r="A124" s="87">
        <v>44929</v>
      </c>
      <c r="B124" s="15">
        <f t="shared" si="2"/>
        <v>944</v>
      </c>
      <c r="C124" s="29"/>
      <c r="D124" s="84" t="s">
        <v>19</v>
      </c>
      <c r="E124" s="23">
        <v>3188</v>
      </c>
      <c r="F124" s="82" t="s">
        <v>181</v>
      </c>
      <c r="G124" s="25">
        <f>2000+1188</f>
        <v>3188</v>
      </c>
      <c r="H124" s="76">
        <f t="shared" si="0"/>
        <v>0</v>
      </c>
    </row>
    <row r="125" spans="1:8" ht="18.75" customHeight="1" x14ac:dyDescent="0.25">
      <c r="A125" s="87">
        <v>44929</v>
      </c>
      <c r="B125" s="15">
        <f t="shared" si="2"/>
        <v>945</v>
      </c>
      <c r="C125" s="29"/>
      <c r="D125" s="84" t="s">
        <v>8</v>
      </c>
      <c r="E125" s="23">
        <v>286</v>
      </c>
      <c r="F125" s="82">
        <v>44932</v>
      </c>
      <c r="G125" s="25">
        <v>286</v>
      </c>
      <c r="H125" s="76">
        <f t="shared" si="0"/>
        <v>0</v>
      </c>
    </row>
    <row r="126" spans="1:8" ht="18.75" customHeight="1" x14ac:dyDescent="0.25">
      <c r="A126" s="87">
        <v>44929</v>
      </c>
      <c r="B126" s="15">
        <f t="shared" si="2"/>
        <v>946</v>
      </c>
      <c r="C126" s="29"/>
      <c r="D126" s="84" t="s">
        <v>9</v>
      </c>
      <c r="E126" s="23">
        <v>7880</v>
      </c>
      <c r="F126" s="82">
        <v>44931</v>
      </c>
      <c r="G126" s="25">
        <v>7880</v>
      </c>
      <c r="H126" s="76">
        <f t="shared" si="0"/>
        <v>0</v>
      </c>
    </row>
    <row r="127" spans="1:8" ht="18.75" customHeight="1" x14ac:dyDescent="0.25">
      <c r="A127" s="87">
        <v>44929</v>
      </c>
      <c r="B127" s="15">
        <f t="shared" si="2"/>
        <v>947</v>
      </c>
      <c r="C127" s="29"/>
      <c r="D127" s="84" t="s">
        <v>20</v>
      </c>
      <c r="E127" s="23">
        <v>2194</v>
      </c>
      <c r="F127" s="82">
        <v>44930</v>
      </c>
      <c r="G127" s="25">
        <v>2194</v>
      </c>
      <c r="H127" s="76">
        <f t="shared" si="0"/>
        <v>0</v>
      </c>
    </row>
    <row r="128" spans="1:8" ht="18.75" customHeight="1" x14ac:dyDescent="0.25">
      <c r="A128" s="87">
        <v>44929</v>
      </c>
      <c r="B128" s="15">
        <f t="shared" si="2"/>
        <v>948</v>
      </c>
      <c r="C128" s="29"/>
      <c r="D128" s="84" t="s">
        <v>35</v>
      </c>
      <c r="E128" s="23">
        <v>2185</v>
      </c>
      <c r="F128" s="82">
        <v>44930</v>
      </c>
      <c r="G128" s="25">
        <v>2185</v>
      </c>
      <c r="H128" s="76">
        <f t="shared" si="0"/>
        <v>0</v>
      </c>
    </row>
    <row r="129" spans="1:8" ht="18.75" customHeight="1" x14ac:dyDescent="0.25">
      <c r="A129" s="87">
        <v>44930</v>
      </c>
      <c r="B129" s="15">
        <f t="shared" si="2"/>
        <v>949</v>
      </c>
      <c r="C129" s="29"/>
      <c r="D129" s="84" t="s">
        <v>35</v>
      </c>
      <c r="E129" s="23">
        <v>4404</v>
      </c>
      <c r="F129" s="82">
        <v>44931</v>
      </c>
      <c r="G129" s="25">
        <v>4404</v>
      </c>
      <c r="H129" s="76">
        <f t="shared" si="0"/>
        <v>0</v>
      </c>
    </row>
    <row r="130" spans="1:8" ht="18.75" customHeight="1" x14ac:dyDescent="0.25">
      <c r="A130" s="87">
        <v>44930</v>
      </c>
      <c r="B130" s="15">
        <f t="shared" si="2"/>
        <v>950</v>
      </c>
      <c r="C130" s="29"/>
      <c r="D130" s="84" t="s">
        <v>20</v>
      </c>
      <c r="E130" s="23">
        <v>4836</v>
      </c>
      <c r="F130" s="82">
        <v>44931</v>
      </c>
      <c r="G130" s="25">
        <v>4836</v>
      </c>
      <c r="H130" s="76">
        <f t="shared" si="0"/>
        <v>0</v>
      </c>
    </row>
    <row r="131" spans="1:8" ht="31.5" x14ac:dyDescent="0.25">
      <c r="A131" s="87">
        <v>44931</v>
      </c>
      <c r="B131" s="15">
        <f t="shared" si="2"/>
        <v>951</v>
      </c>
      <c r="C131" s="29"/>
      <c r="D131" s="84" t="s">
        <v>19</v>
      </c>
      <c r="E131" s="23">
        <v>4074</v>
      </c>
      <c r="F131" s="82" t="s">
        <v>184</v>
      </c>
      <c r="G131" s="25">
        <f>2600+1474</f>
        <v>4074</v>
      </c>
      <c r="H131" s="76">
        <f t="shared" si="0"/>
        <v>0</v>
      </c>
    </row>
    <row r="132" spans="1:8" ht="18.75" customHeight="1" x14ac:dyDescent="0.25">
      <c r="A132" s="87">
        <v>44931</v>
      </c>
      <c r="B132" s="15">
        <f t="shared" si="2"/>
        <v>952</v>
      </c>
      <c r="C132" s="29"/>
      <c r="D132" s="84" t="s">
        <v>8</v>
      </c>
      <c r="E132" s="23">
        <v>3700</v>
      </c>
      <c r="F132" s="82">
        <v>44932</v>
      </c>
      <c r="G132" s="25">
        <v>3700</v>
      </c>
      <c r="H132" s="76">
        <f t="shared" si="0"/>
        <v>0</v>
      </c>
    </row>
    <row r="133" spans="1:8" ht="31.5" x14ac:dyDescent="0.25">
      <c r="A133" s="87">
        <v>44931</v>
      </c>
      <c r="B133" s="15">
        <f t="shared" si="2"/>
        <v>953</v>
      </c>
      <c r="C133" s="29"/>
      <c r="D133" s="84" t="s">
        <v>35</v>
      </c>
      <c r="E133" s="23">
        <v>5633</v>
      </c>
      <c r="F133" s="82" t="s">
        <v>181</v>
      </c>
      <c r="G133" s="25">
        <f>4000+1633</f>
        <v>5633</v>
      </c>
      <c r="H133" s="76">
        <f t="shared" si="0"/>
        <v>0</v>
      </c>
    </row>
    <row r="134" spans="1:8" ht="18.75" customHeight="1" x14ac:dyDescent="0.25">
      <c r="A134" s="87">
        <v>44931</v>
      </c>
      <c r="B134" s="15">
        <f t="shared" ref="B134:B148" si="3">B133+1</f>
        <v>954</v>
      </c>
      <c r="C134" s="29"/>
      <c r="D134" s="84" t="s">
        <v>9</v>
      </c>
      <c r="E134" s="23">
        <v>7525</v>
      </c>
      <c r="F134" s="82">
        <v>44932</v>
      </c>
      <c r="G134" s="25">
        <v>7525</v>
      </c>
      <c r="H134" s="76">
        <f t="shared" si="0"/>
        <v>0</v>
      </c>
    </row>
    <row r="135" spans="1:8" ht="18.75" customHeight="1" x14ac:dyDescent="0.25">
      <c r="A135" s="87">
        <v>44931</v>
      </c>
      <c r="B135" s="15">
        <f t="shared" si="3"/>
        <v>955</v>
      </c>
      <c r="C135" s="29"/>
      <c r="D135" s="84" t="s">
        <v>28</v>
      </c>
      <c r="E135" s="23">
        <v>6600</v>
      </c>
      <c r="F135" s="63">
        <v>44936</v>
      </c>
      <c r="G135" s="62">
        <v>6600</v>
      </c>
      <c r="H135" s="76">
        <f t="shared" si="0"/>
        <v>0</v>
      </c>
    </row>
    <row r="136" spans="1:8" ht="18.75" customHeight="1" x14ac:dyDescent="0.25">
      <c r="A136" s="87">
        <v>44931</v>
      </c>
      <c r="B136" s="15">
        <f t="shared" si="3"/>
        <v>956</v>
      </c>
      <c r="C136" s="29"/>
      <c r="D136" s="84" t="s">
        <v>20</v>
      </c>
      <c r="E136" s="23">
        <v>5100</v>
      </c>
      <c r="F136" s="82">
        <v>44932</v>
      </c>
      <c r="G136" s="25">
        <v>5100</v>
      </c>
      <c r="H136" s="76">
        <f t="shared" si="0"/>
        <v>0</v>
      </c>
    </row>
    <row r="137" spans="1:8" ht="31.5" x14ac:dyDescent="0.25">
      <c r="A137" s="87">
        <v>44932</v>
      </c>
      <c r="B137" s="15">
        <f t="shared" si="3"/>
        <v>957</v>
      </c>
      <c r="C137" s="29"/>
      <c r="D137" s="84" t="s">
        <v>35</v>
      </c>
      <c r="E137" s="23">
        <v>2023</v>
      </c>
      <c r="F137" s="82" t="s">
        <v>183</v>
      </c>
      <c r="G137" s="25">
        <f>174+1849</f>
        <v>2023</v>
      </c>
      <c r="H137" s="76">
        <f t="shared" si="0"/>
        <v>0</v>
      </c>
    </row>
    <row r="138" spans="1:8" ht="18.75" customHeight="1" x14ac:dyDescent="0.25">
      <c r="A138" s="87">
        <v>44932</v>
      </c>
      <c r="B138" s="15">
        <f t="shared" si="3"/>
        <v>958</v>
      </c>
      <c r="C138" s="29"/>
      <c r="D138" s="84" t="s">
        <v>16</v>
      </c>
      <c r="E138" s="23">
        <v>17820</v>
      </c>
      <c r="F138" s="63">
        <v>44941</v>
      </c>
      <c r="G138" s="62">
        <v>17820</v>
      </c>
      <c r="H138" s="76">
        <f t="shared" si="0"/>
        <v>0</v>
      </c>
    </row>
    <row r="139" spans="1:8" ht="18.75" customHeight="1" x14ac:dyDescent="0.25">
      <c r="A139" s="87">
        <v>44932</v>
      </c>
      <c r="B139" s="15">
        <f t="shared" si="3"/>
        <v>959</v>
      </c>
      <c r="C139" s="29"/>
      <c r="D139" s="84" t="s">
        <v>9</v>
      </c>
      <c r="E139" s="23">
        <v>7718</v>
      </c>
      <c r="F139" s="82">
        <v>44933</v>
      </c>
      <c r="G139" s="25">
        <v>7718</v>
      </c>
      <c r="H139" s="76">
        <f t="shared" si="0"/>
        <v>0</v>
      </c>
    </row>
    <row r="140" spans="1:8" ht="18.75" customHeight="1" x14ac:dyDescent="0.25">
      <c r="A140" s="87">
        <v>44932</v>
      </c>
      <c r="B140" s="15">
        <f t="shared" si="3"/>
        <v>960</v>
      </c>
      <c r="C140" s="29"/>
      <c r="D140" s="84" t="s">
        <v>17</v>
      </c>
      <c r="E140" s="23">
        <v>11780</v>
      </c>
      <c r="F140" s="63">
        <v>44935</v>
      </c>
      <c r="G140" s="62">
        <v>11780</v>
      </c>
      <c r="H140" s="76">
        <f t="shared" si="0"/>
        <v>0</v>
      </c>
    </row>
    <row r="141" spans="1:8" ht="18.75" customHeight="1" x14ac:dyDescent="0.25">
      <c r="A141" s="87">
        <v>44932</v>
      </c>
      <c r="B141" s="15">
        <f t="shared" si="3"/>
        <v>961</v>
      </c>
      <c r="C141" s="29"/>
      <c r="D141" s="84" t="s">
        <v>20</v>
      </c>
      <c r="E141" s="23">
        <v>6085</v>
      </c>
      <c r="F141" s="82">
        <v>44933</v>
      </c>
      <c r="G141" s="25">
        <v>6085</v>
      </c>
      <c r="H141" s="76">
        <f t="shared" si="0"/>
        <v>0</v>
      </c>
    </row>
    <row r="142" spans="1:8" ht="31.5" x14ac:dyDescent="0.25">
      <c r="A142" s="87">
        <v>44933</v>
      </c>
      <c r="B142" s="15">
        <f t="shared" si="3"/>
        <v>962</v>
      </c>
      <c r="C142" s="29"/>
      <c r="D142" s="84" t="s">
        <v>19</v>
      </c>
      <c r="E142" s="23">
        <v>5814</v>
      </c>
      <c r="F142" s="82" t="s">
        <v>185</v>
      </c>
      <c r="G142" s="94">
        <f>4200+1614</f>
        <v>5814</v>
      </c>
      <c r="H142" s="76">
        <f t="shared" si="0"/>
        <v>0</v>
      </c>
    </row>
    <row r="143" spans="1:8" ht="31.5" x14ac:dyDescent="0.25">
      <c r="A143" s="87">
        <v>44933</v>
      </c>
      <c r="B143" s="15">
        <f t="shared" si="3"/>
        <v>963</v>
      </c>
      <c r="C143" s="29"/>
      <c r="D143" s="84" t="s">
        <v>35</v>
      </c>
      <c r="E143" s="23">
        <v>1125</v>
      </c>
      <c r="F143" s="82" t="s">
        <v>184</v>
      </c>
      <c r="G143" s="25">
        <f>762+363</f>
        <v>1125</v>
      </c>
      <c r="H143" s="76">
        <f t="shared" si="0"/>
        <v>0</v>
      </c>
    </row>
    <row r="144" spans="1:8" x14ac:dyDescent="0.25">
      <c r="A144" s="87">
        <v>44933</v>
      </c>
      <c r="B144" s="15">
        <f t="shared" si="3"/>
        <v>964</v>
      </c>
      <c r="C144" s="29"/>
      <c r="D144" s="84" t="s">
        <v>9</v>
      </c>
      <c r="E144" s="23">
        <v>7685</v>
      </c>
      <c r="F144" s="82">
        <v>44934</v>
      </c>
      <c r="G144" s="25">
        <v>7685</v>
      </c>
      <c r="H144" s="76">
        <f t="shared" si="0"/>
        <v>0</v>
      </c>
    </row>
    <row r="145" spans="1:9" ht="18.75" customHeight="1" x14ac:dyDescent="0.25">
      <c r="A145" s="87">
        <v>44933</v>
      </c>
      <c r="B145" s="15">
        <f t="shared" si="3"/>
        <v>965</v>
      </c>
      <c r="C145" s="29"/>
      <c r="D145" s="84" t="s">
        <v>20</v>
      </c>
      <c r="E145" s="23">
        <v>5230</v>
      </c>
      <c r="F145" s="82">
        <v>44934</v>
      </c>
      <c r="G145" s="25">
        <v>5230</v>
      </c>
      <c r="H145" s="76">
        <f t="shared" si="0"/>
        <v>0</v>
      </c>
    </row>
    <row r="146" spans="1:9" ht="31.5" x14ac:dyDescent="0.25">
      <c r="A146" s="87">
        <v>44934</v>
      </c>
      <c r="B146" s="15">
        <f t="shared" si="3"/>
        <v>966</v>
      </c>
      <c r="C146" s="29"/>
      <c r="D146" s="84" t="s">
        <v>19</v>
      </c>
      <c r="E146" s="23">
        <v>4090</v>
      </c>
      <c r="F146" s="63" t="s">
        <v>186</v>
      </c>
      <c r="G146" s="62">
        <f>3000+1090</f>
        <v>4090</v>
      </c>
      <c r="H146" s="76">
        <f t="shared" si="0"/>
        <v>0</v>
      </c>
    </row>
    <row r="147" spans="1:9" ht="31.5" x14ac:dyDescent="0.25">
      <c r="A147" s="87">
        <v>44934</v>
      </c>
      <c r="B147" s="15">
        <f t="shared" si="3"/>
        <v>967</v>
      </c>
      <c r="C147" s="29"/>
      <c r="D147" s="84" t="s">
        <v>9</v>
      </c>
      <c r="E147" s="23">
        <v>7736</v>
      </c>
      <c r="F147" s="63" t="s">
        <v>186</v>
      </c>
      <c r="G147" s="62">
        <f>4200+3536</f>
        <v>7736</v>
      </c>
      <c r="H147" s="76">
        <f t="shared" si="0"/>
        <v>0</v>
      </c>
    </row>
    <row r="148" spans="1:9" ht="18.75" customHeight="1" x14ac:dyDescent="0.25">
      <c r="A148" s="87">
        <v>44934</v>
      </c>
      <c r="B148" s="15">
        <f t="shared" si="3"/>
        <v>968</v>
      </c>
      <c r="C148" s="29"/>
      <c r="D148" s="84" t="s">
        <v>20</v>
      </c>
      <c r="E148" s="23">
        <v>3696</v>
      </c>
      <c r="F148" s="63">
        <v>44935</v>
      </c>
      <c r="G148" s="62">
        <v>3696</v>
      </c>
      <c r="H148" s="76">
        <f t="shared" si="0"/>
        <v>0</v>
      </c>
    </row>
    <row r="149" spans="1:9" ht="18.75" customHeight="1" x14ac:dyDescent="0.25">
      <c r="A149" s="87"/>
      <c r="B149" s="15"/>
      <c r="C149" s="29"/>
      <c r="D149" s="84"/>
      <c r="E149" s="23"/>
      <c r="F149" s="82"/>
      <c r="G149" s="25"/>
      <c r="H149" s="76">
        <f t="shared" si="0"/>
        <v>0</v>
      </c>
    </row>
    <row r="150" spans="1:9" ht="18.75" customHeight="1" x14ac:dyDescent="0.25">
      <c r="A150" s="87"/>
      <c r="B150" s="15"/>
      <c r="C150" s="29"/>
      <c r="D150" s="84"/>
      <c r="E150" s="23"/>
      <c r="F150" s="82"/>
      <c r="G150" s="25"/>
      <c r="H150" s="76">
        <f t="shared" si="0"/>
        <v>0</v>
      </c>
    </row>
    <row r="151" spans="1:9" ht="18.75" customHeight="1" x14ac:dyDescent="0.25">
      <c r="A151" s="87"/>
      <c r="B151" s="15"/>
      <c r="C151" s="29"/>
      <c r="D151" s="84"/>
      <c r="E151" s="23"/>
      <c r="F151" s="82"/>
      <c r="G151" s="25"/>
      <c r="H151" s="76">
        <f t="shared" si="0"/>
        <v>0</v>
      </c>
    </row>
    <row r="152" spans="1:9" ht="18.75" customHeight="1" x14ac:dyDescent="0.25">
      <c r="A152" s="87"/>
      <c r="B152" s="15"/>
      <c r="C152" s="29"/>
      <c r="D152" s="84"/>
      <c r="E152" s="23"/>
      <c r="F152" s="82"/>
      <c r="G152" s="25"/>
      <c r="H152" s="76">
        <f t="shared" si="0"/>
        <v>0</v>
      </c>
    </row>
    <row r="153" spans="1:9" ht="18.75" customHeight="1" x14ac:dyDescent="0.25">
      <c r="A153" s="26"/>
      <c r="B153" s="15"/>
      <c r="C153" s="29"/>
      <c r="D153" s="27"/>
      <c r="E153" s="23"/>
      <c r="F153" s="64"/>
      <c r="G153" s="25"/>
      <c r="H153" s="76">
        <f t="shared" si="0"/>
        <v>0</v>
      </c>
    </row>
    <row r="154" spans="1:9" ht="16.5" thickBot="1" x14ac:dyDescent="0.3">
      <c r="A154" s="35"/>
      <c r="B154" s="15"/>
      <c r="C154" s="37"/>
      <c r="D154" s="38"/>
      <c r="E154" s="39">
        <v>0</v>
      </c>
      <c r="F154" s="90"/>
      <c r="G154" s="41"/>
      <c r="H154" s="76">
        <f t="shared" si="0"/>
        <v>0</v>
      </c>
      <c r="I154" s="2"/>
    </row>
    <row r="155" spans="1:9" ht="16.5" thickTop="1" x14ac:dyDescent="0.25">
      <c r="B155" s="43"/>
      <c r="C155" s="44"/>
      <c r="D155" s="2"/>
      <c r="E155" s="45">
        <f>SUM(E4:E154)</f>
        <v>905111</v>
      </c>
      <c r="F155" s="91"/>
      <c r="G155" s="45">
        <f>SUM(G4:G154)</f>
        <v>905111</v>
      </c>
      <c r="H155" s="78">
        <f>SUM(H4:H154)</f>
        <v>356</v>
      </c>
      <c r="I155" s="2"/>
    </row>
    <row r="156" spans="1:9" x14ac:dyDescent="0.25">
      <c r="B156" s="43"/>
      <c r="C156" s="44"/>
      <c r="D156" s="2"/>
      <c r="E156" s="47"/>
      <c r="F156" s="92"/>
      <c r="G156" s="49"/>
      <c r="H156" s="79"/>
      <c r="I156" s="2"/>
    </row>
    <row r="157" spans="1:9" ht="31.5" x14ac:dyDescent="0.25">
      <c r="B157" s="43"/>
      <c r="C157" s="44"/>
      <c r="D157" s="2"/>
      <c r="E157" s="51" t="s">
        <v>10</v>
      </c>
      <c r="F157" s="92"/>
      <c r="G157" s="52" t="s">
        <v>11</v>
      </c>
      <c r="H157" s="79"/>
      <c r="I157" s="2"/>
    </row>
    <row r="158" spans="1:9" ht="16.5" thickBot="1" x14ac:dyDescent="0.3">
      <c r="B158" s="43"/>
      <c r="C158" s="44"/>
      <c r="D158" s="2"/>
      <c r="E158" s="51"/>
      <c r="F158" s="92"/>
      <c r="G158" s="52"/>
      <c r="H158" s="79"/>
      <c r="I158" s="2"/>
    </row>
    <row r="159" spans="1:9" ht="21.75" thickBot="1" x14ac:dyDescent="0.4">
      <c r="B159" s="43"/>
      <c r="C159" s="44"/>
      <c r="D159" s="2"/>
      <c r="E159" s="99">
        <f>E155-G155</f>
        <v>0</v>
      </c>
      <c r="F159" s="100"/>
      <c r="G159" s="101"/>
      <c r="I159" s="2"/>
    </row>
    <row r="160" spans="1:9" x14ac:dyDescent="0.25">
      <c r="B160" s="43"/>
      <c r="C160" s="44"/>
      <c r="D160" s="2"/>
      <c r="E160" s="47"/>
      <c r="F160" s="92"/>
      <c r="G160" s="49"/>
      <c r="I160" s="2"/>
    </row>
    <row r="161" spans="1:9" ht="18.75" x14ac:dyDescent="0.3">
      <c r="B161" s="43"/>
      <c r="C161" s="44"/>
      <c r="D161" s="2"/>
      <c r="E161" s="102" t="s">
        <v>12</v>
      </c>
      <c r="F161" s="102"/>
      <c r="G161" s="102"/>
      <c r="I161" s="2"/>
    </row>
    <row r="162" spans="1:9" x14ac:dyDescent="0.25">
      <c r="B162" s="43"/>
      <c r="C162" s="44"/>
      <c r="D162" s="2"/>
      <c r="E162" s="47"/>
      <c r="F162" s="92"/>
      <c r="G162" s="49"/>
      <c r="I162" s="2"/>
    </row>
    <row r="163" spans="1:9" ht="18.75" x14ac:dyDescent="0.3">
      <c r="A163" s="26"/>
      <c r="B163" s="15"/>
      <c r="C163" s="29"/>
      <c r="D163" s="53"/>
      <c r="E163" s="54"/>
      <c r="F163" s="55"/>
      <c r="G163" s="54"/>
      <c r="I163" s="2"/>
    </row>
    <row r="164" spans="1:9" x14ac:dyDescent="0.25">
      <c r="B164" s="43"/>
      <c r="C164" s="44"/>
      <c r="D164" s="2"/>
      <c r="E164" s="47"/>
      <c r="F164" s="92"/>
      <c r="G164" s="49"/>
      <c r="I164" s="2"/>
    </row>
    <row r="165" spans="1:9" x14ac:dyDescent="0.25">
      <c r="B165" s="43"/>
      <c r="C165" s="44"/>
      <c r="D165" s="2"/>
      <c r="E165" s="47"/>
      <c r="F165" s="92"/>
      <c r="G165" s="49"/>
      <c r="I165" s="2"/>
    </row>
    <row r="166" spans="1:9" x14ac:dyDescent="0.25">
      <c r="B166" s="43"/>
      <c r="C166" s="44"/>
      <c r="D166" s="2"/>
      <c r="E166" s="47"/>
      <c r="F166" s="92"/>
      <c r="G166" s="49"/>
      <c r="I166" s="2"/>
    </row>
    <row r="167" spans="1:9" x14ac:dyDescent="0.25">
      <c r="B167" s="43"/>
      <c r="C167" s="44"/>
      <c r="D167" s="2"/>
      <c r="E167" s="47"/>
      <c r="F167" s="92"/>
      <c r="G167" s="49"/>
      <c r="I167" s="2"/>
    </row>
    <row r="168" spans="1:9" x14ac:dyDescent="0.25">
      <c r="B168" s="43"/>
      <c r="C168" s="44"/>
      <c r="D168" s="2"/>
      <c r="E168" s="47"/>
      <c r="F168" s="92"/>
      <c r="G168" s="49"/>
      <c r="I168" s="2"/>
    </row>
    <row r="169" spans="1:9" x14ac:dyDescent="0.25">
      <c r="B169" s="43"/>
      <c r="C169" s="44"/>
      <c r="D169" s="2"/>
      <c r="E169" s="47"/>
      <c r="F169" s="92"/>
      <c r="G169" s="49"/>
      <c r="I169" s="2"/>
    </row>
    <row r="170" spans="1:9" x14ac:dyDescent="0.25">
      <c r="B170" s="43"/>
      <c r="C170" s="44"/>
      <c r="D170" s="2"/>
      <c r="E170" s="47"/>
      <c r="F170" s="92"/>
      <c r="G170" s="49"/>
      <c r="I170" s="2"/>
    </row>
    <row r="171" spans="1:9" x14ac:dyDescent="0.25">
      <c r="B171" s="43"/>
      <c r="C171" s="44"/>
      <c r="D171" s="2"/>
      <c r="E171" s="47"/>
      <c r="F171" s="92"/>
      <c r="G171" s="49"/>
      <c r="I171" s="2"/>
    </row>
    <row r="172" spans="1:9" x14ac:dyDescent="0.25">
      <c r="B172" s="43"/>
      <c r="C172" s="44"/>
      <c r="D172" s="2"/>
      <c r="E172" s="47"/>
      <c r="F172" s="92"/>
      <c r="G172" s="49"/>
      <c r="I172" s="2"/>
    </row>
  </sheetData>
  <mergeCells count="4">
    <mergeCell ref="B1:G1"/>
    <mergeCell ref="B2:F2"/>
    <mergeCell ref="E159:G159"/>
    <mergeCell ref="E161:G16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5" t="s">
        <v>18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9">
        <f>E51-G51</f>
        <v>0</v>
      </c>
      <c r="F55" s="100"/>
      <c r="G55" s="101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102" t="s">
        <v>12</v>
      </c>
      <c r="F57" s="102"/>
      <c r="G57" s="102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5" t="s">
        <v>21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9">
        <f>E48-G48</f>
        <v>0</v>
      </c>
      <c r="F52" s="100"/>
      <c r="G52" s="101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102" t="s">
        <v>12</v>
      </c>
      <c r="F54" s="102"/>
      <c r="G54" s="102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25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9">
        <f>E59-G59</f>
        <v>0</v>
      </c>
      <c r="F63" s="100"/>
      <c r="G63" s="101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102" t="s">
        <v>12</v>
      </c>
      <c r="F65" s="102"/>
      <c r="G65" s="102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27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9">
        <f>E53-G53</f>
        <v>0</v>
      </c>
      <c r="F57" s="100"/>
      <c r="G57" s="101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102" t="s">
        <v>12</v>
      </c>
      <c r="F59" s="102"/>
      <c r="G59" s="102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30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9">
        <f>E72-G72</f>
        <v>0</v>
      </c>
      <c r="F76" s="100"/>
      <c r="G76" s="101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102" t="s">
        <v>12</v>
      </c>
      <c r="F78" s="102"/>
      <c r="G78" s="102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32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9">
        <f>E83-G83</f>
        <v>0</v>
      </c>
      <c r="F87" s="100"/>
      <c r="G87" s="101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102" t="s">
        <v>12</v>
      </c>
      <c r="F89" s="102"/>
      <c r="G89" s="102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45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9">
        <f>E94-G94</f>
        <v>0</v>
      </c>
      <c r="F98" s="100"/>
      <c r="G98" s="101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102" t="s">
        <v>12</v>
      </c>
      <c r="F100" s="102"/>
      <c r="G100" s="102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5" t="s">
        <v>67</v>
      </c>
      <c r="C1" s="96"/>
      <c r="D1" s="96"/>
      <c r="E1" s="96"/>
      <c r="F1" s="96"/>
      <c r="G1" s="97"/>
      <c r="I1" s="2"/>
    </row>
    <row r="2" spans="1:9" ht="21" x14ac:dyDescent="0.35">
      <c r="A2" s="3"/>
      <c r="B2" s="98" t="s">
        <v>0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9">
        <f>E139-G139</f>
        <v>0</v>
      </c>
      <c r="F143" s="100"/>
      <c r="G143" s="101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102" t="s">
        <v>12</v>
      </c>
      <c r="F145" s="102"/>
      <c r="G145" s="102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REMISIONES DICIEMBRE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2023-02-10T18:11:42Z</dcterms:modified>
</cp:coreProperties>
</file>