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19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Q10" i="24" s="1"/>
  <c r="M41" i="24"/>
  <c r="P9" i="24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<sst xmlns="http://schemas.openxmlformats.org/spreadsheetml/2006/main" count="2127" uniqueCount="1147">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</sst>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44" fontId="3" fillId="13" borderId="26" xfId="1" applyFont="1" applyFill="1" applyBorder="1"/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165" fontId="3" fillId="0" borderId="2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99CCFF"/>
      <color rgb="FFCC99FF"/>
      <color rgb="FF66FFFF"/>
      <color rgb="FF0000FF"/>
      <color rgb="FFFFCCFF"/>
      <color rgb="FF00FF99"/>
      <color rgb="FFCCFF66"/>
      <color rgb="FF99003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2" name="Conector recto 1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53"/>
      <c r="C1" s="755" t="s">
        <v>25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19" ht="16.5" thickBot="1" x14ac:dyDescent="0.3">
      <c r="B2" s="754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7" t="s">
        <v>0</v>
      </c>
      <c r="C3" s="758"/>
      <c r="D3" s="10"/>
      <c r="E3" s="11"/>
      <c r="F3" s="11"/>
      <c r="H3" s="759" t="s">
        <v>26</v>
      </c>
      <c r="I3" s="75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60" t="s">
        <v>2</v>
      </c>
      <c r="F4" s="761"/>
      <c r="H4" s="762" t="s">
        <v>3</v>
      </c>
      <c r="I4" s="763"/>
      <c r="J4" s="19"/>
      <c r="K4" s="166"/>
      <c r="L4" s="20"/>
      <c r="M4" s="21" t="s">
        <v>4</v>
      </c>
      <c r="N4" s="22" t="s">
        <v>5</v>
      </c>
      <c r="P4" s="734" t="s">
        <v>6</v>
      </c>
      <c r="Q4" s="73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36">
        <f>SUM(M5:M38)</f>
        <v>247061</v>
      </c>
      <c r="N39" s="73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37"/>
      <c r="N40" s="73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40" t="s">
        <v>11</v>
      </c>
      <c r="I52" s="741"/>
      <c r="J52" s="100"/>
      <c r="K52" s="742">
        <f>I50+L50</f>
        <v>53873.49</v>
      </c>
      <c r="L52" s="743"/>
      <c r="M52" s="744">
        <f>N39+M39</f>
        <v>419924</v>
      </c>
      <c r="N52" s="745"/>
      <c r="P52" s="34"/>
      <c r="Q52" s="9"/>
    </row>
    <row r="53" spans="1:17" ht="15.75" x14ac:dyDescent="0.25">
      <c r="D53" s="746" t="s">
        <v>12</v>
      </c>
      <c r="E53" s="74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46" t="s">
        <v>95</v>
      </c>
      <c r="E54" s="746"/>
      <c r="F54" s="96">
        <v>-549976.4</v>
      </c>
      <c r="I54" s="747" t="s">
        <v>13</v>
      </c>
      <c r="J54" s="748"/>
      <c r="K54" s="749">
        <f>F56+F57+F58</f>
        <v>-24577.400000000023</v>
      </c>
      <c r="L54" s="75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51">
        <f>-C4</f>
        <v>0</v>
      </c>
      <c r="L56" s="75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29" t="s">
        <v>18</v>
      </c>
      <c r="E58" s="730"/>
      <c r="F58" s="113">
        <v>567389.35</v>
      </c>
      <c r="I58" s="731" t="s">
        <v>97</v>
      </c>
      <c r="J58" s="732"/>
      <c r="K58" s="733">
        <f>K54+K56</f>
        <v>-24577.400000000023</v>
      </c>
      <c r="L58" s="73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25" t="s">
        <v>597</v>
      </c>
      <c r="J76" s="82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27"/>
      <c r="J77" s="82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9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92"/>
      <c r="K81" s="1"/>
      <c r="L81" s="97"/>
      <c r="M81" s="3"/>
      <c r="N81" s="1"/>
    </row>
    <row r="82" spans="1:14" ht="18.75" x14ac:dyDescent="0.3">
      <c r="A82" s="435"/>
      <c r="B82" s="824" t="s">
        <v>595</v>
      </c>
      <c r="C82" s="82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3"/>
      <c r="C1" s="795" t="s">
        <v>451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5" ht="16.5" thickBot="1" x14ac:dyDescent="0.3">
      <c r="B2" s="7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7" t="s">
        <v>0</v>
      </c>
      <c r="C3" s="758"/>
      <c r="D3" s="10"/>
      <c r="E3" s="11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60" t="s">
        <v>2</v>
      </c>
      <c r="F4" s="761"/>
      <c r="H4" s="762" t="s">
        <v>3</v>
      </c>
      <c r="I4" s="763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794"/>
      <c r="W4" s="766" t="s">
        <v>124</v>
      </c>
      <c r="X4" s="76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66"/>
      <c r="X5" s="76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7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7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72"/>
      <c r="X21" s="77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73"/>
      <c r="X23" s="77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73"/>
      <c r="X24" s="77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74"/>
      <c r="X25" s="77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74"/>
      <c r="X26" s="77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67"/>
      <c r="X27" s="768"/>
      <c r="Y27" s="76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68"/>
      <c r="X28" s="768"/>
      <c r="Y28" s="76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85">
        <f>SUM(M5:M35)</f>
        <v>2220612.02</v>
      </c>
      <c r="N36" s="787">
        <f>SUM(N5:N35)</f>
        <v>833865</v>
      </c>
      <c r="O36" s="276"/>
      <c r="P36" s="277">
        <v>0</v>
      </c>
      <c r="Q36" s="82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86"/>
      <c r="N37" s="788"/>
      <c r="O37" s="276"/>
      <c r="P37" s="277">
        <v>0</v>
      </c>
      <c r="Q37" s="82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22">
        <f>M36+N36</f>
        <v>3054477.02</v>
      </c>
      <c r="N39" s="82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40" t="s">
        <v>11</v>
      </c>
      <c r="I68" s="741"/>
      <c r="J68" s="100"/>
      <c r="K68" s="742">
        <f>I66+L66</f>
        <v>314868.39999999997</v>
      </c>
      <c r="L68" s="775"/>
      <c r="M68" s="272"/>
      <c r="N68" s="272"/>
      <c r="P68" s="34"/>
      <c r="Q68" s="13"/>
    </row>
    <row r="69" spans="1:17" x14ac:dyDescent="0.25">
      <c r="D69" s="746" t="s">
        <v>12</v>
      </c>
      <c r="E69" s="746"/>
      <c r="F69" s="312">
        <f>F66-K68-C66</f>
        <v>1594593.8500000003</v>
      </c>
      <c r="I69" s="102"/>
      <c r="J69" s="103"/>
    </row>
    <row r="70" spans="1:17" ht="18.75" x14ac:dyDescent="0.3">
      <c r="D70" s="776" t="s">
        <v>95</v>
      </c>
      <c r="E70" s="776"/>
      <c r="F70" s="111">
        <v>-1360260.32</v>
      </c>
      <c r="I70" s="747" t="s">
        <v>13</v>
      </c>
      <c r="J70" s="748"/>
      <c r="K70" s="749">
        <f>F72+F73+F74</f>
        <v>1938640.11</v>
      </c>
      <c r="L70" s="74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51">
        <f>-C4</f>
        <v>-1266568.45</v>
      </c>
      <c r="L72" s="75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29" t="s">
        <v>18</v>
      </c>
      <c r="E74" s="730"/>
      <c r="F74" s="113">
        <v>1792817.68</v>
      </c>
      <c r="I74" s="731" t="s">
        <v>198</v>
      </c>
      <c r="J74" s="732"/>
      <c r="K74" s="733">
        <f>K70+K72</f>
        <v>672071.66000000015</v>
      </c>
      <c r="L74" s="73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9">
        <v>44744</v>
      </c>
      <c r="M25" s="708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9">
        <v>44744</v>
      </c>
      <c r="M26" s="708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9">
        <v>44744</v>
      </c>
      <c r="M27" s="708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9">
        <v>44744</v>
      </c>
      <c r="M28" s="708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9">
        <v>44744</v>
      </c>
      <c r="M29" s="708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9">
        <v>44744</v>
      </c>
      <c r="M30" s="710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33" t="s">
        <v>594</v>
      </c>
      <c r="J44" s="83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35"/>
      <c r="J45" s="83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37"/>
      <c r="J46" s="83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9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9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29" t="s">
        <v>594</v>
      </c>
      <c r="J83" s="830"/>
    </row>
    <row r="84" spans="1:14" ht="19.5" thickBot="1" x14ac:dyDescent="0.35">
      <c r="A84" s="513" t="s">
        <v>598</v>
      </c>
      <c r="B84" s="514"/>
      <c r="C84" s="515"/>
      <c r="D84" s="491"/>
      <c r="I84" s="831"/>
      <c r="J84" s="83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3"/>
      <c r="C1" s="795" t="s">
        <v>620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5" ht="16.5" thickBot="1" x14ac:dyDescent="0.3">
      <c r="B2" s="7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7" t="s">
        <v>0</v>
      </c>
      <c r="C3" s="758"/>
      <c r="D3" s="10"/>
      <c r="E3" s="11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60" t="s">
        <v>2</v>
      </c>
      <c r="F4" s="761"/>
      <c r="H4" s="762" t="s">
        <v>3</v>
      </c>
      <c r="I4" s="763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794"/>
      <c r="W4" s="766" t="s">
        <v>124</v>
      </c>
      <c r="X4" s="76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66"/>
      <c r="X5" s="76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7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7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72"/>
      <c r="X21" s="77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73"/>
      <c r="X23" s="77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73"/>
      <c r="X24" s="77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74"/>
      <c r="X25" s="77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74"/>
      <c r="X26" s="77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67"/>
      <c r="X27" s="768"/>
      <c r="Y27" s="76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68"/>
      <c r="X28" s="768"/>
      <c r="Y28" s="76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85">
        <f>SUM(M5:M40)</f>
        <v>2479367.6100000003</v>
      </c>
      <c r="N41" s="785">
        <f>SUM(N5:N40)</f>
        <v>1195667</v>
      </c>
      <c r="P41" s="505">
        <f>SUM(P5:P40)</f>
        <v>4355326.74</v>
      </c>
      <c r="Q41" s="83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86"/>
      <c r="N42" s="786"/>
      <c r="P42" s="34"/>
      <c r="Q42" s="840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41">
        <f>M41+N41</f>
        <v>3675034.6100000003</v>
      </c>
      <c r="N45" s="84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40" t="s">
        <v>11</v>
      </c>
      <c r="I70" s="741"/>
      <c r="J70" s="100"/>
      <c r="K70" s="742">
        <f>I68+L68</f>
        <v>428155.54000000004</v>
      </c>
      <c r="L70" s="775"/>
      <c r="M70" s="272"/>
      <c r="N70" s="272"/>
      <c r="P70" s="34"/>
      <c r="Q70" s="13"/>
    </row>
    <row r="71" spans="1:17" x14ac:dyDescent="0.25">
      <c r="D71" s="746" t="s">
        <v>12</v>
      </c>
      <c r="E71" s="746"/>
      <c r="F71" s="312">
        <f>F68-K70-C68</f>
        <v>1631087.67</v>
      </c>
      <c r="I71" s="102"/>
      <c r="J71" s="103"/>
      <c r="P71" s="34"/>
    </row>
    <row r="72" spans="1:17" ht="18.75" x14ac:dyDescent="0.3">
      <c r="D72" s="776" t="s">
        <v>95</v>
      </c>
      <c r="E72" s="776"/>
      <c r="F72" s="111">
        <v>-1884975.46</v>
      </c>
      <c r="I72" s="747" t="s">
        <v>13</v>
      </c>
      <c r="J72" s="748"/>
      <c r="K72" s="749">
        <f>F74+F75+F76</f>
        <v>1777829.89</v>
      </c>
      <c r="L72" s="74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51">
        <f>-C4</f>
        <v>-1792817.68</v>
      </c>
      <c r="L74" s="75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29" t="s">
        <v>18</v>
      </c>
      <c r="E76" s="730"/>
      <c r="F76" s="113">
        <v>2112071.92</v>
      </c>
      <c r="I76" s="731" t="s">
        <v>854</v>
      </c>
      <c r="J76" s="732"/>
      <c r="K76" s="733">
        <f>K72+K74</f>
        <v>-14987.790000000037</v>
      </c>
      <c r="L76" s="73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topLeftCell="D1" workbookViewId="0">
      <pane ySplit="2" topLeftCell="A46" activePane="bottomLeft" state="frozen"/>
      <selection pane="bottomLeft" activeCell="I54" sqref="I54:J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3">
        <v>44744</v>
      </c>
      <c r="M3" s="711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3">
        <v>44744</v>
      </c>
      <c r="M4" s="712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3">
        <v>44744</v>
      </c>
      <c r="M5" s="711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3">
        <v>44744</v>
      </c>
      <c r="M6" s="711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3">
        <v>44744</v>
      </c>
      <c r="M7" s="712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3">
        <v>44744</v>
      </c>
      <c r="M8" s="711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3">
        <v>44744</v>
      </c>
      <c r="M9" s="712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3">
        <v>44744</v>
      </c>
      <c r="M10" s="712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3">
        <v>44744</v>
      </c>
      <c r="M11" s="711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3">
        <v>44744</v>
      </c>
      <c r="M12" s="712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3">
        <v>44744</v>
      </c>
      <c r="M13" s="711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3">
        <v>44744</v>
      </c>
      <c r="M14" s="712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3">
        <v>44744</v>
      </c>
      <c r="M15" s="711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3">
        <v>44744</v>
      </c>
      <c r="M16" s="711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3">
        <v>44744</v>
      </c>
      <c r="M17" s="711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3">
        <v>44744</v>
      </c>
      <c r="M18" s="711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3">
        <v>44744</v>
      </c>
      <c r="M19" s="711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3">
        <v>44744</v>
      </c>
      <c r="M20" s="712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3">
        <v>44744</v>
      </c>
      <c r="M21" s="712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3">
        <v>44744</v>
      </c>
      <c r="M22" s="711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3">
        <v>44744</v>
      </c>
      <c r="M23" s="711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3">
        <v>44744</v>
      </c>
      <c r="M24" s="711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3">
        <v>44744</v>
      </c>
      <c r="M25" s="711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3">
        <v>44744</v>
      </c>
      <c r="M26" s="712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3">
        <v>44744</v>
      </c>
      <c r="M27" s="712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3">
        <v>44744</v>
      </c>
      <c r="M28" s="712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3">
        <v>44744</v>
      </c>
      <c r="M29" s="711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3">
        <v>44744</v>
      </c>
      <c r="M30" s="712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3">
        <v>44744</v>
      </c>
      <c r="M31" s="711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3">
        <v>44744</v>
      </c>
      <c r="M32" s="712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3">
        <v>44744</v>
      </c>
      <c r="M33" s="711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3">
        <v>44744</v>
      </c>
      <c r="M34" s="712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3">
        <v>44744</v>
      </c>
      <c r="M35" s="711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3">
        <v>44744</v>
      </c>
      <c r="M36" s="712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3">
        <v>44744</v>
      </c>
      <c r="M37" s="711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3">
        <v>44744</v>
      </c>
      <c r="M38" s="711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3">
        <v>44744</v>
      </c>
      <c r="M39" s="711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3">
        <v>44744</v>
      </c>
      <c r="M40" s="712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3">
        <v>44744</v>
      </c>
      <c r="M41" s="712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3">
        <v>44744</v>
      </c>
      <c r="M42" s="712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33" t="s">
        <v>594</v>
      </c>
      <c r="J54" s="83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35"/>
      <c r="J55" s="83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37"/>
      <c r="J56" s="83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4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9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79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5"/>
      <c r="M92" s="6"/>
    </row>
    <row r="93" spans="1:14" x14ac:dyDescent="0.25">
      <c r="A93" s="456"/>
      <c r="B93" s="442"/>
      <c r="I93" s="829" t="s">
        <v>594</v>
      </c>
      <c r="J93" s="83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31"/>
      <c r="J94" s="83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43">
        <f>SUM(D106:D129)</f>
        <v>759581.99999999988</v>
      </c>
      <c r="D130" s="84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49" t="s">
        <v>752</v>
      </c>
      <c r="G2" s="850"/>
      <c r="H2" s="851"/>
    </row>
    <row r="3" spans="2:8" ht="27.75" customHeight="1" thickBot="1" x14ac:dyDescent="0.3">
      <c r="B3" s="846" t="s">
        <v>748</v>
      </c>
      <c r="C3" s="847"/>
      <c r="D3" s="848"/>
      <c r="F3" s="852"/>
      <c r="G3" s="853"/>
      <c r="H3" s="85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55">
        <f>SUM(H5:H10)</f>
        <v>334337</v>
      </c>
      <c r="H11" s="856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59" t="s">
        <v>750</v>
      </c>
      <c r="D15" s="857">
        <f>D11-D13</f>
        <v>-69877</v>
      </c>
    </row>
    <row r="16" spans="2:8" ht="18.75" customHeight="1" thickBot="1" x14ac:dyDescent="0.3">
      <c r="C16" s="860"/>
      <c r="D16" s="858"/>
    </row>
    <row r="17" spans="3:4" ht="18.75" x14ac:dyDescent="0.3">
      <c r="C17" s="845" t="s">
        <v>753</v>
      </c>
      <c r="D17" s="84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3"/>
      <c r="C1" s="795" t="s">
        <v>754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5" ht="16.5" thickBot="1" x14ac:dyDescent="0.3">
      <c r="B2" s="7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7" t="s">
        <v>0</v>
      </c>
      <c r="C3" s="758"/>
      <c r="D3" s="10"/>
      <c r="E3" s="553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60" t="s">
        <v>2</v>
      </c>
      <c r="F4" s="761"/>
      <c r="H4" s="762" t="s">
        <v>3</v>
      </c>
      <c r="I4" s="763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794"/>
      <c r="U4" s="34"/>
      <c r="V4" s="128"/>
      <c r="W4" s="867"/>
      <c r="X4" s="86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67"/>
      <c r="X5" s="86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6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6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72"/>
      <c r="X21" s="77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73"/>
      <c r="X23" s="77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73"/>
      <c r="X24" s="77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74"/>
      <c r="X25" s="77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74"/>
      <c r="X26" s="77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67"/>
      <c r="X27" s="768"/>
      <c r="Y27" s="76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68"/>
      <c r="X28" s="768"/>
      <c r="Y28" s="76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85">
        <f>SUM(M5:M40)</f>
        <v>1509924.1</v>
      </c>
      <c r="N41" s="785">
        <f>SUM(N5:N40)</f>
        <v>1012291</v>
      </c>
      <c r="P41" s="505">
        <f>SUM(P5:P40)</f>
        <v>4043205.8900000006</v>
      </c>
      <c r="Q41" s="839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86"/>
      <c r="N42" s="786"/>
      <c r="P42" s="34"/>
      <c r="Q42" s="84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41">
        <f>M41+N41</f>
        <v>2522215.1</v>
      </c>
      <c r="N45" s="84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40" t="s">
        <v>11</v>
      </c>
      <c r="I63" s="741"/>
      <c r="J63" s="559"/>
      <c r="K63" s="864">
        <f>I61+L61</f>
        <v>340912.75</v>
      </c>
      <c r="L63" s="865"/>
      <c r="M63" s="272"/>
      <c r="N63" s="272"/>
      <c r="P63" s="34"/>
      <c r="Q63" s="13"/>
    </row>
    <row r="64" spans="1:17" x14ac:dyDescent="0.25">
      <c r="D64" s="746" t="s">
        <v>12</v>
      </c>
      <c r="E64" s="746"/>
      <c r="F64" s="312">
        <f>F61-K63-C61</f>
        <v>1458827.53</v>
      </c>
      <c r="I64" s="102"/>
      <c r="J64" s="560"/>
    </row>
    <row r="65" spans="2:17" ht="18.75" x14ac:dyDescent="0.3">
      <c r="D65" s="776" t="s">
        <v>95</v>
      </c>
      <c r="E65" s="776"/>
      <c r="F65" s="111">
        <v>-1572197.3</v>
      </c>
      <c r="I65" s="747" t="s">
        <v>13</v>
      </c>
      <c r="J65" s="748"/>
      <c r="K65" s="749">
        <f>F67+F68+F69</f>
        <v>2392765.5300000003</v>
      </c>
      <c r="L65" s="749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66">
        <f>-C4</f>
        <v>-2112071.92</v>
      </c>
      <c r="L67" s="74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29" t="s">
        <v>18</v>
      </c>
      <c r="E69" s="730"/>
      <c r="F69" s="113">
        <v>2546982.16</v>
      </c>
      <c r="I69" s="861" t="s">
        <v>198</v>
      </c>
      <c r="J69" s="862"/>
      <c r="K69" s="863">
        <f>K65+K67</f>
        <v>280693.61000000034</v>
      </c>
      <c r="L69" s="86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K20" sqref="K20:K2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6">
        <v>44744</v>
      </c>
      <c r="M3" s="717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6">
        <v>44744</v>
      </c>
      <c r="M4" s="711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6">
        <v>44744</v>
      </c>
      <c r="M5" s="711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6">
        <v>44744</v>
      </c>
      <c r="M6" s="711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6">
        <v>44744</v>
      </c>
      <c r="M7" s="711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6">
        <v>44744</v>
      </c>
      <c r="M8" s="711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6">
        <v>44744</v>
      </c>
      <c r="M9" s="711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6">
        <v>44744</v>
      </c>
      <c r="M10" s="711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6">
        <v>44744</v>
      </c>
      <c r="M11" s="711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6">
        <v>44744</v>
      </c>
      <c r="M12" s="711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20" t="s">
        <v>1143</v>
      </c>
      <c r="M13" s="708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9">
        <v>44766</v>
      </c>
      <c r="M14" s="721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9">
        <v>44766</v>
      </c>
      <c r="M15" s="721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9">
        <v>44766</v>
      </c>
      <c r="M16" s="721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9">
        <v>44766</v>
      </c>
      <c r="M17" s="721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9">
        <v>44766</v>
      </c>
      <c r="M18" s="721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9">
        <v>44766</v>
      </c>
      <c r="M19" s="721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9">
        <v>44766</v>
      </c>
      <c r="M20" s="721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9">
        <v>44766</v>
      </c>
      <c r="M21" s="721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9">
        <v>44766</v>
      </c>
      <c r="M22" s="721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9">
        <v>44766</v>
      </c>
      <c r="M23" s="721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9">
        <v>44766</v>
      </c>
      <c r="M24" s="721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9">
        <v>44766</v>
      </c>
      <c r="M25" s="721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9">
        <v>44766</v>
      </c>
      <c r="M26" s="721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9">
        <v>44766</v>
      </c>
      <c r="M27" s="721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9">
        <v>44766</v>
      </c>
      <c r="M28" s="721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9">
        <v>44766</v>
      </c>
      <c r="M29" s="721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9">
        <v>44766</v>
      </c>
      <c r="M30" s="721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9">
        <v>44766</v>
      </c>
      <c r="M31" s="721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9">
        <v>44766</v>
      </c>
      <c r="M32" s="721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9">
        <v>44766</v>
      </c>
      <c r="M33" s="721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9">
        <v>44766</v>
      </c>
      <c r="M34" s="721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8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33" t="s">
        <v>594</v>
      </c>
      <c r="J38" s="83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35"/>
      <c r="J39" s="83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37"/>
      <c r="J40" s="83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4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9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79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5"/>
      <c r="M73" s="6"/>
    </row>
    <row r="74" spans="1:14" x14ac:dyDescent="0.25">
      <c r="A74" s="456"/>
      <c r="B74" s="442"/>
      <c r="I74" s="829" t="s">
        <v>594</v>
      </c>
      <c r="J74" s="830"/>
    </row>
    <row r="75" spans="1:14" ht="19.5" thickBot="1" x14ac:dyDescent="0.35">
      <c r="A75" s="456"/>
      <c r="B75" s="649"/>
      <c r="C75" s="233"/>
      <c r="D75" s="650"/>
      <c r="E75" s="519"/>
      <c r="F75" s="111"/>
      <c r="I75" s="831"/>
      <c r="J75" s="83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71" t="s">
        <v>806</v>
      </c>
      <c r="B89" s="872"/>
      <c r="C89" s="872"/>
      <c r="E89"/>
      <c r="F89" s="111"/>
      <c r="I89"/>
      <c r="J89" s="194"/>
      <c r="M89"/>
      <c r="N89"/>
    </row>
    <row r="90" spans="1:14" ht="18.75" x14ac:dyDescent="0.3">
      <c r="A90" s="454"/>
      <c r="B90" s="873" t="s">
        <v>807</v>
      </c>
      <c r="C90" s="87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6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70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3"/>
      <c r="C1" s="795" t="s">
        <v>884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18" ht="16.5" thickBot="1" x14ac:dyDescent="0.3">
      <c r="B2" s="75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7" t="s">
        <v>0</v>
      </c>
      <c r="C3" s="758"/>
      <c r="D3" s="10"/>
      <c r="E3" s="553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60" t="s">
        <v>2</v>
      </c>
      <c r="F4" s="761"/>
      <c r="H4" s="762" t="s">
        <v>3</v>
      </c>
      <c r="I4" s="763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79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85">
        <f>SUM(M5:M40)</f>
        <v>1737024</v>
      </c>
      <c r="N41" s="785">
        <f>SUM(N5:N40)</f>
        <v>1314313</v>
      </c>
      <c r="P41" s="505">
        <f>SUM(P5:P40)</f>
        <v>3810957.55</v>
      </c>
      <c r="Q41" s="83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86"/>
      <c r="N42" s="786"/>
      <c r="P42" s="34"/>
      <c r="Q42" s="84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41">
        <f>M41+N41</f>
        <v>3051337</v>
      </c>
      <c r="N45" s="84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0" t="s">
        <v>11</v>
      </c>
      <c r="I69" s="741"/>
      <c r="J69" s="559"/>
      <c r="K69" s="864">
        <f>I67+L67</f>
        <v>534683.29</v>
      </c>
      <c r="L69" s="865"/>
      <c r="M69" s="272"/>
      <c r="N69" s="272"/>
      <c r="P69" s="34"/>
      <c r="Q69" s="13"/>
    </row>
    <row r="70" spans="1:17" x14ac:dyDescent="0.25">
      <c r="D70" s="746" t="s">
        <v>12</v>
      </c>
      <c r="E70" s="746"/>
      <c r="F70" s="312">
        <f>F67-K69-C67</f>
        <v>1883028.8699999999</v>
      </c>
      <c r="I70" s="102"/>
      <c r="J70" s="560"/>
    </row>
    <row r="71" spans="1:17" ht="18.75" x14ac:dyDescent="0.3">
      <c r="D71" s="776" t="s">
        <v>95</v>
      </c>
      <c r="E71" s="776"/>
      <c r="F71" s="111">
        <v>-2122394.9</v>
      </c>
      <c r="I71" s="747" t="s">
        <v>13</v>
      </c>
      <c r="J71" s="748"/>
      <c r="K71" s="749">
        <f>F73+F74+F75</f>
        <v>2367293.46</v>
      </c>
      <c r="L71" s="74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66">
        <f>-C4</f>
        <v>-2546982.16</v>
      </c>
      <c r="L73" s="74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29" t="s">
        <v>18</v>
      </c>
      <c r="E75" s="730"/>
      <c r="F75" s="113">
        <v>2355426.54</v>
      </c>
      <c r="I75" s="731" t="s">
        <v>97</v>
      </c>
      <c r="J75" s="732"/>
      <c r="K75" s="733">
        <f>K71+K73</f>
        <v>-179688.70000000019</v>
      </c>
      <c r="L75" s="73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6" workbookViewId="0">
      <selection activeCell="I79" sqref="I7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2">
        <v>44766</v>
      </c>
      <c r="L3" s="723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2">
        <v>44766</v>
      </c>
      <c r="L4" s="721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2">
        <v>44766</v>
      </c>
      <c r="L5" s="724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2">
        <v>44766</v>
      </c>
      <c r="L6" s="724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2">
        <v>44766</v>
      </c>
      <c r="L7" s="725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2">
        <v>44766</v>
      </c>
      <c r="L8" s="725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2">
        <v>44766</v>
      </c>
      <c r="L9" s="724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2">
        <v>44766</v>
      </c>
      <c r="L10" s="724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2">
        <v>44766</v>
      </c>
      <c r="L11" s="724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2">
        <v>44766</v>
      </c>
      <c r="L12" s="724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2">
        <v>44766</v>
      </c>
      <c r="L13" s="725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2">
        <v>44766</v>
      </c>
      <c r="L14" s="725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2">
        <v>44766</v>
      </c>
      <c r="L15" s="724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2">
        <v>44766</v>
      </c>
      <c r="L16" s="725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2">
        <v>44766</v>
      </c>
      <c r="L17" s="725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2">
        <v>44766</v>
      </c>
      <c r="L18" s="724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9">
        <v>44769</v>
      </c>
      <c r="E19" s="718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2">
        <v>44766</v>
      </c>
      <c r="L19" s="725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9">
        <v>44769</v>
      </c>
      <c r="E20" s="718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2">
        <v>44766</v>
      </c>
      <c r="L20" s="724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9">
        <v>44769</v>
      </c>
      <c r="E21" s="718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2">
        <v>44766</v>
      </c>
      <c r="L21" s="725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9">
        <v>44769</v>
      </c>
      <c r="E22" s="718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2">
        <v>44766</v>
      </c>
      <c r="L22" s="724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9">
        <v>44769</v>
      </c>
      <c r="E23" s="718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2">
        <v>44766</v>
      </c>
      <c r="L23" s="724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9">
        <v>44769</v>
      </c>
      <c r="E24" s="718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2">
        <v>44766</v>
      </c>
      <c r="L24" s="724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9">
        <v>44769</v>
      </c>
      <c r="E25" s="718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2">
        <v>44766</v>
      </c>
      <c r="L25" s="725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9">
        <v>44769</v>
      </c>
      <c r="E26" s="718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2">
        <v>44766</v>
      </c>
      <c r="L26" s="724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9">
        <v>44769</v>
      </c>
      <c r="E27" s="718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2">
        <v>44766</v>
      </c>
      <c r="L27" s="725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9">
        <v>44769</v>
      </c>
      <c r="E28" s="718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2">
        <v>44766</v>
      </c>
      <c r="L28" s="725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9">
        <v>44769</v>
      </c>
      <c r="E29" s="718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2">
        <v>44766</v>
      </c>
      <c r="L29" s="725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9">
        <v>44769</v>
      </c>
      <c r="E30" s="718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2">
        <v>44766</v>
      </c>
      <c r="L30" s="725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9">
        <v>44769</v>
      </c>
      <c r="E31" s="718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2">
        <v>44766</v>
      </c>
      <c r="L31" s="725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9">
        <v>44769</v>
      </c>
      <c r="E32" s="718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2">
        <v>44766</v>
      </c>
      <c r="L32" s="724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9">
        <v>44769</v>
      </c>
      <c r="E33" s="718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2">
        <v>44766</v>
      </c>
      <c r="L33" s="724">
        <v>1150</v>
      </c>
      <c r="M33" s="137">
        <f t="shared" si="1"/>
        <v>0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719">
        <v>44769</v>
      </c>
      <c r="E34" s="718">
        <v>24074.75</v>
      </c>
      <c r="F34" s="544">
        <f t="shared" si="0"/>
        <v>25454.050000000003</v>
      </c>
      <c r="H34" s="672" t="s">
        <v>1014</v>
      </c>
      <c r="I34" s="673">
        <v>9644</v>
      </c>
      <c r="J34" s="674">
        <v>6406.9</v>
      </c>
      <c r="K34" s="722">
        <v>44766</v>
      </c>
      <c r="L34" s="724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4">
        <f t="shared" si="0"/>
        <v>9215.3700000000008</v>
      </c>
      <c r="H35" s="675" t="s">
        <v>1015</v>
      </c>
      <c r="I35" s="676">
        <v>9649</v>
      </c>
      <c r="J35" s="677">
        <v>3200</v>
      </c>
      <c r="K35" s="722">
        <v>44766</v>
      </c>
      <c r="L35" s="725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4">
        <f t="shared" si="0"/>
        <v>96875.6</v>
      </c>
      <c r="H36" s="675" t="s">
        <v>1016</v>
      </c>
      <c r="I36" s="676">
        <v>9658</v>
      </c>
      <c r="J36" s="677">
        <v>550</v>
      </c>
      <c r="K36" s="722">
        <v>44766</v>
      </c>
      <c r="L36" s="725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4">
        <f t="shared" si="0"/>
        <v>26574.6</v>
      </c>
      <c r="H37" s="672" t="s">
        <v>1017</v>
      </c>
      <c r="I37" s="673">
        <v>9678</v>
      </c>
      <c r="J37" s="674">
        <v>773.5</v>
      </c>
      <c r="K37" s="722">
        <v>44766</v>
      </c>
      <c r="L37" s="724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4">
        <f t="shared" si="0"/>
        <v>110618.06</v>
      </c>
      <c r="H38" s="675" t="s">
        <v>1018</v>
      </c>
      <c r="I38" s="676">
        <v>9686</v>
      </c>
      <c r="J38" s="677">
        <v>1316.8</v>
      </c>
      <c r="K38" s="722">
        <v>44766</v>
      </c>
      <c r="L38" s="725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33" t="s">
        <v>594</v>
      </c>
      <c r="I43" s="83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35"/>
      <c r="I44" s="83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37"/>
      <c r="I45" s="83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1718939.8</v>
      </c>
      <c r="F67" s="153">
        <f>SUM(F3:F66)</f>
        <v>403455.10000000009</v>
      </c>
      <c r="H67" s="829" t="s">
        <v>594</v>
      </c>
      <c r="I67" s="830"/>
      <c r="J67" s="642">
        <f>SUM(J3:J66)</f>
        <v>289475.05</v>
      </c>
      <c r="K67" s="714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1" t="s">
        <v>207</v>
      </c>
      <c r="H68" s="831"/>
      <c r="I68" s="83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x14ac:dyDescent="0.25">
      <c r="A92" s="98"/>
      <c r="B92" s="116"/>
      <c r="D92" s="456"/>
      <c r="H92"/>
      <c r="I92"/>
      <c r="J92"/>
      <c r="L92"/>
      <c r="M92"/>
    </row>
    <row r="93" spans="1:13" x14ac:dyDescent="0.25">
      <c r="A93" s="98"/>
      <c r="B93" s="116"/>
      <c r="D93" s="456"/>
      <c r="H93"/>
      <c r="I93"/>
      <c r="J93"/>
      <c r="L93"/>
      <c r="M93"/>
    </row>
    <row r="94" spans="1:13" x14ac:dyDescent="0.25">
      <c r="A94" s="98"/>
      <c r="B94" s="116"/>
      <c r="D94" s="456"/>
      <c r="H94"/>
      <c r="I94"/>
      <c r="J94"/>
      <c r="L94"/>
      <c r="M94"/>
    </row>
    <row r="95" spans="1:13" x14ac:dyDescent="0.25">
      <c r="A95" s="98"/>
      <c r="B95" s="116"/>
      <c r="D95" s="456"/>
      <c r="H95"/>
      <c r="I95"/>
      <c r="J95"/>
      <c r="L95"/>
      <c r="M95"/>
    </row>
    <row r="96" spans="1:13" x14ac:dyDescent="0.25">
      <c r="A96" s="98"/>
      <c r="B96" s="116"/>
      <c r="D96" s="456"/>
      <c r="H96"/>
      <c r="I96"/>
      <c r="J96"/>
      <c r="L96"/>
      <c r="M96"/>
    </row>
    <row r="97" spans="1:13" x14ac:dyDescent="0.25">
      <c r="A97" s="98"/>
      <c r="B97" s="116"/>
      <c r="D97" s="456"/>
      <c r="H97"/>
      <c r="I97"/>
      <c r="J97"/>
      <c r="L97"/>
      <c r="M97"/>
    </row>
    <row r="98" spans="1:13" x14ac:dyDescent="0.25">
      <c r="A98" s="98"/>
      <c r="B98" s="116"/>
      <c r="D98" s="456"/>
      <c r="H98"/>
      <c r="I98"/>
      <c r="J98"/>
      <c r="L98"/>
      <c r="M98"/>
    </row>
    <row r="99" spans="1:13" x14ac:dyDescent="0.25">
      <c r="A99" s="98"/>
      <c r="B99" s="116"/>
      <c r="D99" s="456"/>
      <c r="H99"/>
      <c r="I99"/>
      <c r="J99"/>
      <c r="L99"/>
      <c r="M99"/>
    </row>
    <row r="100" spans="1:13" x14ac:dyDescent="0.25">
      <c r="A100" s="98"/>
      <c r="B100" s="116"/>
      <c r="D100" s="456"/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6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6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0" workbookViewId="0">
      <selection activeCell="M13" sqref="M1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3"/>
      <c r="C1" s="795" t="s">
        <v>1027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18" ht="16.5" thickBot="1" x14ac:dyDescent="0.3">
      <c r="B2" s="75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7" t="s">
        <v>0</v>
      </c>
      <c r="C3" s="758"/>
      <c r="D3" s="10"/>
      <c r="E3" s="553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60" t="s">
        <v>2</v>
      </c>
      <c r="F4" s="761"/>
      <c r="H4" s="762" t="s">
        <v>3</v>
      </c>
      <c r="I4" s="763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79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90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/>
      <c r="K27" s="174"/>
      <c r="L27" s="54"/>
      <c r="M27" s="32">
        <v>17556</v>
      </c>
      <c r="N27" s="33">
        <v>42992</v>
      </c>
      <c r="O27" s="660" t="s">
        <v>766</v>
      </c>
      <c r="P27" s="283">
        <f t="shared" si="1"/>
        <v>66279</v>
      </c>
      <c r="Q27" s="688">
        <f t="shared" si="0"/>
        <v>-50000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1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4">
        <v>5681.25</v>
      </c>
      <c r="D36" s="697" t="s">
        <v>1116</v>
      </c>
      <c r="E36" s="27"/>
      <c r="F36" s="28"/>
      <c r="G36" s="662"/>
      <c r="H36" s="29"/>
      <c r="I36" s="30"/>
      <c r="J36" s="557">
        <v>44765</v>
      </c>
      <c r="K36" s="689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3">
        <v>96768</v>
      </c>
      <c r="D37" s="696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3">
        <v>187187.20000000001</v>
      </c>
      <c r="D38" s="696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3">
        <v>26640</v>
      </c>
      <c r="D39" s="696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3">
        <v>5337.5</v>
      </c>
      <c r="D40" s="697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3">
        <v>200000</v>
      </c>
      <c r="D41" s="698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85">
        <f>SUM(M5:M40)</f>
        <v>2180659.5</v>
      </c>
      <c r="N41" s="785">
        <f>SUM(N5:N40)</f>
        <v>1072718</v>
      </c>
      <c r="P41" s="505">
        <f>SUM(P5:P40)</f>
        <v>4757723.83</v>
      </c>
      <c r="Q41" s="839">
        <f>SUM(Q5:Q40)</f>
        <v>-49988</v>
      </c>
    </row>
    <row r="42" spans="1:18" ht="18" thickBot="1" x14ac:dyDescent="0.35">
      <c r="A42" s="23"/>
      <c r="B42" s="24">
        <v>44761</v>
      </c>
      <c r="C42" s="693">
        <v>189760</v>
      </c>
      <c r="D42" s="698" t="s">
        <v>49</v>
      </c>
      <c r="E42" s="74"/>
      <c r="F42" s="75"/>
      <c r="G42" s="572"/>
      <c r="H42" s="76"/>
      <c r="I42" s="77"/>
      <c r="J42" s="699">
        <v>44750</v>
      </c>
      <c r="K42" s="702" t="s">
        <v>1104</v>
      </c>
      <c r="L42" s="703">
        <v>28000</v>
      </c>
      <c r="M42" s="786"/>
      <c r="N42" s="786"/>
      <c r="P42" s="34"/>
      <c r="Q42" s="840"/>
    </row>
    <row r="43" spans="1:18" ht="18" thickBot="1" x14ac:dyDescent="0.35">
      <c r="A43" s="23"/>
      <c r="B43" s="24">
        <v>44762</v>
      </c>
      <c r="C43" s="693">
        <v>379843.2</v>
      </c>
      <c r="D43" s="698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3">
        <v>18528.64</v>
      </c>
      <c r="D44" s="698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3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41">
        <f>M41+N41</f>
        <v>3253377.5</v>
      </c>
      <c r="N45" s="842"/>
      <c r="P45" s="34"/>
      <c r="Q45" s="13"/>
    </row>
    <row r="46" spans="1:18" ht="18" thickBot="1" x14ac:dyDescent="0.35">
      <c r="A46" s="23"/>
      <c r="B46" s="24"/>
      <c r="C46" s="693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3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3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3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3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3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3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3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5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2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700">
        <v>44771</v>
      </c>
      <c r="K58" s="623" t="s">
        <v>1118</v>
      </c>
      <c r="L58" s="704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1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385060.15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0" t="s">
        <v>11</v>
      </c>
      <c r="I69" s="741"/>
      <c r="J69" s="559"/>
      <c r="K69" s="864">
        <f>I67+L67</f>
        <v>465778.65</v>
      </c>
      <c r="L69" s="865"/>
      <c r="M69" s="272"/>
      <c r="N69" s="272"/>
      <c r="P69" s="34"/>
      <c r="Q69" s="13"/>
    </row>
    <row r="70" spans="1:17" x14ac:dyDescent="0.25">
      <c r="D70" s="746" t="s">
        <v>12</v>
      </c>
      <c r="E70" s="746"/>
      <c r="F70" s="312">
        <f>F67-K69-C67</f>
        <v>1623910.5600000003</v>
      </c>
      <c r="I70" s="102"/>
      <c r="J70" s="560"/>
    </row>
    <row r="71" spans="1:17" ht="18.75" x14ac:dyDescent="0.3">
      <c r="D71" s="776" t="s">
        <v>95</v>
      </c>
      <c r="E71" s="776"/>
      <c r="F71" s="111">
        <v>-1727771.26</v>
      </c>
      <c r="I71" s="747" t="s">
        <v>13</v>
      </c>
      <c r="J71" s="748"/>
      <c r="K71" s="749">
        <f>F73+F74+F75</f>
        <v>2191254.89</v>
      </c>
      <c r="L71" s="74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-232368.19999999972</v>
      </c>
      <c r="H73" s="555"/>
      <c r="I73" s="108" t="s">
        <v>15</v>
      </c>
      <c r="J73" s="109"/>
      <c r="K73" s="866">
        <f>-C4</f>
        <v>-2355426.54</v>
      </c>
      <c r="L73" s="749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29" t="s">
        <v>18</v>
      </c>
      <c r="E75" s="730"/>
      <c r="F75" s="113">
        <v>2274653.09</v>
      </c>
      <c r="I75" s="861" t="s">
        <v>97</v>
      </c>
      <c r="J75" s="862"/>
      <c r="K75" s="863">
        <f>K71+K73</f>
        <v>-164171.64999999991</v>
      </c>
      <c r="L75" s="86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D20" sqref="D2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412"/>
      <c r="E3" s="111"/>
      <c r="F3" s="410">
        <f>C3-E3</f>
        <v>67911.399999999994</v>
      </c>
      <c r="H3" s="705" t="s">
        <v>1119</v>
      </c>
      <c r="I3" s="706">
        <v>9701</v>
      </c>
      <c r="J3" s="707">
        <v>18214.599999999999</v>
      </c>
      <c r="K3" s="722">
        <v>44766</v>
      </c>
      <c r="L3" s="724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412"/>
      <c r="E4" s="111"/>
      <c r="F4" s="544">
        <f t="shared" ref="F4:F65" si="0">C4-E4</f>
        <v>73363.8</v>
      </c>
      <c r="G4" s="138"/>
      <c r="H4" s="705" t="s">
        <v>1120</v>
      </c>
      <c r="I4" s="706">
        <v>9713</v>
      </c>
      <c r="J4" s="707">
        <v>2634.6</v>
      </c>
      <c r="K4" s="722">
        <v>44766</v>
      </c>
      <c r="L4" s="724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412"/>
      <c r="E5" s="111"/>
      <c r="F5" s="544">
        <f t="shared" si="0"/>
        <v>31164.35</v>
      </c>
      <c r="H5" s="705" t="s">
        <v>1121</v>
      </c>
      <c r="I5" s="706">
        <v>9719</v>
      </c>
      <c r="J5" s="707">
        <v>370</v>
      </c>
      <c r="K5" s="722">
        <v>44766</v>
      </c>
      <c r="L5" s="724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412"/>
      <c r="E6" s="111"/>
      <c r="F6" s="544">
        <f t="shared" si="0"/>
        <v>58616</v>
      </c>
      <c r="H6" s="705" t="s">
        <v>1122</v>
      </c>
      <c r="I6" s="706">
        <v>9736</v>
      </c>
      <c r="J6" s="707">
        <v>10040</v>
      </c>
      <c r="K6" s="722">
        <v>44766</v>
      </c>
      <c r="L6" s="724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412"/>
      <c r="E7" s="111"/>
      <c r="F7" s="544">
        <f t="shared" si="0"/>
        <v>106705.96</v>
      </c>
      <c r="H7" s="705" t="s">
        <v>1123</v>
      </c>
      <c r="I7" s="706">
        <v>9745</v>
      </c>
      <c r="J7" s="707">
        <v>4921.2</v>
      </c>
      <c r="K7" s="722">
        <v>44766</v>
      </c>
      <c r="L7" s="724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412"/>
      <c r="E8" s="111"/>
      <c r="F8" s="544">
        <f t="shared" si="0"/>
        <v>68357.89</v>
      </c>
      <c r="H8" s="705" t="s">
        <v>1124</v>
      </c>
      <c r="I8" s="706">
        <v>9756</v>
      </c>
      <c r="J8" s="707">
        <v>6859</v>
      </c>
      <c r="K8" s="722">
        <v>44766</v>
      </c>
      <c r="L8" s="724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412"/>
      <c r="E9" s="111"/>
      <c r="F9" s="544">
        <f t="shared" si="0"/>
        <v>39927.050000000003</v>
      </c>
      <c r="H9" s="705" t="s">
        <v>1124</v>
      </c>
      <c r="I9" s="706">
        <v>9764</v>
      </c>
      <c r="J9" s="707">
        <v>9300</v>
      </c>
      <c r="K9" s="722">
        <v>44766</v>
      </c>
      <c r="L9" s="724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412"/>
      <c r="E10" s="111"/>
      <c r="F10" s="544">
        <f t="shared" si="0"/>
        <v>121513</v>
      </c>
      <c r="G10" s="138"/>
      <c r="H10" s="705" t="s">
        <v>1125</v>
      </c>
      <c r="I10" s="706">
        <v>9765</v>
      </c>
      <c r="J10" s="707">
        <v>0</v>
      </c>
      <c r="K10" s="722">
        <v>44766</v>
      </c>
      <c r="L10" s="724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412"/>
      <c r="E11" s="111"/>
      <c r="F11" s="544">
        <f t="shared" si="0"/>
        <v>60297.8</v>
      </c>
      <c r="H11" s="705" t="s">
        <v>1125</v>
      </c>
      <c r="I11" s="706">
        <v>9767</v>
      </c>
      <c r="J11" s="707">
        <v>20290</v>
      </c>
      <c r="K11" s="722">
        <v>44766</v>
      </c>
      <c r="L11" s="724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412"/>
      <c r="E12" s="111"/>
      <c r="F12" s="544">
        <f t="shared" si="0"/>
        <v>105453.7</v>
      </c>
      <c r="H12" s="705" t="s">
        <v>1126</v>
      </c>
      <c r="I12" s="706">
        <v>9771</v>
      </c>
      <c r="J12" s="707">
        <v>300</v>
      </c>
      <c r="K12" s="722">
        <v>44766</v>
      </c>
      <c r="L12" s="724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412"/>
      <c r="E13" s="111"/>
      <c r="F13" s="544">
        <f t="shared" si="0"/>
        <v>65012.85</v>
      </c>
      <c r="H13" s="705" t="s">
        <v>1127</v>
      </c>
      <c r="I13" s="706">
        <v>9780</v>
      </c>
      <c r="J13" s="707">
        <v>12180</v>
      </c>
      <c r="K13" s="722">
        <v>44766</v>
      </c>
      <c r="L13" s="724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412"/>
      <c r="E14" s="111"/>
      <c r="F14" s="544">
        <f t="shared" si="0"/>
        <v>83843.7</v>
      </c>
      <c r="H14" s="705" t="s">
        <v>1128</v>
      </c>
      <c r="I14" s="706">
        <v>9807</v>
      </c>
      <c r="J14" s="707">
        <v>5600.2</v>
      </c>
      <c r="K14" s="722">
        <v>44766</v>
      </c>
      <c r="L14" s="724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412"/>
      <c r="E15" s="111"/>
      <c r="F15" s="544">
        <f t="shared" si="0"/>
        <v>11248</v>
      </c>
      <c r="H15" s="705" t="s">
        <v>1128</v>
      </c>
      <c r="I15" s="706">
        <v>9811</v>
      </c>
      <c r="J15" s="707">
        <v>1830</v>
      </c>
      <c r="K15" s="722">
        <v>44766</v>
      </c>
      <c r="L15" s="724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412"/>
      <c r="E16" s="111"/>
      <c r="F16" s="544">
        <f t="shared" si="0"/>
        <v>30498.9</v>
      </c>
      <c r="H16" s="705" t="s">
        <v>1129</v>
      </c>
      <c r="I16" s="706">
        <v>9816</v>
      </c>
      <c r="J16" s="707">
        <v>500</v>
      </c>
      <c r="K16" s="722">
        <v>44766</v>
      </c>
      <c r="L16" s="724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412"/>
      <c r="E17" s="111"/>
      <c r="F17" s="544">
        <f t="shared" si="0"/>
        <v>4920</v>
      </c>
      <c r="H17" s="705" t="s">
        <v>1130</v>
      </c>
      <c r="I17" s="706">
        <v>9819</v>
      </c>
      <c r="J17" s="707">
        <v>300</v>
      </c>
      <c r="K17" s="722">
        <v>44766</v>
      </c>
      <c r="L17" s="724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412"/>
      <c r="E18" s="111"/>
      <c r="F18" s="544">
        <f t="shared" si="0"/>
        <v>97808.75</v>
      </c>
      <c r="H18" s="705" t="s">
        <v>1131</v>
      </c>
      <c r="I18" s="706">
        <v>9827</v>
      </c>
      <c r="J18" s="707">
        <v>10437.4</v>
      </c>
      <c r="K18" s="722">
        <v>44766</v>
      </c>
      <c r="L18" s="724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412"/>
      <c r="E19" s="111"/>
      <c r="F19" s="544">
        <f t="shared" si="0"/>
        <v>70509.3</v>
      </c>
      <c r="H19" s="705" t="s">
        <v>1132</v>
      </c>
      <c r="I19" s="706">
        <v>9831</v>
      </c>
      <c r="J19" s="707">
        <v>4367.8999999999996</v>
      </c>
      <c r="K19" s="722">
        <v>44766</v>
      </c>
      <c r="L19" s="724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412"/>
      <c r="E20" s="111"/>
      <c r="F20" s="544">
        <f t="shared" si="0"/>
        <v>72783.5</v>
      </c>
      <c r="H20" s="705" t="s">
        <v>1133</v>
      </c>
      <c r="I20" s="706">
        <v>9840</v>
      </c>
      <c r="J20" s="707">
        <v>300</v>
      </c>
      <c r="K20" s="722">
        <v>44766</v>
      </c>
      <c r="L20" s="724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412"/>
      <c r="E21" s="111"/>
      <c r="F21" s="544">
        <f t="shared" si="0"/>
        <v>40894.36</v>
      </c>
      <c r="H21" s="705" t="s">
        <v>1134</v>
      </c>
      <c r="I21" s="706">
        <v>9857</v>
      </c>
      <c r="J21" s="707">
        <v>8199.4</v>
      </c>
      <c r="K21" s="722">
        <v>44766</v>
      </c>
      <c r="L21" s="724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412"/>
      <c r="E22" s="111"/>
      <c r="F22" s="544">
        <f t="shared" si="0"/>
        <v>69612.42</v>
      </c>
      <c r="G22" s="644"/>
      <c r="H22" s="705" t="s">
        <v>1135</v>
      </c>
      <c r="I22" s="706">
        <v>9867</v>
      </c>
      <c r="J22" s="707">
        <v>1520.4</v>
      </c>
      <c r="K22" s="722">
        <v>44766</v>
      </c>
      <c r="L22" s="724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412"/>
      <c r="E23" s="111"/>
      <c r="F23" s="544">
        <f t="shared" si="0"/>
        <v>111046</v>
      </c>
      <c r="G23" s="2"/>
      <c r="H23" s="705" t="s">
        <v>1136</v>
      </c>
      <c r="I23" s="706">
        <v>9874</v>
      </c>
      <c r="J23" s="707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6">
        <v>44765</v>
      </c>
      <c r="B24" s="727" t="s">
        <v>1091</v>
      </c>
      <c r="C24" s="583">
        <v>3984</v>
      </c>
      <c r="D24" s="582"/>
      <c r="E24" s="583"/>
      <c r="F24" s="205">
        <f t="shared" si="0"/>
        <v>3984</v>
      </c>
      <c r="G24" s="2"/>
      <c r="H24" s="705" t="s">
        <v>1137</v>
      </c>
      <c r="I24" s="706">
        <v>9881</v>
      </c>
      <c r="J24" s="707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5" t="s">
        <v>1138</v>
      </c>
      <c r="I25" s="706">
        <v>9891</v>
      </c>
      <c r="J25" s="707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5" t="s">
        <v>1139</v>
      </c>
      <c r="I26" s="706">
        <v>9897</v>
      </c>
      <c r="J26" s="707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5" t="s">
        <v>1139</v>
      </c>
      <c r="I27" s="706">
        <v>9898</v>
      </c>
      <c r="J27" s="707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5" t="s">
        <v>1139</v>
      </c>
      <c r="I28" s="706">
        <v>9902</v>
      </c>
      <c r="J28" s="707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5" t="s">
        <v>1140</v>
      </c>
      <c r="I29" s="706">
        <v>9905</v>
      </c>
      <c r="J29" s="707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5" t="s">
        <v>1141</v>
      </c>
      <c r="I30" s="706">
        <v>9919</v>
      </c>
      <c r="J30" s="707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5" t="s">
        <v>1142</v>
      </c>
      <c r="I31" s="706">
        <v>9929</v>
      </c>
      <c r="J31" s="707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5"/>
      <c r="I32" s="706"/>
      <c r="J32" s="707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5"/>
      <c r="I33" s="706"/>
      <c r="J33" s="707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5"/>
      <c r="I34" s="706"/>
      <c r="J34" s="707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5"/>
      <c r="I35" s="706"/>
      <c r="J35" s="707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5"/>
      <c r="I36" s="706"/>
      <c r="J36" s="707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5"/>
      <c r="I37" s="706"/>
      <c r="J37" s="707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5"/>
      <c r="I38" s="706"/>
      <c r="J38" s="707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33" t="s">
        <v>594</v>
      </c>
      <c r="I40" s="834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35"/>
      <c r="I41" s="836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37"/>
      <c r="I42" s="838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0</v>
      </c>
      <c r="F67" s="153">
        <f>SUM(F3:F66)</f>
        <v>1727771.26</v>
      </c>
      <c r="H67" s="829" t="s">
        <v>594</v>
      </c>
      <c r="I67" s="830"/>
      <c r="J67" s="642">
        <f>SUM(J3:J66)</f>
        <v>128177.49999999997</v>
      </c>
      <c r="K67" s="714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1" t="s">
        <v>207</v>
      </c>
      <c r="H68" s="831"/>
      <c r="I68" s="83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topLeftCell="G1" workbookViewId="0">
      <selection activeCell="R6" sqref="R6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3"/>
      <c r="C1" s="795" t="s">
        <v>1144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18" ht="16.5" thickBot="1" x14ac:dyDescent="0.3">
      <c r="B2" s="75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7" t="s">
        <v>0</v>
      </c>
      <c r="C3" s="758"/>
      <c r="D3" s="10"/>
      <c r="E3" s="553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18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60" t="s">
        <v>2</v>
      </c>
      <c r="F4" s="761"/>
      <c r="H4" s="762" t="s">
        <v>3</v>
      </c>
      <c r="I4" s="763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794"/>
    </row>
    <row r="5" spans="1:18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877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44776</v>
      </c>
      <c r="C7" s="25"/>
      <c r="D7" s="40"/>
      <c r="E7" s="27">
        <v>44776</v>
      </c>
      <c r="F7" s="28"/>
      <c r="G7" s="572"/>
      <c r="H7" s="29">
        <v>44776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v>0</v>
      </c>
      <c r="R7" s="319">
        <v>0</v>
      </c>
    </row>
    <row r="8" spans="1:18" ht="18" thickBot="1" x14ac:dyDescent="0.35">
      <c r="A8" s="23"/>
      <c r="B8" s="24">
        <v>44777</v>
      </c>
      <c r="C8" s="25"/>
      <c r="D8" s="42"/>
      <c r="E8" s="27">
        <v>44777</v>
      </c>
      <c r="F8" s="28"/>
      <c r="G8" s="572"/>
      <c r="H8" s="29">
        <v>44777</v>
      </c>
      <c r="I8" s="30"/>
      <c r="J8" s="43"/>
      <c r="K8" s="38"/>
      <c r="L8" s="39"/>
      <c r="M8" s="32">
        <v>0</v>
      </c>
      <c r="N8" s="33">
        <v>0</v>
      </c>
      <c r="P8" s="39">
        <f t="shared" ref="P8:P33" si="1">N8+M8+L8+I8+C8</f>
        <v>0</v>
      </c>
      <c r="Q8" s="325">
        <v>0</v>
      </c>
      <c r="R8" s="319">
        <v>0</v>
      </c>
    </row>
    <row r="9" spans="1:18" ht="18" thickBot="1" x14ac:dyDescent="0.35">
      <c r="A9" s="23"/>
      <c r="B9" s="24">
        <v>44778</v>
      </c>
      <c r="C9" s="25"/>
      <c r="D9" s="42"/>
      <c r="E9" s="27">
        <v>44778</v>
      </c>
      <c r="F9" s="28"/>
      <c r="G9" s="572"/>
      <c r="H9" s="29">
        <v>44778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v>0</v>
      </c>
      <c r="R9" s="319">
        <v>0</v>
      </c>
    </row>
    <row r="10" spans="1:18" ht="18" thickBot="1" x14ac:dyDescent="0.35">
      <c r="A10" s="23"/>
      <c r="B10" s="24">
        <v>44779</v>
      </c>
      <c r="C10" s="25"/>
      <c r="D10" s="40"/>
      <c r="E10" s="27">
        <v>44779</v>
      </c>
      <c r="F10" s="28"/>
      <c r="G10" s="572"/>
      <c r="H10" s="29">
        <v>44779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44780</v>
      </c>
      <c r="C11" s="25"/>
      <c r="D11" s="35"/>
      <c r="E11" s="27">
        <v>44780</v>
      </c>
      <c r="F11" s="28"/>
      <c r="G11" s="572"/>
      <c r="H11" s="29">
        <v>44780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44781</v>
      </c>
      <c r="C12" s="25"/>
      <c r="D12" s="35"/>
      <c r="E12" s="27">
        <v>44781</v>
      </c>
      <c r="F12" s="28"/>
      <c r="G12" s="572"/>
      <c r="H12" s="29">
        <v>44781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44782</v>
      </c>
      <c r="C13" s="25"/>
      <c r="D13" s="42"/>
      <c r="E13" s="27">
        <v>44782</v>
      </c>
      <c r="F13" s="28"/>
      <c r="G13" s="572"/>
      <c r="H13" s="29">
        <v>44782</v>
      </c>
      <c r="I13" s="30"/>
      <c r="J13" s="37"/>
      <c r="K13" s="38"/>
      <c r="L13" s="39"/>
      <c r="M13" s="32">
        <v>0</v>
      </c>
      <c r="N13" s="33">
        <v>0</v>
      </c>
      <c r="P13" s="39">
        <f t="shared" si="1"/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44783</v>
      </c>
      <c r="C14" s="25"/>
      <c r="D14" s="40"/>
      <c r="E14" s="27">
        <v>44783</v>
      </c>
      <c r="F14" s="28"/>
      <c r="G14" s="572"/>
      <c r="H14" s="29">
        <v>44783</v>
      </c>
      <c r="I14" s="30"/>
      <c r="J14" s="37"/>
      <c r="K14" s="38"/>
      <c r="L14" s="39"/>
      <c r="M14" s="32">
        <v>0</v>
      </c>
      <c r="N14" s="33">
        <v>0</v>
      </c>
      <c r="O14" s="878"/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44784</v>
      </c>
      <c r="C15" s="25"/>
      <c r="D15" s="40"/>
      <c r="E15" s="27">
        <v>44784</v>
      </c>
      <c r="F15" s="28"/>
      <c r="G15" s="572"/>
      <c r="H15" s="29">
        <v>44784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44785</v>
      </c>
      <c r="C16" s="25"/>
      <c r="D16" s="35"/>
      <c r="E16" s="27">
        <v>44785</v>
      </c>
      <c r="F16" s="28"/>
      <c r="G16" s="572"/>
      <c r="H16" s="29">
        <v>44785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44786</v>
      </c>
      <c r="C17" s="25"/>
      <c r="D17" s="42"/>
      <c r="E17" s="27">
        <v>44786</v>
      </c>
      <c r="F17" s="28"/>
      <c r="G17" s="572"/>
      <c r="H17" s="29">
        <v>44786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44787</v>
      </c>
      <c r="C18" s="25"/>
      <c r="D18" s="35"/>
      <c r="E18" s="27">
        <v>44787</v>
      </c>
      <c r="F18" s="28"/>
      <c r="G18" s="572"/>
      <c r="H18" s="29">
        <v>44787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/>
      <c r="D19" s="35"/>
      <c r="E19" s="27">
        <v>44788</v>
      </c>
      <c r="F19" s="28"/>
      <c r="G19" s="572"/>
      <c r="H19" s="29">
        <v>44788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/>
      <c r="D20" s="35"/>
      <c r="E20" s="27">
        <v>44789</v>
      </c>
      <c r="F20" s="28"/>
      <c r="G20" s="572"/>
      <c r="H20" s="29">
        <v>44789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f t="shared" si="0"/>
        <v>0</v>
      </c>
      <c r="R20" s="319">
        <v>0</v>
      </c>
    </row>
    <row r="21" spans="1:19" ht="18" thickBot="1" x14ac:dyDescent="0.35">
      <c r="A21" s="23"/>
      <c r="B21" s="24">
        <v>44790</v>
      </c>
      <c r="C21" s="25"/>
      <c r="D21" s="35"/>
      <c r="E21" s="27">
        <v>44790</v>
      </c>
      <c r="F21" s="28"/>
      <c r="G21" s="572"/>
      <c r="H21" s="29">
        <v>44790</v>
      </c>
      <c r="I21" s="30"/>
      <c r="J21" s="37"/>
      <c r="K21" s="565"/>
      <c r="L21" s="45"/>
      <c r="M21" s="32">
        <v>0</v>
      </c>
      <c r="N21" s="33">
        <v>0</v>
      </c>
      <c r="O21" s="879"/>
      <c r="P21" s="39">
        <f t="shared" si="1"/>
        <v>0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/>
      <c r="D22" s="35"/>
      <c r="E22" s="27">
        <v>44791</v>
      </c>
      <c r="F22" s="28"/>
      <c r="G22" s="572"/>
      <c r="H22" s="29">
        <v>44791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/>
      <c r="D23" s="35"/>
      <c r="E23" s="27">
        <v>44792</v>
      </c>
      <c r="F23" s="28"/>
      <c r="G23" s="572"/>
      <c r="H23" s="29">
        <v>44792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44793</v>
      </c>
      <c r="C24" s="25"/>
      <c r="D24" s="42"/>
      <c r="E24" s="27">
        <v>44793</v>
      </c>
      <c r="F24" s="28"/>
      <c r="G24" s="572"/>
      <c r="H24" s="29">
        <v>44793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44794</v>
      </c>
      <c r="C25" s="25"/>
      <c r="D25" s="35"/>
      <c r="E25" s="27">
        <v>44794</v>
      </c>
      <c r="F25" s="28"/>
      <c r="G25" s="572"/>
      <c r="H25" s="29">
        <v>44794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/>
      <c r="D26" s="35"/>
      <c r="E26" s="27">
        <v>44795</v>
      </c>
      <c r="F26" s="28"/>
      <c r="G26" s="572"/>
      <c r="H26" s="29">
        <v>44795</v>
      </c>
      <c r="I26" s="30"/>
      <c r="J26" s="37"/>
      <c r="K26" s="875"/>
      <c r="L26" s="876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/>
      <c r="D27" s="42"/>
      <c r="E27" s="27">
        <v>44796</v>
      </c>
      <c r="F27" s="28"/>
      <c r="G27" s="572"/>
      <c r="H27" s="29">
        <v>44796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/>
      <c r="D28" s="42"/>
      <c r="E28" s="27">
        <v>44797</v>
      </c>
      <c r="F28" s="28"/>
      <c r="G28" s="572"/>
      <c r="H28" s="29">
        <v>44797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/>
      <c r="D29" s="58"/>
      <c r="E29" s="27">
        <v>44798</v>
      </c>
      <c r="F29" s="28"/>
      <c r="G29" s="572"/>
      <c r="H29" s="29">
        <v>44798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>
        <v>44802</v>
      </c>
      <c r="C33" s="25"/>
      <c r="D33" s="65"/>
      <c r="E33" s="27">
        <v>44802</v>
      </c>
      <c r="F33" s="28"/>
      <c r="G33" s="572"/>
      <c r="H33" s="29">
        <v>44802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44803</v>
      </c>
      <c r="C34" s="25"/>
      <c r="D34" s="64"/>
      <c r="E34" s="27">
        <v>44803</v>
      </c>
      <c r="F34" s="28"/>
      <c r="G34" s="572"/>
      <c r="H34" s="29">
        <v>44803</v>
      </c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44804</v>
      </c>
      <c r="C35" s="691"/>
      <c r="D35" s="67"/>
      <c r="E35" s="27">
        <v>44804</v>
      </c>
      <c r="F35" s="28"/>
      <c r="G35" s="572"/>
      <c r="H35" s="29">
        <v>44804</v>
      </c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44805</v>
      </c>
      <c r="C36" s="694"/>
      <c r="D36" s="697"/>
      <c r="E36" s="27">
        <v>44805</v>
      </c>
      <c r="F36" s="28"/>
      <c r="G36" s="662"/>
      <c r="H36" s="29">
        <v>44805</v>
      </c>
      <c r="I36" s="30"/>
      <c r="J36" s="557"/>
      <c r="K36" s="689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44806</v>
      </c>
      <c r="C37" s="693"/>
      <c r="D37" s="696"/>
      <c r="E37" s="27">
        <v>44806</v>
      </c>
      <c r="F37" s="28"/>
      <c r="G37" s="662"/>
      <c r="H37" s="29">
        <v>44806</v>
      </c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44807</v>
      </c>
      <c r="C38" s="693"/>
      <c r="D38" s="696"/>
      <c r="E38" s="27">
        <v>44807</v>
      </c>
      <c r="F38" s="28"/>
      <c r="G38" s="662"/>
      <c r="H38" s="29">
        <v>44807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44808</v>
      </c>
      <c r="C39" s="693"/>
      <c r="D39" s="696"/>
      <c r="E39" s="27">
        <v>44808</v>
      </c>
      <c r="F39" s="508"/>
      <c r="G39" s="662"/>
      <c r="H39" s="29">
        <v>44808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3"/>
      <c r="D40" s="697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3"/>
      <c r="D41" s="698"/>
      <c r="E41" s="74"/>
      <c r="F41" s="75"/>
      <c r="G41" s="572"/>
      <c r="H41" s="76"/>
      <c r="I41" s="77"/>
      <c r="J41" s="56"/>
      <c r="K41" s="661"/>
      <c r="L41" s="39"/>
      <c r="M41" s="785">
        <f>SUM(M5:M40)</f>
        <v>144120</v>
      </c>
      <c r="N41" s="785">
        <f>SUM(N5:N40)</f>
        <v>101476</v>
      </c>
      <c r="P41" s="505">
        <f>SUM(P5:P40)</f>
        <v>297553</v>
      </c>
      <c r="Q41" s="839">
        <f>SUM(Q5:Q40)</f>
        <v>0</v>
      </c>
    </row>
    <row r="42" spans="1:18" ht="18" thickBot="1" x14ac:dyDescent="0.35">
      <c r="A42" s="23"/>
      <c r="B42" s="24"/>
      <c r="C42" s="693"/>
      <c r="D42" s="698"/>
      <c r="E42" s="74"/>
      <c r="F42" s="75"/>
      <c r="G42" s="572"/>
      <c r="H42" s="76"/>
      <c r="I42" s="77"/>
      <c r="J42" s="699"/>
      <c r="K42" s="702"/>
      <c r="L42" s="703"/>
      <c r="M42" s="786"/>
      <c r="N42" s="786"/>
      <c r="P42" s="34"/>
      <c r="Q42" s="840"/>
    </row>
    <row r="43" spans="1:18" ht="18" thickBot="1" x14ac:dyDescent="0.35">
      <c r="A43" s="23"/>
      <c r="B43" s="24"/>
      <c r="C43" s="693"/>
      <c r="D43" s="698"/>
      <c r="E43" s="74"/>
      <c r="F43" s="75"/>
      <c r="G43" s="572"/>
      <c r="H43" s="76"/>
      <c r="I43" s="77"/>
      <c r="J43" s="56"/>
      <c r="K43" s="38"/>
      <c r="L43" s="39"/>
      <c r="M43" s="728"/>
      <c r="N43" s="728"/>
      <c r="P43" s="34"/>
      <c r="Q43" s="13"/>
    </row>
    <row r="44" spans="1:18" ht="18" thickBot="1" x14ac:dyDescent="0.35">
      <c r="A44" s="23"/>
      <c r="B44" s="24"/>
      <c r="C44" s="693"/>
      <c r="D44" s="698"/>
      <c r="E44" s="74"/>
      <c r="F44" s="75"/>
      <c r="G44" s="572"/>
      <c r="H44" s="76"/>
      <c r="I44" s="77"/>
      <c r="J44" s="56"/>
      <c r="K44" s="38"/>
      <c r="L44" s="39"/>
      <c r="M44" s="728"/>
      <c r="N44" s="728"/>
      <c r="P44" s="34"/>
      <c r="Q44" s="13"/>
    </row>
    <row r="45" spans="1:18" ht="18" thickBot="1" x14ac:dyDescent="0.35">
      <c r="A45" s="23"/>
      <c r="B45" s="24"/>
      <c r="C45" s="693"/>
      <c r="D45" s="73"/>
      <c r="E45" s="74"/>
      <c r="F45" s="75"/>
      <c r="G45" s="572"/>
      <c r="H45" s="76"/>
      <c r="I45" s="77"/>
      <c r="J45" s="56"/>
      <c r="K45" s="38"/>
      <c r="L45" s="39"/>
      <c r="M45" s="841">
        <f>M41+N41</f>
        <v>245596</v>
      </c>
      <c r="N45" s="842"/>
      <c r="P45" s="34"/>
      <c r="Q45" s="13"/>
    </row>
    <row r="46" spans="1:18" ht="18" thickBot="1" x14ac:dyDescent="0.35">
      <c r="A46" s="23"/>
      <c r="B46" s="24"/>
      <c r="C46" s="693"/>
      <c r="D46" s="73"/>
      <c r="E46" s="74"/>
      <c r="F46" s="75"/>
      <c r="G46" s="572"/>
      <c r="H46" s="76"/>
      <c r="I46" s="77"/>
      <c r="J46" s="56"/>
      <c r="K46" s="38"/>
      <c r="L46" s="39"/>
      <c r="M46" s="728"/>
      <c r="N46" s="728"/>
      <c r="P46" s="34"/>
      <c r="Q46" s="13"/>
    </row>
    <row r="47" spans="1:18" ht="18" thickBot="1" x14ac:dyDescent="0.35">
      <c r="A47" s="23"/>
      <c r="B47" s="24"/>
      <c r="C47" s="693"/>
      <c r="D47" s="73"/>
      <c r="E47" s="74"/>
      <c r="F47" s="75"/>
      <c r="G47" s="572"/>
      <c r="H47" s="76"/>
      <c r="I47" s="77"/>
      <c r="J47" s="56"/>
      <c r="K47" s="38"/>
      <c r="L47" s="39"/>
      <c r="M47" s="728"/>
      <c r="N47" s="728"/>
      <c r="P47" s="34"/>
      <c r="Q47" s="13"/>
    </row>
    <row r="48" spans="1:18" ht="18" thickBot="1" x14ac:dyDescent="0.35">
      <c r="A48" s="23"/>
      <c r="B48" s="24"/>
      <c r="C48" s="693"/>
      <c r="D48" s="73"/>
      <c r="E48" s="74"/>
      <c r="F48" s="75"/>
      <c r="G48" s="572"/>
      <c r="H48" s="76"/>
      <c r="I48" s="77"/>
      <c r="J48" s="56"/>
      <c r="K48" s="38"/>
      <c r="L48" s="39"/>
      <c r="M48" s="728"/>
      <c r="N48" s="728"/>
      <c r="P48" s="34"/>
      <c r="Q48" s="13"/>
    </row>
    <row r="49" spans="1:17" ht="18" thickBot="1" x14ac:dyDescent="0.35">
      <c r="A49" s="23"/>
      <c r="B49" s="24"/>
      <c r="C49" s="693"/>
      <c r="D49" s="73"/>
      <c r="E49" s="74"/>
      <c r="F49" s="75"/>
      <c r="G49" s="572"/>
      <c r="H49" s="76"/>
      <c r="I49" s="77"/>
      <c r="J49" s="601"/>
      <c r="K49" s="38"/>
      <c r="L49" s="69"/>
      <c r="M49" s="728"/>
      <c r="N49" s="728"/>
      <c r="P49" s="34"/>
      <c r="Q49" s="13"/>
    </row>
    <row r="50" spans="1:17" ht="18" thickBot="1" x14ac:dyDescent="0.35">
      <c r="A50" s="23"/>
      <c r="B50" s="24"/>
      <c r="C50" s="693"/>
      <c r="D50" s="73"/>
      <c r="E50" s="74"/>
      <c r="F50" s="75"/>
      <c r="G50" s="572"/>
      <c r="H50" s="76"/>
      <c r="I50" s="77"/>
      <c r="J50" s="601"/>
      <c r="K50" s="38"/>
      <c r="L50" s="69"/>
      <c r="M50" s="728"/>
      <c r="N50" s="728"/>
      <c r="P50" s="34"/>
      <c r="Q50" s="13"/>
    </row>
    <row r="51" spans="1:17" ht="18" thickBot="1" x14ac:dyDescent="0.35">
      <c r="A51" s="23"/>
      <c r="B51" s="24"/>
      <c r="C51" s="693"/>
      <c r="D51" s="73"/>
      <c r="E51" s="74"/>
      <c r="F51" s="75"/>
      <c r="G51" s="572"/>
      <c r="H51" s="76"/>
      <c r="I51" s="77"/>
      <c r="J51" s="601"/>
      <c r="K51" s="38"/>
      <c r="L51" s="69"/>
      <c r="M51" s="728"/>
      <c r="N51" s="728"/>
      <c r="P51" s="34"/>
      <c r="Q51" s="13"/>
    </row>
    <row r="52" spans="1:17" ht="18" thickBot="1" x14ac:dyDescent="0.35">
      <c r="A52" s="23"/>
      <c r="B52" s="24"/>
      <c r="C52" s="693"/>
      <c r="D52" s="73"/>
      <c r="E52" s="74"/>
      <c r="F52" s="75"/>
      <c r="G52" s="572"/>
      <c r="H52" s="76"/>
      <c r="I52" s="77"/>
      <c r="J52" s="601"/>
      <c r="K52" s="38"/>
      <c r="L52" s="69"/>
      <c r="M52" s="728"/>
      <c r="N52" s="728"/>
      <c r="P52" s="34"/>
      <c r="Q52" s="13"/>
    </row>
    <row r="53" spans="1:17" ht="18" thickBot="1" x14ac:dyDescent="0.35">
      <c r="A53" s="23"/>
      <c r="B53" s="24"/>
      <c r="C53" s="693"/>
      <c r="D53" s="73"/>
      <c r="E53" s="74"/>
      <c r="F53" s="75"/>
      <c r="G53" s="572"/>
      <c r="H53" s="76"/>
      <c r="I53" s="77"/>
      <c r="J53" s="601"/>
      <c r="K53" s="38"/>
      <c r="L53" s="69"/>
      <c r="M53" s="728"/>
      <c r="N53" s="728"/>
      <c r="P53" s="34"/>
      <c r="Q53" s="13"/>
    </row>
    <row r="54" spans="1:17" ht="18" thickBot="1" x14ac:dyDescent="0.35">
      <c r="A54" s="23"/>
      <c r="B54" s="24"/>
      <c r="C54" s="695"/>
      <c r="D54" s="73"/>
      <c r="E54" s="74"/>
      <c r="F54" s="75"/>
      <c r="G54" s="572"/>
      <c r="H54" s="76"/>
      <c r="I54" s="77"/>
      <c r="J54" s="601"/>
      <c r="K54" s="38"/>
      <c r="L54" s="69"/>
      <c r="M54" s="728"/>
      <c r="N54" s="728"/>
      <c r="P54" s="34"/>
      <c r="Q54" s="13"/>
    </row>
    <row r="55" spans="1:17" ht="18.75" thickTop="1" thickBot="1" x14ac:dyDescent="0.35">
      <c r="A55" s="23"/>
      <c r="B55" s="24"/>
      <c r="C55" s="692"/>
      <c r="D55" s="73"/>
      <c r="E55" s="74"/>
      <c r="F55" s="75"/>
      <c r="G55" s="572"/>
      <c r="H55" s="76"/>
      <c r="I55" s="77"/>
      <c r="J55" s="601"/>
      <c r="K55" s="38"/>
      <c r="L55" s="69"/>
      <c r="M55" s="728"/>
      <c r="N55" s="728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8"/>
      <c r="N56" s="728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8"/>
      <c r="N57" s="728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700"/>
      <c r="K58" s="623"/>
      <c r="L58" s="704"/>
      <c r="M58" s="728"/>
      <c r="N58" s="728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1"/>
      <c r="L59" s="54"/>
      <c r="M59" s="728"/>
      <c r="N59" s="72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47534</v>
      </c>
      <c r="D67" s="88"/>
      <c r="E67" s="91" t="s">
        <v>8</v>
      </c>
      <c r="F67" s="90">
        <f>SUM(F5:F60)</f>
        <v>297553</v>
      </c>
      <c r="G67" s="573"/>
      <c r="H67" s="91" t="s">
        <v>9</v>
      </c>
      <c r="I67" s="92">
        <f>SUM(I5:I60)</f>
        <v>4423</v>
      </c>
      <c r="J67" s="93"/>
      <c r="K67" s="94" t="s">
        <v>10</v>
      </c>
      <c r="L67" s="95">
        <f>SUM(L5:L65)-L26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0" t="s">
        <v>11</v>
      </c>
      <c r="I69" s="741"/>
      <c r="J69" s="559"/>
      <c r="K69" s="864">
        <f>I67+L67</f>
        <v>4423</v>
      </c>
      <c r="L69" s="865"/>
      <c r="M69" s="272"/>
      <c r="N69" s="272"/>
      <c r="P69" s="34"/>
      <c r="Q69" s="13"/>
    </row>
    <row r="70" spans="1:17" x14ac:dyDescent="0.25">
      <c r="D70" s="746" t="s">
        <v>12</v>
      </c>
      <c r="E70" s="746"/>
      <c r="F70" s="312">
        <f>F67-K69-C67</f>
        <v>245596</v>
      </c>
      <c r="I70" s="102"/>
      <c r="J70" s="560"/>
    </row>
    <row r="71" spans="1:17" ht="18.75" x14ac:dyDescent="0.3">
      <c r="D71" s="776" t="s">
        <v>95</v>
      </c>
      <c r="E71" s="776"/>
      <c r="F71" s="111">
        <v>0</v>
      </c>
      <c r="I71" s="747" t="s">
        <v>13</v>
      </c>
      <c r="J71" s="748"/>
      <c r="K71" s="749">
        <f>F73+F74+F75</f>
        <v>245596</v>
      </c>
      <c r="L71" s="74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245596</v>
      </c>
      <c r="H73" s="555"/>
      <c r="I73" s="108" t="s">
        <v>15</v>
      </c>
      <c r="J73" s="109"/>
      <c r="K73" s="866">
        <f>-C4</f>
        <v>-2274653.09</v>
      </c>
      <c r="L73" s="749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29" t="s">
        <v>18</v>
      </c>
      <c r="E75" s="730"/>
      <c r="F75" s="113">
        <v>0</v>
      </c>
      <c r="I75" s="861" t="s">
        <v>97</v>
      </c>
      <c r="J75" s="862"/>
      <c r="K75" s="863">
        <f>K71+K73</f>
        <v>-2029057.0899999999</v>
      </c>
      <c r="L75" s="86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D70:E70"/>
    <mergeCell ref="D71:E71"/>
    <mergeCell ref="I71:J71"/>
    <mergeCell ref="K71:L71"/>
    <mergeCell ref="K73:L73"/>
    <mergeCell ref="D75:E75"/>
    <mergeCell ref="I75:J75"/>
    <mergeCell ref="K75:L75"/>
    <mergeCell ref="M41:M42"/>
    <mergeCell ref="N41:N42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R3:R4"/>
    <mergeCell ref="E4:F4"/>
    <mergeCell ref="H4:I4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" workbookViewId="0">
      <selection activeCell="H26" sqref="H2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05"/>
      <c r="I3" s="706"/>
      <c r="J3" s="707"/>
      <c r="K3" s="880"/>
      <c r="L3" s="7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05"/>
      <c r="I4" s="706"/>
      <c r="J4" s="707"/>
      <c r="K4" s="880"/>
      <c r="L4" s="707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05"/>
      <c r="I5" s="706"/>
      <c r="J5" s="707"/>
      <c r="K5" s="880"/>
      <c r="L5" s="707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05"/>
      <c r="I6" s="706"/>
      <c r="J6" s="707"/>
      <c r="K6" s="880"/>
      <c r="L6" s="707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05"/>
      <c r="I7" s="706"/>
      <c r="J7" s="707"/>
      <c r="K7" s="880"/>
      <c r="L7" s="707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05"/>
      <c r="I8" s="706"/>
      <c r="J8" s="707"/>
      <c r="K8" s="880"/>
      <c r="L8" s="707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05"/>
      <c r="I9" s="706"/>
      <c r="J9" s="707"/>
      <c r="K9" s="880"/>
      <c r="L9" s="707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05"/>
      <c r="I10" s="706"/>
      <c r="J10" s="707"/>
      <c r="K10" s="880"/>
      <c r="L10" s="707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05"/>
      <c r="I11" s="706"/>
      <c r="J11" s="707"/>
      <c r="K11" s="880"/>
      <c r="L11" s="707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05"/>
      <c r="I12" s="706"/>
      <c r="J12" s="707"/>
      <c r="K12" s="880"/>
      <c r="L12" s="707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05"/>
      <c r="I13" s="706"/>
      <c r="J13" s="707"/>
      <c r="K13" s="880"/>
      <c r="L13" s="707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05"/>
      <c r="I14" s="706"/>
      <c r="J14" s="707"/>
      <c r="K14" s="880"/>
      <c r="L14" s="707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05"/>
      <c r="I15" s="706"/>
      <c r="J15" s="707"/>
      <c r="K15" s="880"/>
      <c r="L15" s="707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05"/>
      <c r="I16" s="706"/>
      <c r="J16" s="707"/>
      <c r="K16" s="880"/>
      <c r="L16" s="707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05"/>
      <c r="I17" s="706"/>
      <c r="J17" s="707"/>
      <c r="K17" s="880"/>
      <c r="L17" s="707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05"/>
      <c r="I18" s="706"/>
      <c r="J18" s="707"/>
      <c r="K18" s="880"/>
      <c r="L18" s="707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05"/>
      <c r="I19" s="706"/>
      <c r="J19" s="707"/>
      <c r="K19" s="880"/>
      <c r="L19" s="707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05"/>
      <c r="I20" s="706"/>
      <c r="J20" s="707"/>
      <c r="K20" s="880"/>
      <c r="L20" s="707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05"/>
      <c r="I21" s="706"/>
      <c r="J21" s="707"/>
      <c r="K21" s="880"/>
      <c r="L21" s="707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05"/>
      <c r="I22" s="706"/>
      <c r="J22" s="707"/>
      <c r="K22" s="880"/>
      <c r="L22" s="707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4">
        <f t="shared" si="0"/>
        <v>0</v>
      </c>
      <c r="G23" s="2"/>
      <c r="H23" s="705"/>
      <c r="I23" s="706"/>
      <c r="J23" s="707"/>
      <c r="K23" s="412"/>
      <c r="L23" s="111"/>
      <c r="M23" s="137">
        <f t="shared" si="1"/>
        <v>0</v>
      </c>
    </row>
    <row r="24" spans="1:13" ht="21" customHeight="1" x14ac:dyDescent="0.3">
      <c r="A24" s="454"/>
      <c r="B24" s="246"/>
      <c r="C24" s="111"/>
      <c r="D24" s="412"/>
      <c r="E24" s="111"/>
      <c r="F24" s="544">
        <f t="shared" si="0"/>
        <v>0</v>
      </c>
      <c r="G24" s="2"/>
      <c r="H24" s="705"/>
      <c r="I24" s="706"/>
      <c r="J24" s="707"/>
      <c r="K24" s="412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4">
        <f t="shared" si="0"/>
        <v>0</v>
      </c>
      <c r="G25" s="645"/>
      <c r="H25" s="705"/>
      <c r="I25" s="706"/>
      <c r="J25" s="707"/>
      <c r="K25" s="412"/>
      <c r="L25" s="111"/>
      <c r="M25" s="137">
        <f t="shared" si="1"/>
        <v>0</v>
      </c>
    </row>
    <row r="26" spans="1:13" ht="17.25" x14ac:dyDescent="0.3">
      <c r="A26" s="454"/>
      <c r="B26" s="580"/>
      <c r="C26" s="111"/>
      <c r="D26" s="412"/>
      <c r="E26" s="111"/>
      <c r="F26" s="544">
        <f t="shared" si="0"/>
        <v>0</v>
      </c>
      <c r="G26" s="645"/>
      <c r="H26" s="705"/>
      <c r="I26" s="706"/>
      <c r="J26" s="707"/>
      <c r="K26" s="412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4">
        <f t="shared" si="0"/>
        <v>0</v>
      </c>
      <c r="G27" s="645"/>
      <c r="H27" s="705"/>
      <c r="I27" s="706"/>
      <c r="J27" s="707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5"/>
      <c r="I28" s="706"/>
      <c r="J28" s="707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5"/>
      <c r="I29" s="706"/>
      <c r="J29" s="707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5"/>
      <c r="I30" s="706"/>
      <c r="J30" s="707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5"/>
      <c r="I31" s="706"/>
      <c r="J31" s="707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5"/>
      <c r="I32" s="706"/>
      <c r="J32" s="707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5"/>
      <c r="I33" s="706"/>
      <c r="J33" s="707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5"/>
      <c r="I34" s="706"/>
      <c r="J34" s="707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5"/>
      <c r="I35" s="706"/>
      <c r="J35" s="707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5"/>
      <c r="I36" s="706"/>
      <c r="J36" s="707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5"/>
      <c r="I37" s="706"/>
      <c r="J37" s="707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5"/>
      <c r="I38" s="706"/>
      <c r="J38" s="707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33" t="s">
        <v>594</v>
      </c>
      <c r="I40" s="83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35"/>
      <c r="I41" s="83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37"/>
      <c r="I42" s="83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29" t="s">
        <v>594</v>
      </c>
      <c r="I67" s="830"/>
      <c r="J67" s="642">
        <f>SUM(J3:J66)</f>
        <v>0</v>
      </c>
      <c r="K67" s="714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1" t="s">
        <v>207</v>
      </c>
      <c r="H68" s="831"/>
      <c r="I68" s="83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53"/>
      <c r="C1" s="755" t="s">
        <v>208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25" ht="16.5" thickBot="1" x14ac:dyDescent="0.3">
      <c r="B2" s="7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7" t="s">
        <v>0</v>
      </c>
      <c r="C3" s="758"/>
      <c r="D3" s="10"/>
      <c r="E3" s="11"/>
      <c r="F3" s="11"/>
      <c r="H3" s="759" t="s">
        <v>26</v>
      </c>
      <c r="I3" s="759"/>
      <c r="K3" s="165"/>
      <c r="L3" s="13"/>
      <c r="M3" s="14"/>
      <c r="P3" s="78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60" t="s">
        <v>2</v>
      </c>
      <c r="F4" s="761"/>
      <c r="H4" s="762" t="s">
        <v>3</v>
      </c>
      <c r="I4" s="763"/>
      <c r="J4" s="19"/>
      <c r="K4" s="166"/>
      <c r="L4" s="20"/>
      <c r="M4" s="21" t="s">
        <v>4</v>
      </c>
      <c r="N4" s="22" t="s">
        <v>5</v>
      </c>
      <c r="P4" s="784"/>
      <c r="Q4" s="286" t="s">
        <v>209</v>
      </c>
      <c r="W4" s="766" t="s">
        <v>124</v>
      </c>
      <c r="X4" s="76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66"/>
      <c r="X5" s="76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7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7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72"/>
      <c r="X21" s="77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73"/>
      <c r="X23" s="77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73"/>
      <c r="X24" s="77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74"/>
      <c r="X25" s="77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74"/>
      <c r="X26" s="77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67"/>
      <c r="X27" s="768"/>
      <c r="Y27" s="76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68"/>
      <c r="X28" s="768"/>
      <c r="Y28" s="76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85">
        <f>SUM(M5:M35)</f>
        <v>321168.83</v>
      </c>
      <c r="N36" s="787">
        <f>SUM(N5:N35)</f>
        <v>467016</v>
      </c>
      <c r="O36" s="276"/>
      <c r="P36" s="277">
        <v>0</v>
      </c>
      <c r="Q36" s="78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86"/>
      <c r="N37" s="788"/>
      <c r="O37" s="276"/>
      <c r="P37" s="277">
        <v>0</v>
      </c>
      <c r="Q37" s="79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0" t="s">
        <v>11</v>
      </c>
      <c r="I52" s="741"/>
      <c r="J52" s="100"/>
      <c r="K52" s="742">
        <f>I50+L50</f>
        <v>71911.59</v>
      </c>
      <c r="L52" s="775"/>
      <c r="M52" s="272"/>
      <c r="N52" s="272"/>
      <c r="P52" s="34"/>
      <c r="Q52" s="13"/>
    </row>
    <row r="53" spans="1:17" ht="16.5" thickBot="1" x14ac:dyDescent="0.3">
      <c r="D53" s="746" t="s">
        <v>12</v>
      </c>
      <c r="E53" s="746"/>
      <c r="F53" s="312">
        <f>F50-K52-C50</f>
        <v>-25952.549999999814</v>
      </c>
      <c r="I53" s="102"/>
      <c r="J53" s="103"/>
    </row>
    <row r="54" spans="1:17" ht="18.75" x14ac:dyDescent="0.3">
      <c r="D54" s="776" t="s">
        <v>95</v>
      </c>
      <c r="E54" s="776"/>
      <c r="F54" s="111">
        <v>-706888.38</v>
      </c>
      <c r="I54" s="747" t="s">
        <v>13</v>
      </c>
      <c r="J54" s="748"/>
      <c r="K54" s="749">
        <f>F56+F57+F58</f>
        <v>1308778.3500000003</v>
      </c>
      <c r="L54" s="749"/>
      <c r="M54" s="777" t="s">
        <v>211</v>
      </c>
      <c r="N54" s="778"/>
      <c r="O54" s="778"/>
      <c r="P54" s="778"/>
      <c r="Q54" s="77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80"/>
      <c r="N55" s="781"/>
      <c r="O55" s="781"/>
      <c r="P55" s="781"/>
      <c r="Q55" s="78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51">
        <f>-C4</f>
        <v>-567389.35</v>
      </c>
      <c r="L56" s="75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29" t="s">
        <v>18</v>
      </c>
      <c r="E58" s="730"/>
      <c r="F58" s="113">
        <v>2142307.62</v>
      </c>
      <c r="I58" s="731" t="s">
        <v>198</v>
      </c>
      <c r="J58" s="732"/>
      <c r="K58" s="733">
        <f>K54+K56</f>
        <v>741389.00000000035</v>
      </c>
      <c r="L58" s="73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9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9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3"/>
      <c r="C1" s="755" t="s">
        <v>208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25" ht="16.5" thickBot="1" x14ac:dyDescent="0.3">
      <c r="B2" s="7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7" t="s">
        <v>0</v>
      </c>
      <c r="C3" s="758"/>
      <c r="D3" s="10"/>
      <c r="E3" s="11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60" t="s">
        <v>2</v>
      </c>
      <c r="F4" s="761"/>
      <c r="H4" s="762" t="s">
        <v>3</v>
      </c>
      <c r="I4" s="763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794"/>
      <c r="W4" s="766" t="s">
        <v>124</v>
      </c>
      <c r="X4" s="76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66"/>
      <c r="X5" s="76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7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7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72"/>
      <c r="X21" s="77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73"/>
      <c r="X23" s="77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73"/>
      <c r="X24" s="77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74"/>
      <c r="X25" s="77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74"/>
      <c r="X26" s="77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67"/>
      <c r="X27" s="768"/>
      <c r="Y27" s="76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68"/>
      <c r="X28" s="768"/>
      <c r="Y28" s="76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85">
        <f>SUM(M5:M35)</f>
        <v>1077791.3</v>
      </c>
      <c r="N36" s="787">
        <f>SUM(N5:N35)</f>
        <v>936398</v>
      </c>
      <c r="O36" s="276"/>
      <c r="P36" s="277">
        <v>0</v>
      </c>
      <c r="Q36" s="78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86"/>
      <c r="N37" s="788"/>
      <c r="O37" s="276"/>
      <c r="P37" s="277">
        <v>0</v>
      </c>
      <c r="Q37" s="79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0" t="s">
        <v>11</v>
      </c>
      <c r="I52" s="741"/>
      <c r="J52" s="100"/>
      <c r="K52" s="742">
        <f>I50+L50</f>
        <v>90750.75</v>
      </c>
      <c r="L52" s="775"/>
      <c r="M52" s="272"/>
      <c r="N52" s="272"/>
      <c r="P52" s="34"/>
      <c r="Q52" s="13"/>
    </row>
    <row r="53" spans="1:17" ht="16.5" thickBot="1" x14ac:dyDescent="0.3">
      <c r="D53" s="746" t="s">
        <v>12</v>
      </c>
      <c r="E53" s="746"/>
      <c r="F53" s="312">
        <f>F50-K52-C50</f>
        <v>1739855.03</v>
      </c>
      <c r="I53" s="102"/>
      <c r="J53" s="103"/>
    </row>
    <row r="54" spans="1:17" ht="18.75" x14ac:dyDescent="0.3">
      <c r="D54" s="776" t="s">
        <v>95</v>
      </c>
      <c r="E54" s="776"/>
      <c r="F54" s="111">
        <v>-1567070.66</v>
      </c>
      <c r="I54" s="747" t="s">
        <v>13</v>
      </c>
      <c r="J54" s="748"/>
      <c r="K54" s="749">
        <f>F56+F57+F58</f>
        <v>703192.8600000001</v>
      </c>
      <c r="L54" s="749"/>
      <c r="M54" s="777" t="s">
        <v>211</v>
      </c>
      <c r="N54" s="778"/>
      <c r="O54" s="778"/>
      <c r="P54" s="778"/>
      <c r="Q54" s="77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80"/>
      <c r="N55" s="781"/>
      <c r="O55" s="781"/>
      <c r="P55" s="781"/>
      <c r="Q55" s="78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51">
        <f>-C4</f>
        <v>-567389.35</v>
      </c>
      <c r="L56" s="75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29" t="s">
        <v>18</v>
      </c>
      <c r="E58" s="730"/>
      <c r="F58" s="113">
        <v>754143.23</v>
      </c>
      <c r="I58" s="731" t="s">
        <v>198</v>
      </c>
      <c r="J58" s="732"/>
      <c r="K58" s="733">
        <f>K54+K56</f>
        <v>135803.51000000013</v>
      </c>
      <c r="L58" s="73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9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9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3"/>
      <c r="C1" s="795" t="s">
        <v>316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5" ht="16.5" thickBot="1" x14ac:dyDescent="0.3">
      <c r="B2" s="7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7" t="s">
        <v>0</v>
      </c>
      <c r="C3" s="758"/>
      <c r="D3" s="10"/>
      <c r="E3" s="11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60" t="s">
        <v>2</v>
      </c>
      <c r="F4" s="761"/>
      <c r="H4" s="762" t="s">
        <v>3</v>
      </c>
      <c r="I4" s="763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794"/>
      <c r="W4" s="766" t="s">
        <v>124</v>
      </c>
      <c r="X4" s="76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66"/>
      <c r="X5" s="76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7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7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72"/>
      <c r="X21" s="77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73"/>
      <c r="X23" s="77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73"/>
      <c r="X24" s="77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74"/>
      <c r="X25" s="77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74"/>
      <c r="X26" s="77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67"/>
      <c r="X27" s="768"/>
      <c r="Y27" s="76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68"/>
      <c r="X28" s="768"/>
      <c r="Y28" s="76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85">
        <f>SUM(M5:M35)</f>
        <v>1818445.73</v>
      </c>
      <c r="N36" s="787">
        <f>SUM(N5:N35)</f>
        <v>739014</v>
      </c>
      <c r="O36" s="276"/>
      <c r="P36" s="277">
        <v>0</v>
      </c>
      <c r="Q36" s="78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86"/>
      <c r="N37" s="788"/>
      <c r="O37" s="276"/>
      <c r="P37" s="277">
        <v>0</v>
      </c>
      <c r="Q37" s="79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0" t="s">
        <v>11</v>
      </c>
      <c r="I52" s="741"/>
      <c r="J52" s="100"/>
      <c r="K52" s="742">
        <f>I50+L50</f>
        <v>158798.12</v>
      </c>
      <c r="L52" s="775"/>
      <c r="M52" s="272"/>
      <c r="N52" s="272"/>
      <c r="P52" s="34"/>
      <c r="Q52" s="13"/>
    </row>
    <row r="53" spans="1:17" x14ac:dyDescent="0.25">
      <c r="D53" s="746" t="s">
        <v>12</v>
      </c>
      <c r="E53" s="746"/>
      <c r="F53" s="312">
        <f>F50-K52-C50</f>
        <v>2078470.75</v>
      </c>
      <c r="I53" s="102"/>
      <c r="J53" s="103"/>
    </row>
    <row r="54" spans="1:17" ht="18.75" x14ac:dyDescent="0.3">
      <c r="D54" s="776" t="s">
        <v>95</v>
      </c>
      <c r="E54" s="776"/>
      <c r="F54" s="111">
        <v>-1448401.2</v>
      </c>
      <c r="I54" s="747" t="s">
        <v>13</v>
      </c>
      <c r="J54" s="748"/>
      <c r="K54" s="749">
        <f>F56+F57+F58</f>
        <v>1025960.7</v>
      </c>
      <c r="L54" s="74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51">
        <f>-C4</f>
        <v>-754143.23</v>
      </c>
      <c r="L56" s="75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29" t="s">
        <v>18</v>
      </c>
      <c r="E58" s="730"/>
      <c r="F58" s="113">
        <v>1149740.4099999999</v>
      </c>
      <c r="I58" s="731" t="s">
        <v>198</v>
      </c>
      <c r="J58" s="732"/>
      <c r="K58" s="733">
        <f>K54+K56</f>
        <v>271817.46999999997</v>
      </c>
      <c r="L58" s="73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97" t="s">
        <v>413</v>
      </c>
      <c r="C43" s="798"/>
      <c r="D43" s="798"/>
      <c r="E43" s="79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00"/>
      <c r="C44" s="801"/>
      <c r="D44" s="801"/>
      <c r="E44" s="80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03"/>
      <c r="C45" s="804"/>
      <c r="D45" s="804"/>
      <c r="E45" s="80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12" t="s">
        <v>593</v>
      </c>
      <c r="C47" s="81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14"/>
      <c r="C48" s="815"/>
      <c r="D48" s="253"/>
      <c r="E48" s="69"/>
      <c r="F48" s="137">
        <f t="shared" si="2"/>
        <v>0</v>
      </c>
      <c r="I48" s="348"/>
      <c r="J48" s="806" t="s">
        <v>414</v>
      </c>
      <c r="K48" s="807"/>
      <c r="L48" s="80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09"/>
      <c r="K49" s="810"/>
      <c r="L49" s="81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16" t="s">
        <v>594</v>
      </c>
      <c r="J50" s="81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16"/>
      <c r="J51" s="81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16"/>
      <c r="J52" s="81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16"/>
      <c r="J53" s="81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16"/>
      <c r="J54" s="81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16"/>
      <c r="J55" s="81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16"/>
      <c r="J56" s="81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16"/>
      <c r="J57" s="81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16"/>
      <c r="J58" s="81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16"/>
      <c r="J59" s="81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16"/>
      <c r="J60" s="81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16"/>
      <c r="J61" s="81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16"/>
      <c r="J62" s="81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16"/>
      <c r="J63" s="81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16"/>
      <c r="J64" s="81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16"/>
      <c r="J65" s="81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16"/>
      <c r="J66" s="81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16"/>
      <c r="J67" s="81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16"/>
      <c r="J68" s="81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16"/>
      <c r="J69" s="81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16"/>
      <c r="J70" s="81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16"/>
      <c r="J71" s="81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16"/>
      <c r="J72" s="81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16"/>
      <c r="J73" s="81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16"/>
      <c r="J74" s="81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16"/>
      <c r="J75" s="81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16"/>
      <c r="J76" s="81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16"/>
      <c r="J77" s="81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18"/>
      <c r="J78" s="81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9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9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3"/>
      <c r="C1" s="795" t="s">
        <v>646</v>
      </c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5" ht="16.5" thickBot="1" x14ac:dyDescent="0.3">
      <c r="B2" s="7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7" t="s">
        <v>0</v>
      </c>
      <c r="C3" s="758"/>
      <c r="D3" s="10"/>
      <c r="E3" s="11"/>
      <c r="F3" s="11"/>
      <c r="H3" s="759" t="s">
        <v>26</v>
      </c>
      <c r="I3" s="759"/>
      <c r="K3" s="165"/>
      <c r="L3" s="13"/>
      <c r="M3" s="14"/>
      <c r="P3" s="783" t="s">
        <v>6</v>
      </c>
      <c r="R3" s="79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60" t="s">
        <v>2</v>
      </c>
      <c r="F4" s="761"/>
      <c r="H4" s="762" t="s">
        <v>3</v>
      </c>
      <c r="I4" s="763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794"/>
      <c r="W4" s="766" t="s">
        <v>124</v>
      </c>
      <c r="X4" s="76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66"/>
      <c r="X5" s="76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7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7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72"/>
      <c r="X21" s="77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73"/>
      <c r="X23" s="77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73"/>
      <c r="X24" s="77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74"/>
      <c r="X25" s="77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74"/>
      <c r="X26" s="77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67"/>
      <c r="X27" s="768"/>
      <c r="Y27" s="76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68"/>
      <c r="X28" s="768"/>
      <c r="Y28" s="76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85">
        <f>SUM(M5:M35)</f>
        <v>2143864.4900000002</v>
      </c>
      <c r="N36" s="787">
        <f>SUM(N5:N35)</f>
        <v>791108</v>
      </c>
      <c r="O36" s="276"/>
      <c r="P36" s="277">
        <v>0</v>
      </c>
      <c r="Q36" s="82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86"/>
      <c r="N37" s="788"/>
      <c r="O37" s="276"/>
      <c r="P37" s="277">
        <v>0</v>
      </c>
      <c r="Q37" s="82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22">
        <f>M36+N36</f>
        <v>2934972.49</v>
      </c>
      <c r="N39" s="82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0" t="s">
        <v>11</v>
      </c>
      <c r="I52" s="741"/>
      <c r="J52" s="100"/>
      <c r="K52" s="742">
        <f>I50+L50</f>
        <v>197471.8</v>
      </c>
      <c r="L52" s="775"/>
      <c r="M52" s="272"/>
      <c r="N52" s="272"/>
      <c r="P52" s="34"/>
      <c r="Q52" s="13"/>
    </row>
    <row r="53" spans="1:17" x14ac:dyDescent="0.25">
      <c r="D53" s="746" t="s">
        <v>12</v>
      </c>
      <c r="E53" s="746"/>
      <c r="F53" s="312">
        <f>F50-K52-C50</f>
        <v>2057786.11</v>
      </c>
      <c r="I53" s="102"/>
      <c r="J53" s="103"/>
    </row>
    <row r="54" spans="1:17" ht="18.75" x14ac:dyDescent="0.3">
      <c r="D54" s="776" t="s">
        <v>95</v>
      </c>
      <c r="E54" s="776"/>
      <c r="F54" s="111">
        <v>-1702928.14</v>
      </c>
      <c r="I54" s="747" t="s">
        <v>13</v>
      </c>
      <c r="J54" s="748"/>
      <c r="K54" s="749">
        <f>F56+F57+F58</f>
        <v>1147965.3400000003</v>
      </c>
      <c r="L54" s="74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51">
        <f>-C4</f>
        <v>-1149740.4099999999</v>
      </c>
      <c r="L56" s="75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29" t="s">
        <v>18</v>
      </c>
      <c r="E58" s="730"/>
      <c r="F58" s="113">
        <v>1266568.45</v>
      </c>
      <c r="I58" s="731" t="s">
        <v>97</v>
      </c>
      <c r="J58" s="732"/>
      <c r="K58" s="733">
        <f>K54+K56</f>
        <v>-1775.0699999995995</v>
      </c>
      <c r="L58" s="73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2022-08-18T19:40:12Z</cp:lastPrinted>
  <dcterms:created xsi:type="dcterms:W3CDTF">2021-11-04T19:08:42Z</dcterms:created>
  <dcterms:modified xsi:type="dcterms:W3CDTF">2022-08-18T20:53:48Z</dcterms:modified>
</cp:coreProperties>
</file>