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3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Hoja5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6" l="1"/>
  <c r="Q17" i="18" l="1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89" i="21" s="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P24" i="18"/>
  <c r="P23" i="18"/>
  <c r="P22" i="18"/>
  <c r="P21" i="18"/>
  <c r="P20" i="18"/>
  <c r="P19" i="18"/>
  <c r="P18" i="18"/>
  <c r="P17" i="18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P5" i="18" l="1"/>
  <c r="M45" i="18"/>
  <c r="Q41" i="18"/>
  <c r="P26" i="18"/>
  <c r="P41" i="18" s="1"/>
  <c r="L50" i="18"/>
  <c r="K52" i="18" s="1"/>
  <c r="F53" i="18" s="1"/>
  <c r="F56" i="18" s="1"/>
  <c r="K54" i="18" s="1"/>
  <c r="K58" i="18" s="1"/>
  <c r="M30" i="16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<sst xmlns="http://schemas.openxmlformats.org/spreadsheetml/2006/main" count="1463" uniqueCount="784">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</sst>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/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CC99FF"/>
      <color rgb="FFFFCCFF"/>
      <color rgb="FFFF00FF"/>
      <color rgb="FF00FF99"/>
      <color rgb="FF66FFFF"/>
      <color rgb="FFCCFF66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93"/>
      <c r="C1" s="595" t="s">
        <v>25</v>
      </c>
      <c r="D1" s="596"/>
      <c r="E1" s="596"/>
      <c r="F1" s="596"/>
      <c r="G1" s="596"/>
      <c r="H1" s="596"/>
      <c r="I1" s="596"/>
      <c r="J1" s="596"/>
      <c r="K1" s="596"/>
      <c r="L1" s="596"/>
      <c r="M1" s="596"/>
    </row>
    <row r="2" spans="1:19" ht="16.5" thickBot="1" x14ac:dyDescent="0.3">
      <c r="B2" s="594"/>
      <c r="C2" s="3"/>
      <c r="H2" s="5"/>
      <c r="I2" s="6"/>
      <c r="J2" s="7"/>
      <c r="L2" s="8"/>
      <c r="M2" s="6"/>
      <c r="N2" s="9"/>
    </row>
    <row r="3" spans="1:19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09" t="s">
        <v>6</v>
      </c>
      <c r="Q4" s="61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1">
        <f>SUM(M5:M38)</f>
        <v>247061</v>
      </c>
      <c r="N39" s="61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12"/>
      <c r="N40" s="61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15" t="s">
        <v>11</v>
      </c>
      <c r="I52" s="616"/>
      <c r="J52" s="100"/>
      <c r="K52" s="617">
        <f>I50+L50</f>
        <v>53873.49</v>
      </c>
      <c r="L52" s="618"/>
      <c r="M52" s="619">
        <f>N39+M39</f>
        <v>419924</v>
      </c>
      <c r="N52" s="620"/>
      <c r="P52" s="34"/>
      <c r="Q52" s="9"/>
    </row>
    <row r="53" spans="1:17" ht="15.75" x14ac:dyDescent="0.25">
      <c r="D53" s="621" t="s">
        <v>12</v>
      </c>
      <c r="E53" s="62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21" t="s">
        <v>95</v>
      </c>
      <c r="E54" s="621"/>
      <c r="F54" s="96">
        <v>-549976.4</v>
      </c>
      <c r="I54" s="622" t="s">
        <v>13</v>
      </c>
      <c r="J54" s="623"/>
      <c r="K54" s="624">
        <f>F56+F57+F58</f>
        <v>-24577.400000000023</v>
      </c>
      <c r="L54" s="62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26">
        <f>-C4</f>
        <v>0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04" t="s">
        <v>18</v>
      </c>
      <c r="E58" s="605"/>
      <c r="F58" s="113">
        <v>567389.35</v>
      </c>
      <c r="I58" s="606" t="s">
        <v>97</v>
      </c>
      <c r="J58" s="607"/>
      <c r="K58" s="608">
        <f>K54+K56</f>
        <v>-24577.400000000023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89" t="s">
        <v>597</v>
      </c>
      <c r="J76" s="69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91"/>
      <c r="J77" s="69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55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56"/>
      <c r="K81" s="1"/>
      <c r="L81" s="97"/>
      <c r="M81" s="3"/>
      <c r="N81" s="1"/>
    </row>
    <row r="82" spans="1:14" ht="18.75" x14ac:dyDescent="0.3">
      <c r="A82" s="435"/>
      <c r="B82" s="688" t="s">
        <v>595</v>
      </c>
      <c r="C82" s="68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659" t="s">
        <v>451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322" t="s">
        <v>217</v>
      </c>
      <c r="R4" s="658"/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46"/>
      <c r="X5" s="64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5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5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54"/>
      <c r="X25" s="65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54"/>
      <c r="X26" s="65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47"/>
      <c r="X27" s="648"/>
      <c r="Y27" s="64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48"/>
      <c r="X28" s="648"/>
      <c r="Y28" s="64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38">
        <f>SUM(M5:M35)</f>
        <v>2220612.02</v>
      </c>
      <c r="N36" s="640">
        <f>SUM(N5:N35)</f>
        <v>833865</v>
      </c>
      <c r="O36" s="276"/>
      <c r="P36" s="277">
        <v>0</v>
      </c>
      <c r="Q36" s="684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39"/>
      <c r="N37" s="641"/>
      <c r="O37" s="276"/>
      <c r="P37" s="277">
        <v>0</v>
      </c>
      <c r="Q37" s="685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6">
        <f>M36+N36</f>
        <v>3054477.02</v>
      </c>
      <c r="N39" s="687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217159.4</v>
      </c>
      <c r="L52" s="644"/>
      <c r="M52" s="272"/>
      <c r="N52" s="272"/>
      <c r="P52" s="34"/>
      <c r="Q52" s="13"/>
    </row>
    <row r="53" spans="1:17" x14ac:dyDescent="0.25">
      <c r="D53" s="621" t="s">
        <v>12</v>
      </c>
      <c r="E53" s="621"/>
      <c r="F53" s="312">
        <f>F50-K52-C50</f>
        <v>1453241.94</v>
      </c>
      <c r="I53" s="102"/>
      <c r="J53" s="103"/>
    </row>
    <row r="54" spans="1:17" ht="18.75" x14ac:dyDescent="0.3">
      <c r="D54" s="645" t="s">
        <v>95</v>
      </c>
      <c r="E54" s="645"/>
      <c r="F54" s="111">
        <v>-1360260.32</v>
      </c>
      <c r="I54" s="622" t="s">
        <v>13</v>
      </c>
      <c r="J54" s="623"/>
      <c r="K54" s="624">
        <f>F56+F57+F58</f>
        <v>1797288.1999999997</v>
      </c>
      <c r="L54" s="62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26">
        <f>-C4</f>
        <v>-1266568.45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604" t="s">
        <v>18</v>
      </c>
      <c r="E58" s="605"/>
      <c r="F58" s="113">
        <v>1792817.68</v>
      </c>
      <c r="I58" s="606" t="s">
        <v>198</v>
      </c>
      <c r="J58" s="607"/>
      <c r="K58" s="608">
        <f>K54+K56</f>
        <v>530719.74999999977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5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56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93" t="s">
        <v>594</v>
      </c>
      <c r="J83" s="694"/>
    </row>
    <row r="84" spans="1:14" ht="19.5" thickBot="1" x14ac:dyDescent="0.35">
      <c r="A84" s="517" t="s">
        <v>598</v>
      </c>
      <c r="B84" s="518"/>
      <c r="C84" s="519"/>
      <c r="D84" s="492"/>
      <c r="I84" s="695"/>
      <c r="J84" s="69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3"/>
      <c r="B87" s="514"/>
      <c r="C87" s="129"/>
      <c r="F87"/>
      <c r="I87"/>
      <c r="J87" s="194"/>
      <c r="N87"/>
    </row>
    <row r="88" spans="1:14" x14ac:dyDescent="0.25">
      <c r="A88" s="513"/>
      <c r="B88" s="514"/>
      <c r="C88" s="129"/>
      <c r="F88"/>
      <c r="I88"/>
      <c r="J88" s="194"/>
      <c r="N88"/>
    </row>
    <row r="89" spans="1:14" ht="15.75" x14ac:dyDescent="0.25">
      <c r="A89" s="515"/>
      <c r="B89" s="516"/>
      <c r="C89" s="233"/>
      <c r="F89"/>
      <c r="I89"/>
      <c r="J89" s="194"/>
      <c r="N89"/>
    </row>
    <row r="90" spans="1:14" ht="15.75" x14ac:dyDescent="0.25">
      <c r="A90" s="515"/>
      <c r="B90" s="516"/>
      <c r="C90" s="233"/>
      <c r="F90"/>
      <c r="I90"/>
      <c r="J90" s="194"/>
      <c r="N90"/>
    </row>
    <row r="91" spans="1:14" ht="15.75" x14ac:dyDescent="0.25">
      <c r="A91" s="515"/>
      <c r="B91" s="516"/>
      <c r="C91" s="233"/>
      <c r="F91"/>
      <c r="I91"/>
      <c r="J91" s="194"/>
      <c r="N91"/>
    </row>
    <row r="92" spans="1:14" ht="15.75" x14ac:dyDescent="0.25">
      <c r="A92" s="515"/>
      <c r="B92" s="516"/>
      <c r="C92" s="233"/>
      <c r="F92"/>
      <c r="I92"/>
      <c r="J92" s="194"/>
      <c r="N92"/>
    </row>
    <row r="93" spans="1:14" ht="15.75" x14ac:dyDescent="0.25">
      <c r="A93" s="515"/>
      <c r="B93" s="516"/>
      <c r="C93" s="233"/>
      <c r="F93"/>
      <c r="I93"/>
      <c r="J93" s="194"/>
      <c r="N93"/>
    </row>
    <row r="94" spans="1:14" x14ac:dyDescent="0.25">
      <c r="A94" s="513"/>
      <c r="B94" s="514"/>
      <c r="C94" s="129"/>
      <c r="E94"/>
      <c r="F94"/>
      <c r="I94"/>
      <c r="J94" s="194"/>
      <c r="M94"/>
      <c r="N94"/>
    </row>
    <row r="95" spans="1:14" x14ac:dyDescent="0.25">
      <c r="A95" s="513"/>
      <c r="B95" s="514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659" t="s">
        <v>620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322" t="s">
        <v>217</v>
      </c>
      <c r="R4" s="658"/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46"/>
      <c r="X5" s="64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5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5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54"/>
      <c r="X25" s="65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9">
        <f>51054.31+554929.3</f>
        <v>605983.6100000001</v>
      </c>
      <c r="N26" s="33">
        <v>57122</v>
      </c>
      <c r="O26" s="540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654"/>
      <c r="X26" s="65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9">
        <v>0</v>
      </c>
      <c r="N27" s="33">
        <v>24965</v>
      </c>
      <c r="O27" s="540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647"/>
      <c r="X27" s="648"/>
      <c r="Y27" s="64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9">
        <v>0</v>
      </c>
      <c r="N28" s="33">
        <v>27562</v>
      </c>
      <c r="O28" s="540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648"/>
      <c r="X28" s="648"/>
      <c r="Y28" s="64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9">
        <v>0</v>
      </c>
      <c r="N29" s="33">
        <v>22200</v>
      </c>
      <c r="O29" s="541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9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6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0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0" t="s">
        <v>659</v>
      </c>
      <c r="E39" s="27">
        <v>44682</v>
      </c>
      <c r="F39" s="512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0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1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38">
        <f>SUM(M5:M40)</f>
        <v>2479367.6100000003</v>
      </c>
      <c r="N41" s="638">
        <f>SUM(N5:N40)</f>
        <v>1195667</v>
      </c>
      <c r="P41" s="509">
        <f>SUM(P5:P40)</f>
        <v>4355326.74</v>
      </c>
      <c r="Q41" s="697">
        <f>SUM(Q5:Q40)</f>
        <v>69878.629999999976</v>
      </c>
    </row>
    <row r="42" spans="1:20" ht="18" thickBot="1" x14ac:dyDescent="0.35">
      <c r="A42" s="23"/>
      <c r="B42" s="24"/>
      <c r="C42" s="72"/>
      <c r="D42" s="511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39"/>
      <c r="N42" s="639"/>
      <c r="P42" s="34"/>
      <c r="Q42" s="698"/>
    </row>
    <row r="43" spans="1:20" ht="18" thickBot="1" x14ac:dyDescent="0.35">
      <c r="A43" s="23"/>
      <c r="B43" s="24"/>
      <c r="C43" s="72"/>
      <c r="D43" s="511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1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1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99">
        <f>M41+N41</f>
        <v>3675034.6100000003</v>
      </c>
      <c r="N45" s="700"/>
      <c r="P45" s="34"/>
      <c r="Q45" s="13"/>
    </row>
    <row r="46" spans="1:20" ht="18" thickBot="1" x14ac:dyDescent="0.35">
      <c r="A46" s="23"/>
      <c r="B46" s="24"/>
      <c r="C46" s="72"/>
      <c r="D46" s="511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1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289121.83</v>
      </c>
      <c r="L52" s="644"/>
      <c r="M52" s="272"/>
      <c r="N52" s="272"/>
      <c r="P52" s="34"/>
      <c r="Q52" s="13"/>
    </row>
    <row r="53" spans="1:17" x14ac:dyDescent="0.25">
      <c r="D53" s="621" t="s">
        <v>12</v>
      </c>
      <c r="E53" s="621"/>
      <c r="F53" s="312">
        <f>F50-K52-C50</f>
        <v>3402894.67</v>
      </c>
      <c r="I53" s="102"/>
      <c r="J53" s="103"/>
    </row>
    <row r="54" spans="1:17" ht="18.75" x14ac:dyDescent="0.3">
      <c r="D54" s="645" t="s">
        <v>95</v>
      </c>
      <c r="E54" s="645"/>
      <c r="F54" s="111">
        <v>-1884975.46</v>
      </c>
      <c r="I54" s="622" t="s">
        <v>13</v>
      </c>
      <c r="J54" s="623"/>
      <c r="K54" s="624">
        <f>F56+F57+F58</f>
        <v>3549636.8899999997</v>
      </c>
      <c r="L54" s="62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26">
        <f>-C4</f>
        <v>-1792817.68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604" t="s">
        <v>18</v>
      </c>
      <c r="E58" s="605"/>
      <c r="F58" s="113">
        <v>2112071.92</v>
      </c>
      <c r="I58" s="606" t="s">
        <v>198</v>
      </c>
      <c r="J58" s="607"/>
      <c r="K58" s="608">
        <f>K54+K56</f>
        <v>1756819.2099999997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33" activePane="bottomLeft" state="frozen"/>
      <selection pane="bottomLeft" activeCell="B59" sqref="B5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4">
        <v>8871</v>
      </c>
      <c r="K3" s="500">
        <v>0</v>
      </c>
      <c r="L3" s="525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6">
        <v>8877</v>
      </c>
      <c r="K4" s="503">
        <v>16921.599999999999</v>
      </c>
      <c r="L4" s="527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4">
        <v>8883</v>
      </c>
      <c r="K5" s="500">
        <v>24058.799999999999</v>
      </c>
      <c r="L5" s="525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4">
        <v>8891</v>
      </c>
      <c r="K6" s="500">
        <v>11335.2</v>
      </c>
      <c r="L6" s="525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7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5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7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7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5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7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5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7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5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5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5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5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5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7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7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5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5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5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5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7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7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7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5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7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5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7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5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7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5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7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5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5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5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7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7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7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8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5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6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3" t="s">
        <v>594</v>
      </c>
      <c r="J93" s="694"/>
    </row>
    <row r="94" spans="1:14" ht="19.5" thickBot="1" x14ac:dyDescent="0.35">
      <c r="A94" s="456"/>
      <c r="B94" s="520" t="s">
        <v>728</v>
      </c>
      <c r="C94" s="521"/>
      <c r="D94" s="522"/>
      <c r="E94" s="523"/>
      <c r="I94" s="695"/>
      <c r="J94" s="69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05" t="s">
        <v>765</v>
      </c>
      <c r="G2" s="706"/>
      <c r="H2" s="707"/>
    </row>
    <row r="3" spans="2:8" ht="27.75" customHeight="1" thickBot="1" x14ac:dyDescent="0.3">
      <c r="B3" s="702" t="s">
        <v>761</v>
      </c>
      <c r="C3" s="703"/>
      <c r="D3" s="704"/>
      <c r="F3" s="708"/>
      <c r="G3" s="709"/>
      <c r="H3" s="710"/>
    </row>
    <row r="4" spans="2:8" ht="32.25" thickBot="1" x14ac:dyDescent="0.3">
      <c r="B4" s="529" t="s">
        <v>760</v>
      </c>
      <c r="C4" s="531" t="s">
        <v>759</v>
      </c>
      <c r="D4" s="530" t="s">
        <v>21</v>
      </c>
      <c r="F4" s="536" t="s">
        <v>760</v>
      </c>
      <c r="G4" s="537" t="s">
        <v>759</v>
      </c>
      <c r="H4" s="538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2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2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2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2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2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3" t="s">
        <v>8</v>
      </c>
      <c r="D11" s="534">
        <f>SUM(D5:D10)</f>
        <v>264460</v>
      </c>
      <c r="G11" s="711">
        <f>SUM(H5:H10)</f>
        <v>334337</v>
      </c>
      <c r="H11" s="712"/>
    </row>
    <row r="13" spans="2:8" ht="18.75" x14ac:dyDescent="0.3">
      <c r="B13" s="535" t="s">
        <v>594</v>
      </c>
      <c r="C13" s="535" t="s">
        <v>764</v>
      </c>
      <c r="D13" s="154">
        <v>334337</v>
      </c>
    </row>
    <row r="14" spans="2:8" ht="19.5" thickBot="1" x14ac:dyDescent="0.35">
      <c r="C14" s="535"/>
    </row>
    <row r="15" spans="2:8" ht="21" customHeight="1" x14ac:dyDescent="0.25">
      <c r="C15" s="715" t="s">
        <v>763</v>
      </c>
      <c r="D15" s="713">
        <f>D11-D13</f>
        <v>-69877</v>
      </c>
    </row>
    <row r="16" spans="2:8" ht="18.75" customHeight="1" thickBot="1" x14ac:dyDescent="0.3">
      <c r="C16" s="716"/>
      <c r="D16" s="714"/>
    </row>
    <row r="17" spans="3:4" ht="18.75" x14ac:dyDescent="0.3">
      <c r="C17" s="701" t="s">
        <v>766</v>
      </c>
      <c r="D17" s="701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S16" sqref="S16"/>
    </sheetView>
  </sheetViews>
  <sheetFormatPr baseColWidth="10" defaultRowHeight="15.75" x14ac:dyDescent="0.25"/>
  <cols>
    <col min="1" max="1" width="2.85546875" customWidth="1"/>
    <col min="2" max="2" width="12.42578125" style="561" customWidth="1"/>
    <col min="3" max="3" width="15.5703125" style="4" bestFit="1" customWidth="1"/>
    <col min="4" max="4" width="15.28515625" customWidth="1"/>
    <col min="5" max="5" width="11.42578125" style="562"/>
    <col min="6" max="6" width="15.28515625" style="4" customWidth="1"/>
    <col min="7" max="7" width="1.85546875" style="562" customWidth="1"/>
    <col min="8" max="8" width="11.85546875" style="562" customWidth="1"/>
    <col min="9" max="9" width="15.7109375" style="4" customWidth="1"/>
    <col min="10" max="10" width="11.7109375" style="12" customWidth="1"/>
    <col min="11" max="11" width="14.42578125" style="57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7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659" t="s">
        <v>767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563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00" t="s">
        <v>2</v>
      </c>
      <c r="F4" s="601"/>
      <c r="H4" s="602" t="s">
        <v>3</v>
      </c>
      <c r="I4" s="603"/>
      <c r="J4" s="566"/>
      <c r="K4" s="572"/>
      <c r="L4" s="573"/>
      <c r="M4" s="21" t="s">
        <v>4</v>
      </c>
      <c r="N4" s="22" t="s">
        <v>5</v>
      </c>
      <c r="P4" s="637"/>
      <c r="Q4" s="322" t="s">
        <v>217</v>
      </c>
      <c r="R4" s="658"/>
      <c r="U4" s="34"/>
      <c r="V4" s="128"/>
      <c r="W4" s="717"/>
      <c r="X4" s="71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768</v>
      </c>
      <c r="E5" s="27">
        <v>44683</v>
      </c>
      <c r="F5" s="28">
        <v>112678</v>
      </c>
      <c r="G5" s="583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6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17"/>
      <c r="X5" s="71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769</v>
      </c>
      <c r="E6" s="27">
        <v>44684</v>
      </c>
      <c r="F6" s="28">
        <v>99636</v>
      </c>
      <c r="G6" s="583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6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770</v>
      </c>
      <c r="E7" s="27">
        <v>44685</v>
      </c>
      <c r="F7" s="28">
        <v>102561</v>
      </c>
      <c r="G7" s="583"/>
      <c r="H7" s="29">
        <v>44685</v>
      </c>
      <c r="I7" s="30">
        <v>4268</v>
      </c>
      <c r="J7" s="37">
        <v>44685</v>
      </c>
      <c r="K7" s="38" t="s">
        <v>771</v>
      </c>
      <c r="L7" s="39">
        <v>20000</v>
      </c>
      <c r="M7" s="32">
        <v>28729</v>
      </c>
      <c r="N7" s="33">
        <v>33550</v>
      </c>
      <c r="O7" s="588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772</v>
      </c>
      <c r="E8" s="27">
        <v>44686</v>
      </c>
      <c r="F8" s="28">
        <v>99057</v>
      </c>
      <c r="G8" s="583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6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773</v>
      </c>
      <c r="E9" s="27">
        <v>44687</v>
      </c>
      <c r="F9" s="28">
        <v>121841</v>
      </c>
      <c r="G9" s="583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6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774</v>
      </c>
      <c r="E10" s="27">
        <v>44688</v>
      </c>
      <c r="F10" s="28">
        <v>128367</v>
      </c>
      <c r="G10" s="583"/>
      <c r="H10" s="29">
        <v>44688</v>
      </c>
      <c r="I10" s="30">
        <v>10782.5</v>
      </c>
      <c r="J10" s="37">
        <v>44688</v>
      </c>
      <c r="K10" s="167" t="s">
        <v>775</v>
      </c>
      <c r="L10" s="45">
        <v>18091</v>
      </c>
      <c r="M10" s="32">
        <v>33541</v>
      </c>
      <c r="N10" s="33">
        <v>50001</v>
      </c>
      <c r="O10" s="586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777</v>
      </c>
      <c r="E11" s="27">
        <v>44689</v>
      </c>
      <c r="F11" s="28">
        <v>71145</v>
      </c>
      <c r="G11" s="583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6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778</v>
      </c>
      <c r="E12" s="27">
        <v>44690</v>
      </c>
      <c r="F12" s="28">
        <v>141644</v>
      </c>
      <c r="G12" s="583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5" t="s">
        <v>779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780</v>
      </c>
      <c r="E13" s="27">
        <v>44691</v>
      </c>
      <c r="F13" s="28">
        <v>120719</v>
      </c>
      <c r="G13" s="583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5" t="s">
        <v>779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781</v>
      </c>
      <c r="E14" s="27">
        <v>44692</v>
      </c>
      <c r="F14" s="28">
        <v>82833</v>
      </c>
      <c r="G14" s="583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5" t="s">
        <v>779</v>
      </c>
      <c r="P14" s="39">
        <f t="shared" si="1"/>
        <v>128807</v>
      </c>
      <c r="Q14" s="325">
        <f t="shared" si="0"/>
        <v>45974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782</v>
      </c>
      <c r="E15" s="27">
        <v>44693</v>
      </c>
      <c r="F15" s="28">
        <v>90488</v>
      </c>
      <c r="G15" s="583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5" t="s">
        <v>779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783</v>
      </c>
      <c r="E16" s="27">
        <v>44694</v>
      </c>
      <c r="F16" s="28">
        <v>94487</v>
      </c>
      <c r="G16" s="583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9"/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/>
      <c r="D17" s="42"/>
      <c r="E17" s="27">
        <v>44695</v>
      </c>
      <c r="F17" s="28"/>
      <c r="G17" s="583"/>
      <c r="H17" s="29">
        <v>44695</v>
      </c>
      <c r="I17" s="30"/>
      <c r="J17" s="37"/>
      <c r="K17" s="38"/>
      <c r="L17" s="45"/>
      <c r="M17" s="32">
        <v>0</v>
      </c>
      <c r="N17" s="33">
        <v>0</v>
      </c>
      <c r="O17" s="589"/>
      <c r="P17" s="39">
        <f t="shared" si="1"/>
        <v>0</v>
      </c>
      <c r="Q17" s="325">
        <f t="shared" si="0"/>
        <v>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/>
      <c r="D18" s="35"/>
      <c r="E18" s="27">
        <v>44696</v>
      </c>
      <c r="F18" s="28"/>
      <c r="G18" s="583"/>
      <c r="H18" s="29">
        <v>44696</v>
      </c>
      <c r="I18" s="30"/>
      <c r="J18" s="37"/>
      <c r="K18" s="574"/>
      <c r="L18" s="39"/>
      <c r="M18" s="32">
        <v>0</v>
      </c>
      <c r="N18" s="33">
        <v>0</v>
      </c>
      <c r="O18" s="588"/>
      <c r="P18" s="39">
        <f t="shared" si="1"/>
        <v>0</v>
      </c>
      <c r="Q18" s="325">
        <f t="shared" si="0"/>
        <v>0</v>
      </c>
      <c r="R18" s="319" t="s">
        <v>7</v>
      </c>
      <c r="S18" s="147"/>
      <c r="U18" s="34"/>
      <c r="V18" s="128"/>
      <c r="W18" s="233"/>
      <c r="X18" s="547"/>
      <c r="Y18" s="233"/>
    </row>
    <row r="19" spans="1:26" ht="18" thickBot="1" x14ac:dyDescent="0.35">
      <c r="A19" s="23"/>
      <c r="B19" s="24">
        <v>44697</v>
      </c>
      <c r="C19" s="25"/>
      <c r="D19" s="35"/>
      <c r="E19" s="27">
        <v>44697</v>
      </c>
      <c r="F19" s="28"/>
      <c r="G19" s="583"/>
      <c r="H19" s="29">
        <v>44697</v>
      </c>
      <c r="I19" s="30"/>
      <c r="J19" s="37"/>
      <c r="K19" s="46"/>
      <c r="L19" s="47"/>
      <c r="M19" s="32">
        <v>0</v>
      </c>
      <c r="N19" s="33">
        <v>0</v>
      </c>
      <c r="O19" s="588"/>
      <c r="P19" s="39">
        <f t="shared" si="1"/>
        <v>0</v>
      </c>
      <c r="Q19" s="325">
        <f t="shared" si="0"/>
        <v>0</v>
      </c>
      <c r="R19" s="319">
        <v>0</v>
      </c>
      <c r="S19" s="147"/>
      <c r="U19" s="34"/>
      <c r="V19" s="128"/>
      <c r="W19" s="718"/>
      <c r="X19" s="547"/>
      <c r="Y19" s="233"/>
    </row>
    <row r="20" spans="1:26" ht="18" thickBot="1" x14ac:dyDescent="0.35">
      <c r="A20" s="23"/>
      <c r="B20" s="24">
        <v>44698</v>
      </c>
      <c r="C20" s="25"/>
      <c r="D20" s="35"/>
      <c r="E20" s="27">
        <v>44698</v>
      </c>
      <c r="F20" s="28"/>
      <c r="G20" s="583"/>
      <c r="H20" s="29">
        <v>44698</v>
      </c>
      <c r="I20" s="30"/>
      <c r="J20" s="37"/>
      <c r="K20" s="171"/>
      <c r="L20" s="45"/>
      <c r="M20" s="32">
        <v>0</v>
      </c>
      <c r="N20" s="33">
        <v>0</v>
      </c>
      <c r="O20" s="588"/>
      <c r="P20" s="39">
        <f t="shared" si="1"/>
        <v>0</v>
      </c>
      <c r="Q20" s="325">
        <f t="shared" si="0"/>
        <v>0</v>
      </c>
      <c r="R20" s="319">
        <v>0</v>
      </c>
      <c r="S20" s="147"/>
      <c r="U20" s="34"/>
      <c r="V20" s="128"/>
      <c r="W20" s="718"/>
      <c r="X20" s="34"/>
      <c r="Y20" s="233"/>
    </row>
    <row r="21" spans="1:26" ht="18" thickBot="1" x14ac:dyDescent="0.35">
      <c r="A21" s="23"/>
      <c r="B21" s="24">
        <v>44699</v>
      </c>
      <c r="C21" s="25"/>
      <c r="D21" s="35"/>
      <c r="E21" s="27">
        <v>44699</v>
      </c>
      <c r="F21" s="28"/>
      <c r="G21" s="583"/>
      <c r="H21" s="29">
        <v>44699</v>
      </c>
      <c r="I21" s="30"/>
      <c r="J21" s="37"/>
      <c r="K21" s="575"/>
      <c r="L21" s="45"/>
      <c r="M21" s="32">
        <v>0</v>
      </c>
      <c r="N21" s="33">
        <v>0</v>
      </c>
      <c r="O21" s="588"/>
      <c r="P21" s="39">
        <f t="shared" si="1"/>
        <v>0</v>
      </c>
      <c r="Q21" s="325">
        <f t="shared" si="0"/>
        <v>0</v>
      </c>
      <c r="R21" s="319">
        <v>0</v>
      </c>
      <c r="S21" s="147"/>
      <c r="U21" s="34"/>
      <c r="V21" s="128"/>
      <c r="W21" s="652"/>
      <c r="X21" s="652"/>
      <c r="Y21" s="233"/>
      <c r="Z21" s="128"/>
    </row>
    <row r="22" spans="1:26" ht="18" thickBot="1" x14ac:dyDescent="0.35">
      <c r="A22" s="23"/>
      <c r="B22" s="24">
        <v>44700</v>
      </c>
      <c r="C22" s="25"/>
      <c r="D22" s="35"/>
      <c r="E22" s="27">
        <v>44700</v>
      </c>
      <c r="F22" s="28"/>
      <c r="G22" s="583"/>
      <c r="H22" s="29">
        <v>44700</v>
      </c>
      <c r="I22" s="30"/>
      <c r="J22" s="37"/>
      <c r="K22" s="31"/>
      <c r="L22" s="49"/>
      <c r="M22" s="32">
        <v>0</v>
      </c>
      <c r="N22" s="33">
        <v>0</v>
      </c>
      <c r="O22" s="588"/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/>
      <c r="D23" s="35"/>
      <c r="E23" s="27">
        <v>44701</v>
      </c>
      <c r="F23" s="28"/>
      <c r="G23" s="583"/>
      <c r="H23" s="29">
        <v>44701</v>
      </c>
      <c r="I23" s="30"/>
      <c r="J23" s="50"/>
      <c r="K23" s="172"/>
      <c r="L23" s="45"/>
      <c r="M23" s="32">
        <v>0</v>
      </c>
      <c r="N23" s="33">
        <v>0</v>
      </c>
      <c r="O23" s="588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653"/>
      <c r="X23" s="653"/>
      <c r="Y23" s="233"/>
      <c r="Z23" s="128"/>
    </row>
    <row r="24" spans="1:26" ht="18" thickBot="1" x14ac:dyDescent="0.35">
      <c r="A24" s="23"/>
      <c r="B24" s="24">
        <v>44702</v>
      </c>
      <c r="C24" s="25"/>
      <c r="D24" s="42"/>
      <c r="E24" s="27">
        <v>44702</v>
      </c>
      <c r="F24" s="28"/>
      <c r="G24" s="583"/>
      <c r="H24" s="29">
        <v>44702</v>
      </c>
      <c r="I24" s="30"/>
      <c r="J24" s="51"/>
      <c r="K24" s="173"/>
      <c r="L24" s="52"/>
      <c r="M24" s="32">
        <v>0</v>
      </c>
      <c r="N24" s="33">
        <v>0</v>
      </c>
      <c r="O24" s="588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653"/>
      <c r="X24" s="653"/>
      <c r="Y24" s="233"/>
      <c r="Z24" s="128"/>
    </row>
    <row r="25" spans="1:26" ht="19.5" thickBot="1" x14ac:dyDescent="0.35">
      <c r="A25" s="23"/>
      <c r="B25" s="24">
        <v>44703</v>
      </c>
      <c r="C25" s="25"/>
      <c r="D25" s="35"/>
      <c r="E25" s="27">
        <v>44703</v>
      </c>
      <c r="F25" s="28"/>
      <c r="G25" s="583"/>
      <c r="H25" s="29">
        <v>44703</v>
      </c>
      <c r="I25" s="30"/>
      <c r="J25" s="50"/>
      <c r="K25" s="38"/>
      <c r="L25" s="54"/>
      <c r="M25" s="32">
        <v>0</v>
      </c>
      <c r="N25" s="33">
        <v>0</v>
      </c>
      <c r="O25" s="588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654"/>
      <c r="X25" s="654"/>
      <c r="Y25" s="233"/>
      <c r="Z25" s="128"/>
    </row>
    <row r="26" spans="1:26" ht="19.5" thickBot="1" x14ac:dyDescent="0.35">
      <c r="A26" s="23"/>
      <c r="B26" s="24">
        <v>44704</v>
      </c>
      <c r="C26" s="25"/>
      <c r="D26" s="35"/>
      <c r="E26" s="27">
        <v>44704</v>
      </c>
      <c r="F26" s="28"/>
      <c r="G26" s="583"/>
      <c r="H26" s="29">
        <v>44704</v>
      </c>
      <c r="I26" s="30"/>
      <c r="J26" s="37"/>
      <c r="K26" s="173"/>
      <c r="L26" s="45"/>
      <c r="M26" s="32">
        <v>0</v>
      </c>
      <c r="N26" s="33">
        <v>0</v>
      </c>
      <c r="O26" s="588"/>
      <c r="P26" s="284">
        <f t="shared" si="1"/>
        <v>0</v>
      </c>
      <c r="Q26" s="325">
        <f t="shared" si="0"/>
        <v>0</v>
      </c>
      <c r="R26" s="548">
        <v>0</v>
      </c>
      <c r="S26" s="128"/>
      <c r="T26" s="128"/>
      <c r="U26" s="34"/>
      <c r="V26" s="128"/>
      <c r="W26" s="654"/>
      <c r="X26" s="654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83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590"/>
      <c r="P27" s="39">
        <f t="shared" si="1"/>
        <v>0</v>
      </c>
      <c r="Q27" s="325">
        <f t="shared" si="0"/>
        <v>0</v>
      </c>
      <c r="R27" s="548">
        <v>0</v>
      </c>
      <c r="S27" s="128"/>
      <c r="T27" s="128"/>
      <c r="U27" s="34"/>
      <c r="V27" s="128"/>
      <c r="W27" s="647"/>
      <c r="X27" s="648"/>
      <c r="Y27" s="649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83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590"/>
      <c r="P28" s="34">
        <f t="shared" si="1"/>
        <v>0</v>
      </c>
      <c r="Q28" s="325">
        <f t="shared" si="0"/>
        <v>0</v>
      </c>
      <c r="R28" s="548">
        <v>0</v>
      </c>
      <c r="S28" s="128"/>
      <c r="T28" s="128"/>
      <c r="U28" s="34"/>
      <c r="V28" s="128"/>
      <c r="W28" s="648"/>
      <c r="X28" s="648"/>
      <c r="Y28" s="649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83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590"/>
      <c r="P29" s="34">
        <f t="shared" si="1"/>
        <v>0</v>
      </c>
      <c r="Q29" s="325">
        <f t="shared" si="0"/>
        <v>0</v>
      </c>
      <c r="R29" s="548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83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590"/>
      <c r="P30" s="34">
        <f t="shared" si="1"/>
        <v>0</v>
      </c>
      <c r="Q30" s="325">
        <f t="shared" si="0"/>
        <v>0</v>
      </c>
      <c r="R30" s="548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3"/>
      <c r="H31" s="29">
        <v>44709</v>
      </c>
      <c r="I31" s="30"/>
      <c r="J31" s="56"/>
      <c r="K31" s="576"/>
      <c r="L31" s="54"/>
      <c r="M31" s="32">
        <v>0</v>
      </c>
      <c r="N31" s="33">
        <v>0</v>
      </c>
      <c r="O31" s="590"/>
      <c r="P31" s="34">
        <f t="shared" si="1"/>
        <v>0</v>
      </c>
      <c r="Q31" s="325">
        <f t="shared" si="0"/>
        <v>0</v>
      </c>
      <c r="R31" s="548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3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586"/>
      <c r="P32" s="34">
        <f t="shared" si="1"/>
        <v>0</v>
      </c>
      <c r="Q32" s="325">
        <f t="shared" si="0"/>
        <v>0</v>
      </c>
      <c r="R32" s="548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3"/>
      <c r="H33" s="36"/>
      <c r="I33" s="30"/>
      <c r="J33" s="56"/>
      <c r="K33" s="223"/>
      <c r="L33" s="69"/>
      <c r="M33" s="32">
        <v>0</v>
      </c>
      <c r="N33" s="33">
        <v>0</v>
      </c>
      <c r="O33" s="586"/>
      <c r="P33" s="34">
        <f t="shared" si="1"/>
        <v>0</v>
      </c>
      <c r="Q33" s="325">
        <f t="shared" si="0"/>
        <v>0</v>
      </c>
      <c r="R33" s="548">
        <v>0</v>
      </c>
      <c r="S33" s="128"/>
      <c r="T33" s="549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2"/>
      <c r="G34" s="583"/>
      <c r="H34" s="36"/>
      <c r="I34" s="30"/>
      <c r="J34" s="567"/>
      <c r="K34" s="577"/>
      <c r="L34" s="9"/>
      <c r="M34" s="32">
        <v>0</v>
      </c>
      <c r="N34" s="33">
        <v>0</v>
      </c>
      <c r="O34" s="586"/>
      <c r="P34" s="34">
        <f t="shared" si="1"/>
        <v>0</v>
      </c>
      <c r="Q34" s="325">
        <f t="shared" si="0"/>
        <v>0</v>
      </c>
      <c r="R34" s="548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2"/>
      <c r="G35" s="583"/>
      <c r="H35" s="36"/>
      <c r="I35" s="543"/>
      <c r="J35" s="567"/>
      <c r="K35" s="578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8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2"/>
      <c r="G36" s="583"/>
      <c r="H36" s="36"/>
      <c r="I36" s="543"/>
      <c r="J36" s="567"/>
      <c r="K36" s="579"/>
      <c r="L36" s="9"/>
      <c r="M36" s="32">
        <v>0</v>
      </c>
      <c r="N36" s="33">
        <v>0</v>
      </c>
      <c r="O36" s="591"/>
      <c r="P36" s="34">
        <f t="shared" si="1"/>
        <v>0</v>
      </c>
      <c r="Q36" s="111">
        <f t="shared" ref="Q36:Q40" si="2">P36-F36</f>
        <v>0</v>
      </c>
      <c r="R36" s="319">
        <v>0</v>
      </c>
      <c r="S36" s="546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2"/>
      <c r="G37" s="583"/>
      <c r="H37" s="36"/>
      <c r="I37" s="543"/>
      <c r="J37" s="56">
        <v>44688</v>
      </c>
      <c r="K37" s="38" t="s">
        <v>776</v>
      </c>
      <c r="L37" s="39">
        <v>17396.62</v>
      </c>
      <c r="M37" s="32">
        <v>0</v>
      </c>
      <c r="N37" s="33">
        <v>0</v>
      </c>
      <c r="O37" s="591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10"/>
      <c r="E38" s="27"/>
      <c r="F38" s="542"/>
      <c r="G38" s="583"/>
      <c r="H38" s="36"/>
      <c r="I38" s="543"/>
      <c r="J38" s="56"/>
      <c r="K38" s="580"/>
      <c r="L38" s="39"/>
      <c r="M38" s="32">
        <v>0</v>
      </c>
      <c r="N38" s="33">
        <v>0</v>
      </c>
      <c r="P38" s="34">
        <f>N38+M38+L38+I38+C38</f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10"/>
      <c r="E39" s="27"/>
      <c r="F39" s="544"/>
      <c r="G39" s="583"/>
      <c r="H39" s="36"/>
      <c r="I39" s="545"/>
      <c r="J39" s="56"/>
      <c r="K39" s="580"/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10"/>
      <c r="E40" s="27"/>
      <c r="F40" s="70"/>
      <c r="G40" s="583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1"/>
      <c r="E41" s="74"/>
      <c r="F41" s="75"/>
      <c r="G41" s="583"/>
      <c r="H41" s="76"/>
      <c r="I41" s="77"/>
      <c r="J41" s="56"/>
      <c r="K41" s="38"/>
      <c r="L41" s="39"/>
      <c r="M41" s="638">
        <f>SUM(M5:M40)</f>
        <v>617403.5</v>
      </c>
      <c r="N41" s="638">
        <f>SUM(N5:N40)</f>
        <v>413264</v>
      </c>
      <c r="P41" s="509">
        <f>SUM(P5:P40)</f>
        <v>1330274.1200000001</v>
      </c>
      <c r="Q41" s="697">
        <f>SUM(Q5:Q40)</f>
        <v>63372.119999999995</v>
      </c>
    </row>
    <row r="42" spans="1:24" ht="18" thickBot="1" x14ac:dyDescent="0.35">
      <c r="A42" s="23"/>
      <c r="B42" s="24"/>
      <c r="C42" s="72"/>
      <c r="D42" s="511"/>
      <c r="E42" s="74"/>
      <c r="F42" s="75"/>
      <c r="G42" s="583"/>
      <c r="H42" s="76"/>
      <c r="I42" s="77"/>
      <c r="J42" s="51"/>
      <c r="K42" s="173"/>
      <c r="L42" s="52"/>
      <c r="M42" s="639"/>
      <c r="N42" s="639"/>
      <c r="P42" s="34"/>
      <c r="Q42" s="698"/>
    </row>
    <row r="43" spans="1:24" ht="18" thickBot="1" x14ac:dyDescent="0.35">
      <c r="A43" s="23"/>
      <c r="B43" s="24"/>
      <c r="C43" s="72"/>
      <c r="D43" s="511"/>
      <c r="E43" s="74"/>
      <c r="F43" s="75"/>
      <c r="G43" s="583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1"/>
      <c r="E44" s="74"/>
      <c r="F44" s="75"/>
      <c r="G44" s="583"/>
      <c r="H44" s="76"/>
      <c r="I44" s="77"/>
      <c r="J44" s="56"/>
      <c r="K44" s="581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1"/>
      <c r="E45" s="74"/>
      <c r="F45" s="75"/>
      <c r="G45" s="583"/>
      <c r="H45" s="76"/>
      <c r="I45" s="77"/>
      <c r="J45" s="56"/>
      <c r="K45" s="38"/>
      <c r="L45" s="39"/>
      <c r="M45" s="699">
        <f>M41+N41</f>
        <v>1030667.5</v>
      </c>
      <c r="N45" s="700"/>
      <c r="P45" s="34"/>
      <c r="Q45" s="13"/>
    </row>
    <row r="46" spans="1:24" ht="18" thickBot="1" x14ac:dyDescent="0.35">
      <c r="A46" s="23"/>
      <c r="B46" s="24"/>
      <c r="C46" s="72"/>
      <c r="D46" s="511"/>
      <c r="E46" s="74"/>
      <c r="F46" s="75"/>
      <c r="G46" s="583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1"/>
      <c r="E47" s="74"/>
      <c r="F47" s="75"/>
      <c r="G47" s="583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3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8"/>
      <c r="K49" s="164"/>
      <c r="L49" s="9"/>
      <c r="M49" s="34"/>
      <c r="N49" s="34"/>
      <c r="P49" s="34"/>
      <c r="Q49" s="13"/>
    </row>
    <row r="50" spans="1:17" ht="16.5" thickBot="1" x14ac:dyDescent="0.3">
      <c r="B50" s="560" t="s">
        <v>8</v>
      </c>
      <c r="C50" s="87">
        <f>SUM(C5:C49)</f>
        <v>206457</v>
      </c>
      <c r="D50" s="88"/>
      <c r="E50" s="91" t="s">
        <v>8</v>
      </c>
      <c r="F50" s="90">
        <f>SUM(F5:F49)</f>
        <v>1265456</v>
      </c>
      <c r="G50" s="584"/>
      <c r="H50" s="91" t="s">
        <v>9</v>
      </c>
      <c r="I50" s="92">
        <f>SUM(I5:I49)</f>
        <v>37662</v>
      </c>
      <c r="J50" s="93"/>
      <c r="K50" s="94" t="s">
        <v>10</v>
      </c>
      <c r="L50" s="95">
        <f>SUM(L5:L49)</f>
        <v>55487.619999999995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569"/>
      <c r="K52" s="720">
        <f>I50+L50</f>
        <v>93149.62</v>
      </c>
      <c r="L52" s="721"/>
      <c r="M52" s="272"/>
      <c r="N52" s="272"/>
      <c r="P52" s="34"/>
      <c r="Q52" s="13"/>
    </row>
    <row r="53" spans="1:17" x14ac:dyDescent="0.25">
      <c r="D53" s="621" t="s">
        <v>12</v>
      </c>
      <c r="E53" s="621"/>
      <c r="F53" s="312">
        <f>F50-K52-C50</f>
        <v>965849.37999999989</v>
      </c>
      <c r="I53" s="102"/>
      <c r="J53" s="570"/>
    </row>
    <row r="54" spans="1:17" ht="18.75" x14ac:dyDescent="0.3">
      <c r="D54" s="645" t="s">
        <v>95</v>
      </c>
      <c r="E54" s="645"/>
      <c r="F54" s="111">
        <v>0</v>
      </c>
      <c r="I54" s="622" t="s">
        <v>13</v>
      </c>
      <c r="J54" s="623"/>
      <c r="K54" s="624">
        <f>F56+F57+F58</f>
        <v>965849.37999999989</v>
      </c>
      <c r="L54" s="624"/>
      <c r="M54" s="404"/>
      <c r="N54" s="404"/>
      <c r="O54" s="592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2"/>
      <c r="L55" s="154"/>
      <c r="M55" s="404"/>
      <c r="N55" s="404"/>
      <c r="O55" s="592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965849.37999999989</v>
      </c>
      <c r="H56" s="565"/>
      <c r="I56" s="108" t="s">
        <v>15</v>
      </c>
      <c r="J56" s="109"/>
      <c r="K56" s="719">
        <f>-C4</f>
        <v>-2112071.92</v>
      </c>
      <c r="L56" s="62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604" t="s">
        <v>18</v>
      </c>
      <c r="E58" s="605"/>
      <c r="F58" s="113">
        <v>0</v>
      </c>
      <c r="I58" s="606" t="s">
        <v>198</v>
      </c>
      <c r="J58" s="607"/>
      <c r="K58" s="608">
        <f>K54+K56</f>
        <v>-1146222.54</v>
      </c>
      <c r="L58" s="608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4"/>
      <c r="F78" s="129"/>
    </row>
    <row r="79" spans="2:13" x14ac:dyDescent="0.25">
      <c r="D79" s="128"/>
      <c r="E79" s="564"/>
      <c r="F79" s="129"/>
    </row>
    <row r="80" spans="2:13" x14ac:dyDescent="0.25">
      <c r="D80" s="128"/>
      <c r="E80" s="564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workbookViewId="0">
      <selection activeCell="B28" sqref="B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1" t="s">
        <v>19</v>
      </c>
      <c r="B2" s="552" t="s">
        <v>20</v>
      </c>
      <c r="C2" s="553" t="s">
        <v>21</v>
      </c>
      <c r="D2" s="554" t="s">
        <v>22</v>
      </c>
      <c r="E2" s="555" t="s">
        <v>23</v>
      </c>
      <c r="F2" s="289" t="s">
        <v>210</v>
      </c>
      <c r="I2" s="556" t="s">
        <v>19</v>
      </c>
      <c r="J2" s="557" t="s">
        <v>265</v>
      </c>
      <c r="K2" s="553" t="s">
        <v>21</v>
      </c>
      <c r="L2" s="558" t="s">
        <v>22</v>
      </c>
      <c r="M2" s="553" t="s">
        <v>23</v>
      </c>
      <c r="N2" s="309" t="s">
        <v>210</v>
      </c>
    </row>
    <row r="3" spans="1:14" ht="15.75" x14ac:dyDescent="0.25">
      <c r="A3" s="454"/>
      <c r="B3" s="246"/>
      <c r="C3" s="111"/>
      <c r="D3" s="412"/>
      <c r="E3" s="111"/>
      <c r="F3" s="410">
        <f>C3-E3</f>
        <v>0</v>
      </c>
      <c r="I3" s="245"/>
      <c r="J3" s="559"/>
      <c r="K3" s="111"/>
      <c r="L3" s="245"/>
      <c r="M3" s="111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550">
        <f t="shared" ref="F4:F67" si="0">C4-E4</f>
        <v>0</v>
      </c>
      <c r="G4" s="138"/>
      <c r="I4" s="245"/>
      <c r="J4" s="559"/>
      <c r="K4" s="111"/>
      <c r="L4" s="245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550">
        <f t="shared" si="0"/>
        <v>0</v>
      </c>
      <c r="I5" s="245"/>
      <c r="J5" s="559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550">
        <f t="shared" si="0"/>
        <v>0</v>
      </c>
      <c r="I6" s="245"/>
      <c r="J6" s="559"/>
      <c r="K6" s="111"/>
      <c r="L6" s="245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550">
        <f t="shared" si="0"/>
        <v>0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245"/>
      <c r="B8" s="246"/>
      <c r="C8" s="111"/>
      <c r="D8" s="412"/>
      <c r="E8" s="111"/>
      <c r="F8" s="550">
        <f t="shared" si="0"/>
        <v>0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245"/>
      <c r="B9" s="246"/>
      <c r="C9" s="111"/>
      <c r="D9" s="412"/>
      <c r="E9" s="111"/>
      <c r="F9" s="550">
        <f t="shared" si="0"/>
        <v>0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245"/>
      <c r="B10" s="246"/>
      <c r="C10" s="111"/>
      <c r="D10" s="412"/>
      <c r="E10" s="111"/>
      <c r="F10" s="550">
        <f t="shared" si="0"/>
        <v>0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245"/>
      <c r="B11" s="246"/>
      <c r="C11" s="111"/>
      <c r="D11" s="412"/>
      <c r="E11" s="111"/>
      <c r="F11" s="550">
        <f t="shared" si="0"/>
        <v>0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245"/>
      <c r="B12" s="246"/>
      <c r="C12" s="111"/>
      <c r="D12" s="412"/>
      <c r="E12" s="111"/>
      <c r="F12" s="550">
        <f t="shared" si="0"/>
        <v>0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245"/>
      <c r="B13" s="246"/>
      <c r="C13" s="111"/>
      <c r="D13" s="412"/>
      <c r="E13" s="111"/>
      <c r="F13" s="550">
        <f t="shared" si="0"/>
        <v>0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245"/>
      <c r="B14" s="246"/>
      <c r="C14" s="111"/>
      <c r="D14" s="412"/>
      <c r="E14" s="111"/>
      <c r="F14" s="550">
        <f t="shared" si="0"/>
        <v>0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245"/>
      <c r="B15" s="246"/>
      <c r="C15" s="111"/>
      <c r="D15" s="412"/>
      <c r="E15" s="111"/>
      <c r="F15" s="550">
        <f t="shared" si="0"/>
        <v>0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245"/>
      <c r="B16" s="246"/>
      <c r="C16" s="111"/>
      <c r="D16" s="412"/>
      <c r="E16" s="111"/>
      <c r="F16" s="550">
        <f t="shared" si="0"/>
        <v>0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245"/>
      <c r="B17" s="246"/>
      <c r="C17" s="111"/>
      <c r="D17" s="412"/>
      <c r="E17" s="111"/>
      <c r="F17" s="550">
        <f t="shared" si="0"/>
        <v>0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245"/>
      <c r="B18" s="246"/>
      <c r="C18" s="111"/>
      <c r="D18" s="412"/>
      <c r="E18" s="111"/>
      <c r="F18" s="550">
        <f t="shared" si="0"/>
        <v>0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245"/>
      <c r="B19" s="246"/>
      <c r="C19" s="111"/>
      <c r="D19" s="412"/>
      <c r="E19" s="111"/>
      <c r="F19" s="550">
        <f t="shared" si="0"/>
        <v>0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245"/>
      <c r="B20" s="246"/>
      <c r="C20" s="111"/>
      <c r="D20" s="412"/>
      <c r="E20" s="111"/>
      <c r="F20" s="550">
        <f t="shared" si="0"/>
        <v>0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245"/>
      <c r="B21" s="246"/>
      <c r="C21" s="111"/>
      <c r="D21" s="412"/>
      <c r="E21" s="111"/>
      <c r="F21" s="550">
        <f t="shared" si="0"/>
        <v>0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245"/>
      <c r="B22" s="246"/>
      <c r="C22" s="111"/>
      <c r="D22" s="412"/>
      <c r="E22" s="111"/>
      <c r="F22" s="550">
        <f t="shared" si="0"/>
        <v>0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245"/>
      <c r="B23" s="246"/>
      <c r="C23" s="111"/>
      <c r="D23" s="412"/>
      <c r="E23" s="111"/>
      <c r="F23" s="550">
        <f t="shared" si="0"/>
        <v>0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245"/>
      <c r="B24" s="246"/>
      <c r="C24" s="111"/>
      <c r="D24" s="412"/>
      <c r="E24" s="111"/>
      <c r="F24" s="550">
        <f t="shared" si="0"/>
        <v>0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245"/>
      <c r="B25" s="246"/>
      <c r="C25" s="111"/>
      <c r="D25" s="412"/>
      <c r="E25" s="111"/>
      <c r="F25" s="550">
        <f t="shared" si="0"/>
        <v>0</v>
      </c>
      <c r="I25" s="245"/>
      <c r="J25" s="57"/>
      <c r="K25" s="111"/>
      <c r="L25" s="245"/>
      <c r="M25" s="111"/>
      <c r="N25" s="137">
        <f t="shared" si="1"/>
        <v>0</v>
      </c>
    </row>
    <row r="26" spans="1:14" ht="15.75" x14ac:dyDescent="0.25">
      <c r="A26" s="245"/>
      <c r="B26" s="246"/>
      <c r="C26" s="111"/>
      <c r="D26" s="412"/>
      <c r="E26" s="111"/>
      <c r="F26" s="550">
        <f t="shared" si="0"/>
        <v>0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245"/>
      <c r="B27" s="246"/>
      <c r="C27" s="111"/>
      <c r="D27" s="506"/>
      <c r="E27" s="111"/>
      <c r="F27" s="550">
        <f t="shared" si="0"/>
        <v>0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245"/>
      <c r="B28" s="246"/>
      <c r="C28" s="111"/>
      <c r="D28" s="412"/>
      <c r="E28" s="111"/>
      <c r="F28" s="550">
        <f t="shared" si="0"/>
        <v>0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245"/>
      <c r="B29" s="246"/>
      <c r="C29" s="111"/>
      <c r="D29" s="412"/>
      <c r="E29" s="111"/>
      <c r="F29" s="550">
        <f t="shared" si="0"/>
        <v>0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245"/>
      <c r="B30" s="246"/>
      <c r="C30" s="111"/>
      <c r="D30" s="412"/>
      <c r="E30" s="111"/>
      <c r="F30" s="550">
        <f t="shared" si="0"/>
        <v>0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245"/>
      <c r="B31" s="246"/>
      <c r="C31" s="111"/>
      <c r="D31" s="412"/>
      <c r="E31" s="111"/>
      <c r="F31" s="550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245"/>
      <c r="B32" s="246"/>
      <c r="C32" s="111"/>
      <c r="D32" s="412"/>
      <c r="E32" s="111"/>
      <c r="F32" s="550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245"/>
      <c r="B33" s="246"/>
      <c r="C33" s="111"/>
      <c r="D33" s="412"/>
      <c r="E33" s="111"/>
      <c r="F33" s="550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245"/>
      <c r="B34" s="246"/>
      <c r="C34" s="111"/>
      <c r="D34" s="412"/>
      <c r="E34" s="111"/>
      <c r="F34" s="550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245"/>
      <c r="B35" s="246"/>
      <c r="C35" s="111"/>
      <c r="D35" s="412"/>
      <c r="E35" s="111"/>
      <c r="F35" s="550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245"/>
      <c r="B36" s="246"/>
      <c r="C36" s="111"/>
      <c r="D36" s="412"/>
      <c r="E36" s="111"/>
      <c r="F36" s="550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245"/>
      <c r="B37" s="246"/>
      <c r="C37" s="111"/>
      <c r="D37" s="412"/>
      <c r="E37" s="111"/>
      <c r="F37" s="550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245"/>
      <c r="B38" s="246"/>
      <c r="C38" s="111"/>
      <c r="D38" s="412"/>
      <c r="E38" s="111"/>
      <c r="F38" s="550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245"/>
      <c r="B39" s="246"/>
      <c r="C39" s="111"/>
      <c r="D39" s="412"/>
      <c r="E39" s="111"/>
      <c r="F39" s="550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245"/>
      <c r="B40" s="246"/>
      <c r="C40" s="111"/>
      <c r="D40" s="412"/>
      <c r="E40" s="111"/>
      <c r="F40" s="550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245"/>
      <c r="B41" s="246"/>
      <c r="C41" s="111"/>
      <c r="D41" s="412"/>
      <c r="E41" s="111"/>
      <c r="F41" s="550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245"/>
      <c r="B42" s="246"/>
      <c r="C42" s="111"/>
      <c r="D42" s="253"/>
      <c r="E42" s="69"/>
      <c r="F42" s="550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245"/>
      <c r="B43" s="246"/>
      <c r="C43" s="111"/>
      <c r="D43" s="413"/>
      <c r="E43" s="413"/>
      <c r="F43" s="550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245"/>
      <c r="B44" s="246"/>
      <c r="C44" s="111"/>
      <c r="D44" s="413"/>
      <c r="E44" s="413"/>
      <c r="F44" s="550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245"/>
      <c r="B45" s="246"/>
      <c r="C45" s="111"/>
      <c r="D45" s="413"/>
      <c r="E45" s="413"/>
      <c r="F45" s="550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245"/>
      <c r="B46" s="246"/>
      <c r="C46" s="111"/>
      <c r="D46" s="413"/>
      <c r="E46" s="413"/>
      <c r="F46" s="550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245"/>
      <c r="B47" s="246"/>
      <c r="C47" s="111"/>
      <c r="D47" s="413"/>
      <c r="E47" s="413"/>
      <c r="F47" s="550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245"/>
      <c r="B48" s="246"/>
      <c r="C48" s="111"/>
      <c r="D48" s="413"/>
      <c r="E48" s="413"/>
      <c r="F48" s="550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245"/>
      <c r="B49" s="246"/>
      <c r="C49" s="111"/>
      <c r="D49" s="413"/>
      <c r="E49" s="413"/>
      <c r="F49" s="550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50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0</v>
      </c>
      <c r="D89" s="407"/>
      <c r="E89" s="395">
        <f>SUM(E3:E88)</f>
        <v>0</v>
      </c>
      <c r="F89" s="153">
        <f>SUM(F3:F88)</f>
        <v>0</v>
      </c>
      <c r="K89" s="528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5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6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3" t="s">
        <v>594</v>
      </c>
      <c r="J93" s="694"/>
    </row>
    <row r="94" spans="1:14" ht="19.5" thickBot="1" x14ac:dyDescent="0.35">
      <c r="A94" s="456"/>
      <c r="B94" s="520"/>
      <c r="C94" s="521"/>
      <c r="D94" s="522"/>
      <c r="E94" s="523"/>
      <c r="I94" s="695"/>
      <c r="J94" s="69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2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2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595" t="s">
        <v>208</v>
      </c>
      <c r="D1" s="596"/>
      <c r="E1" s="596"/>
      <c r="F1" s="596"/>
      <c r="G1" s="596"/>
      <c r="H1" s="596"/>
      <c r="I1" s="596"/>
      <c r="J1" s="596"/>
      <c r="K1" s="596"/>
      <c r="L1" s="596"/>
      <c r="M1" s="596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286" t="s">
        <v>209</v>
      </c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46"/>
      <c r="X5" s="64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5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5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54"/>
      <c r="X25" s="65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54"/>
      <c r="X26" s="65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47"/>
      <c r="X27" s="648"/>
      <c r="Y27" s="64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48"/>
      <c r="X28" s="648"/>
      <c r="Y28" s="64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38">
        <f>SUM(M5:M35)</f>
        <v>321168.83</v>
      </c>
      <c r="N36" s="640">
        <f>SUM(N5:N35)</f>
        <v>467016</v>
      </c>
      <c r="O36" s="276"/>
      <c r="P36" s="277">
        <v>0</v>
      </c>
      <c r="Q36" s="64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39"/>
      <c r="N37" s="641"/>
      <c r="O37" s="276"/>
      <c r="P37" s="277">
        <v>0</v>
      </c>
      <c r="Q37" s="64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71911.59</v>
      </c>
      <c r="L52" s="644"/>
      <c r="M52" s="272"/>
      <c r="N52" s="272"/>
      <c r="P52" s="34"/>
      <c r="Q52" s="13"/>
    </row>
    <row r="53" spans="1:17" ht="16.5" thickBot="1" x14ac:dyDescent="0.3">
      <c r="D53" s="621" t="s">
        <v>12</v>
      </c>
      <c r="E53" s="621"/>
      <c r="F53" s="312">
        <f>F50-K52-C50</f>
        <v>-25952.549999999814</v>
      </c>
      <c r="I53" s="102"/>
      <c r="J53" s="103"/>
    </row>
    <row r="54" spans="1:17" ht="18.75" x14ac:dyDescent="0.3">
      <c r="D54" s="645" t="s">
        <v>95</v>
      </c>
      <c r="E54" s="645"/>
      <c r="F54" s="111">
        <v>-706888.38</v>
      </c>
      <c r="I54" s="622" t="s">
        <v>13</v>
      </c>
      <c r="J54" s="623"/>
      <c r="K54" s="624">
        <f>F56+F57+F58</f>
        <v>1308778.3500000003</v>
      </c>
      <c r="L54" s="624"/>
      <c r="M54" s="630" t="s">
        <v>211</v>
      </c>
      <c r="N54" s="631"/>
      <c r="O54" s="631"/>
      <c r="P54" s="631"/>
      <c r="Q54" s="63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33"/>
      <c r="N55" s="634"/>
      <c r="O55" s="634"/>
      <c r="P55" s="634"/>
      <c r="Q55" s="63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26">
        <f>-C4</f>
        <v>-567389.35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04" t="s">
        <v>18</v>
      </c>
      <c r="E58" s="605"/>
      <c r="F58" s="113">
        <v>2142307.62</v>
      </c>
      <c r="I58" s="606" t="s">
        <v>198</v>
      </c>
      <c r="J58" s="607"/>
      <c r="K58" s="608">
        <f>K54+K56</f>
        <v>741389.00000000035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5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5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595" t="s">
        <v>208</v>
      </c>
      <c r="D1" s="596"/>
      <c r="E1" s="596"/>
      <c r="F1" s="596"/>
      <c r="G1" s="596"/>
      <c r="H1" s="596"/>
      <c r="I1" s="596"/>
      <c r="J1" s="596"/>
      <c r="K1" s="596"/>
      <c r="L1" s="596"/>
      <c r="M1" s="596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322" t="s">
        <v>217</v>
      </c>
      <c r="R4" s="658"/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46"/>
      <c r="X5" s="64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5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5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54"/>
      <c r="X25" s="65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54"/>
      <c r="X26" s="65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47"/>
      <c r="X27" s="648"/>
      <c r="Y27" s="64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48"/>
      <c r="X28" s="648"/>
      <c r="Y28" s="64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38">
        <f>SUM(M5:M35)</f>
        <v>1077791.3</v>
      </c>
      <c r="N36" s="640">
        <f>SUM(N5:N35)</f>
        <v>936398</v>
      </c>
      <c r="O36" s="276"/>
      <c r="P36" s="277">
        <v>0</v>
      </c>
      <c r="Q36" s="64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39"/>
      <c r="N37" s="641"/>
      <c r="O37" s="276"/>
      <c r="P37" s="277">
        <v>0</v>
      </c>
      <c r="Q37" s="64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90750.75</v>
      </c>
      <c r="L52" s="644"/>
      <c r="M52" s="272"/>
      <c r="N52" s="272"/>
      <c r="P52" s="34"/>
      <c r="Q52" s="13"/>
    </row>
    <row r="53" spans="1:17" ht="16.5" thickBot="1" x14ac:dyDescent="0.3">
      <c r="D53" s="621" t="s">
        <v>12</v>
      </c>
      <c r="E53" s="621"/>
      <c r="F53" s="312">
        <f>F50-K52-C50</f>
        <v>1739855.03</v>
      </c>
      <c r="I53" s="102"/>
      <c r="J53" s="103"/>
    </row>
    <row r="54" spans="1:17" ht="18.75" x14ac:dyDescent="0.3">
      <c r="D54" s="645" t="s">
        <v>95</v>
      </c>
      <c r="E54" s="645"/>
      <c r="F54" s="111">
        <v>-1567070.66</v>
      </c>
      <c r="I54" s="622" t="s">
        <v>13</v>
      </c>
      <c r="J54" s="623"/>
      <c r="K54" s="624">
        <f>F56+F57+F58</f>
        <v>703192.8600000001</v>
      </c>
      <c r="L54" s="624"/>
      <c r="M54" s="630" t="s">
        <v>211</v>
      </c>
      <c r="N54" s="631"/>
      <c r="O54" s="631"/>
      <c r="P54" s="631"/>
      <c r="Q54" s="63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33"/>
      <c r="N55" s="634"/>
      <c r="O55" s="634"/>
      <c r="P55" s="634"/>
      <c r="Q55" s="63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26">
        <f>-C4</f>
        <v>-567389.35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04" t="s">
        <v>18</v>
      </c>
      <c r="E58" s="605"/>
      <c r="F58" s="113">
        <v>754143.23</v>
      </c>
      <c r="I58" s="606" t="s">
        <v>198</v>
      </c>
      <c r="J58" s="607"/>
      <c r="K58" s="608">
        <f>K54+K56</f>
        <v>135803.51000000013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5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5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659" t="s">
        <v>316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322" t="s">
        <v>217</v>
      </c>
      <c r="R4" s="658"/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46"/>
      <c r="X5" s="64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5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5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54"/>
      <c r="X25" s="65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54"/>
      <c r="X26" s="65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47"/>
      <c r="X27" s="648"/>
      <c r="Y27" s="64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48"/>
      <c r="X28" s="648"/>
      <c r="Y28" s="64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38">
        <f>SUM(M5:M35)</f>
        <v>1818445.73</v>
      </c>
      <c r="N36" s="640">
        <f>SUM(N5:N35)</f>
        <v>739014</v>
      </c>
      <c r="O36" s="276"/>
      <c r="P36" s="277">
        <v>0</v>
      </c>
      <c r="Q36" s="64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39"/>
      <c r="N37" s="641"/>
      <c r="O37" s="276"/>
      <c r="P37" s="277">
        <v>0</v>
      </c>
      <c r="Q37" s="64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158798.12</v>
      </c>
      <c r="L52" s="644"/>
      <c r="M52" s="272"/>
      <c r="N52" s="272"/>
      <c r="P52" s="34"/>
      <c r="Q52" s="13"/>
    </row>
    <row r="53" spans="1:17" x14ac:dyDescent="0.25">
      <c r="D53" s="621" t="s">
        <v>12</v>
      </c>
      <c r="E53" s="621"/>
      <c r="F53" s="312">
        <f>F50-K52-C50</f>
        <v>2078470.75</v>
      </c>
      <c r="I53" s="102"/>
      <c r="J53" s="103"/>
    </row>
    <row r="54" spans="1:17" ht="18.75" x14ac:dyDescent="0.3">
      <c r="D54" s="645" t="s">
        <v>95</v>
      </c>
      <c r="E54" s="645"/>
      <c r="F54" s="111">
        <v>-1448401.2</v>
      </c>
      <c r="I54" s="622" t="s">
        <v>13</v>
      </c>
      <c r="J54" s="623"/>
      <c r="K54" s="624">
        <f>F56+F57+F58</f>
        <v>1025960.7</v>
      </c>
      <c r="L54" s="62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26">
        <f>-C4</f>
        <v>-754143.23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04" t="s">
        <v>18</v>
      </c>
      <c r="E58" s="605"/>
      <c r="F58" s="113">
        <v>1149740.4099999999</v>
      </c>
      <c r="I58" s="606" t="s">
        <v>198</v>
      </c>
      <c r="J58" s="607"/>
      <c r="K58" s="608">
        <f>K54+K56</f>
        <v>271817.46999999997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61" t="s">
        <v>413</v>
      </c>
      <c r="C43" s="662"/>
      <c r="D43" s="662"/>
      <c r="E43" s="663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64"/>
      <c r="C44" s="665"/>
      <c r="D44" s="665"/>
      <c r="E44" s="666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67"/>
      <c r="C45" s="668"/>
      <c r="D45" s="668"/>
      <c r="E45" s="669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76" t="s">
        <v>593</v>
      </c>
      <c r="C47" s="67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78"/>
      <c r="C48" s="679"/>
      <c r="D48" s="253"/>
      <c r="E48" s="69"/>
      <c r="F48" s="137">
        <f t="shared" si="2"/>
        <v>0</v>
      </c>
      <c r="I48" s="348"/>
      <c r="J48" s="670" t="s">
        <v>414</v>
      </c>
      <c r="K48" s="671"/>
      <c r="L48" s="67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73"/>
      <c r="K49" s="674"/>
      <c r="L49" s="67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80" t="s">
        <v>594</v>
      </c>
      <c r="J50" s="681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80"/>
      <c r="J51" s="68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80"/>
      <c r="J52" s="68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80"/>
      <c r="J53" s="68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80"/>
      <c r="J54" s="68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80"/>
      <c r="J55" s="68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80"/>
      <c r="J56" s="68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80"/>
      <c r="J57" s="68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80"/>
      <c r="J58" s="68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80"/>
      <c r="J59" s="68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80"/>
      <c r="J60" s="68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80"/>
      <c r="J61" s="68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80"/>
      <c r="J62" s="68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80"/>
      <c r="J63" s="68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80"/>
      <c r="J64" s="68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80"/>
      <c r="J65" s="68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80"/>
      <c r="J66" s="68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80"/>
      <c r="J67" s="68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80"/>
      <c r="J68" s="68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80"/>
      <c r="J69" s="68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80"/>
      <c r="J70" s="68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80"/>
      <c r="J71" s="68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80"/>
      <c r="J72" s="68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80"/>
      <c r="J73" s="68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80"/>
      <c r="J74" s="68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80"/>
      <c r="J75" s="68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80"/>
      <c r="J76" s="68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80"/>
      <c r="J77" s="68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82"/>
      <c r="J78" s="68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5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5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3"/>
      <c r="C1" s="659" t="s">
        <v>646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25" ht="16.5" thickBot="1" x14ac:dyDescent="0.3">
      <c r="B2" s="5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597" t="s">
        <v>0</v>
      </c>
      <c r="C3" s="598"/>
      <c r="D3" s="10"/>
      <c r="E3" s="11"/>
      <c r="F3" s="11"/>
      <c r="H3" s="599" t="s">
        <v>26</v>
      </c>
      <c r="I3" s="599"/>
      <c r="K3" s="165"/>
      <c r="L3" s="13"/>
      <c r="M3" s="14"/>
      <c r="P3" s="636" t="s">
        <v>6</v>
      </c>
      <c r="R3" s="65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00" t="s">
        <v>2</v>
      </c>
      <c r="F4" s="601"/>
      <c r="H4" s="602" t="s">
        <v>3</v>
      </c>
      <c r="I4" s="603"/>
      <c r="J4" s="19"/>
      <c r="K4" s="166"/>
      <c r="L4" s="20"/>
      <c r="M4" s="21" t="s">
        <v>4</v>
      </c>
      <c r="N4" s="22" t="s">
        <v>5</v>
      </c>
      <c r="P4" s="637"/>
      <c r="Q4" s="322" t="s">
        <v>217</v>
      </c>
      <c r="R4" s="658"/>
      <c r="W4" s="646" t="s">
        <v>124</v>
      </c>
      <c r="X4" s="64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46"/>
      <c r="X5" s="64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5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5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52"/>
      <c r="X21" s="65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53"/>
      <c r="X23" s="65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53"/>
      <c r="X24" s="65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54"/>
      <c r="X25" s="65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54"/>
      <c r="X26" s="65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47"/>
      <c r="X27" s="648"/>
      <c r="Y27" s="64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48"/>
      <c r="X28" s="648"/>
      <c r="Y28" s="64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38">
        <f>SUM(M5:M35)</f>
        <v>2143864.4900000002</v>
      </c>
      <c r="N36" s="640">
        <f>SUM(N5:N35)</f>
        <v>791108</v>
      </c>
      <c r="O36" s="276"/>
      <c r="P36" s="277">
        <v>0</v>
      </c>
      <c r="Q36" s="68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39"/>
      <c r="N37" s="641"/>
      <c r="O37" s="276"/>
      <c r="P37" s="277">
        <v>0</v>
      </c>
      <c r="Q37" s="68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86">
        <f>M36+N36</f>
        <v>2934972.49</v>
      </c>
      <c r="N39" s="68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5" t="s">
        <v>11</v>
      </c>
      <c r="I52" s="616"/>
      <c r="J52" s="100"/>
      <c r="K52" s="617">
        <f>I50+L50</f>
        <v>197471.8</v>
      </c>
      <c r="L52" s="644"/>
      <c r="M52" s="272"/>
      <c r="N52" s="272"/>
      <c r="P52" s="34"/>
      <c r="Q52" s="13"/>
    </row>
    <row r="53" spans="1:17" x14ac:dyDescent="0.25">
      <c r="D53" s="621" t="s">
        <v>12</v>
      </c>
      <c r="E53" s="621"/>
      <c r="F53" s="312">
        <f>F50-K52-C50</f>
        <v>2057786.11</v>
      </c>
      <c r="I53" s="102"/>
      <c r="J53" s="103"/>
    </row>
    <row r="54" spans="1:17" ht="18.75" x14ac:dyDescent="0.3">
      <c r="D54" s="645" t="s">
        <v>95</v>
      </c>
      <c r="E54" s="645"/>
      <c r="F54" s="111">
        <v>-1702928.14</v>
      </c>
      <c r="I54" s="622" t="s">
        <v>13</v>
      </c>
      <c r="J54" s="623"/>
      <c r="K54" s="624">
        <f>F56+F57+F58</f>
        <v>1147965.3400000003</v>
      </c>
      <c r="L54" s="62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26">
        <f>-C4</f>
        <v>-1149740.4099999999</v>
      </c>
      <c r="L56" s="62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04" t="s">
        <v>18</v>
      </c>
      <c r="E58" s="605"/>
      <c r="F58" s="113">
        <v>1266568.45</v>
      </c>
      <c r="I58" s="606" t="s">
        <v>97</v>
      </c>
      <c r="J58" s="607"/>
      <c r="K58" s="608">
        <f>K54+K56</f>
        <v>-1775.0699999995995</v>
      </c>
      <c r="L58" s="60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Hoja5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2022-05-19T14:36:05Z</cp:lastPrinted>
  <dcterms:created xsi:type="dcterms:W3CDTF">2021-11-04T19:08:42Z</dcterms:created>
  <dcterms:modified xsi:type="dcterms:W3CDTF">2022-05-20T20:44:56Z</dcterms:modified>
</cp:coreProperties>
</file>