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3690" yWindow="0" windowWidth="16605" windowHeight="10920" firstSheet="5" activeTab="6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Hoja4" sheetId="12" r:id="rId9"/>
    <sheet name="REPORTE ENERO 2022" sheetId="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K74" i="11" l="1"/>
  <c r="N74" i="11" s="1"/>
  <c r="C74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N3" i="11"/>
  <c r="F3" i="1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K52" i="10" l="1"/>
  <c r="F53" i="10" s="1"/>
  <c r="F56" i="10" s="1"/>
  <c r="K54" i="10" s="1"/>
  <c r="K58" i="10" s="1"/>
  <c r="Q36" i="10"/>
  <c r="P39" i="10"/>
  <c r="F17" i="9" l="1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N74" i="8" s="1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<sst xmlns="http://schemas.openxmlformats.org/spreadsheetml/2006/main" count="673" uniqueCount="355">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</sst>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164" fontId="2" fillId="0" borderId="21" xfId="0" applyNumberFormat="1" applyFont="1" applyFill="1" applyBorder="1" applyAlignment="1">
      <alignment horizontal="center"/>
    </xf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9" fontId="2" fillId="0" borderId="28" xfId="0" applyNumberFormat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99CCFF"/>
      <color rgb="FF66FFFF"/>
      <color rgb="FF800000"/>
      <color rgb="FF0000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40"/>
      <c r="C1" s="442" t="s">
        <v>25</v>
      </c>
      <c r="D1" s="443"/>
      <c r="E1" s="443"/>
      <c r="F1" s="443"/>
      <c r="G1" s="443"/>
      <c r="H1" s="443"/>
      <c r="I1" s="443"/>
      <c r="J1" s="443"/>
      <c r="K1" s="443"/>
      <c r="L1" s="443"/>
      <c r="M1" s="443"/>
    </row>
    <row r="2" spans="1:19" ht="16.5" thickBot="1" x14ac:dyDescent="0.3">
      <c r="B2" s="441"/>
      <c r="C2" s="3"/>
      <c r="H2" s="5"/>
      <c r="I2" s="6"/>
      <c r="J2" s="7"/>
      <c r="L2" s="8"/>
      <c r="M2" s="6"/>
      <c r="N2" s="9"/>
    </row>
    <row r="3" spans="1:19" ht="21.75" thickBot="1" x14ac:dyDescent="0.35">
      <c r="B3" s="444" t="s">
        <v>0</v>
      </c>
      <c r="C3" s="445"/>
      <c r="D3" s="10"/>
      <c r="E3" s="11"/>
      <c r="F3" s="11"/>
      <c r="H3" s="446" t="s">
        <v>26</v>
      </c>
      <c r="I3" s="44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47" t="s">
        <v>2</v>
      </c>
      <c r="F4" s="448"/>
      <c r="H4" s="449" t="s">
        <v>3</v>
      </c>
      <c r="I4" s="450"/>
      <c r="J4" s="19"/>
      <c r="K4" s="166"/>
      <c r="L4" s="20"/>
      <c r="M4" s="21" t="s">
        <v>4</v>
      </c>
      <c r="N4" s="22" t="s">
        <v>5</v>
      </c>
      <c r="P4" s="421" t="s">
        <v>6</v>
      </c>
      <c r="Q4" s="422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23">
        <f>SUM(M5:M38)</f>
        <v>247061</v>
      </c>
      <c r="N39" s="425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24"/>
      <c r="N40" s="426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27" t="s">
        <v>11</v>
      </c>
      <c r="I52" s="428"/>
      <c r="J52" s="100"/>
      <c r="K52" s="429">
        <f>I50+L50</f>
        <v>53873.49</v>
      </c>
      <c r="L52" s="430"/>
      <c r="M52" s="431">
        <f>N39+M39</f>
        <v>419924</v>
      </c>
      <c r="N52" s="432"/>
      <c r="P52" s="34"/>
      <c r="Q52" s="9"/>
    </row>
    <row r="53" spans="1:17" ht="15.75" x14ac:dyDescent="0.25">
      <c r="D53" s="433" t="s">
        <v>12</v>
      </c>
      <c r="E53" s="433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33" t="s">
        <v>95</v>
      </c>
      <c r="E54" s="433"/>
      <c r="F54" s="96">
        <v>-549976.4</v>
      </c>
      <c r="I54" s="434" t="s">
        <v>13</v>
      </c>
      <c r="J54" s="435"/>
      <c r="K54" s="436">
        <f>F56+F57+F58</f>
        <v>-24577.400000000023</v>
      </c>
      <c r="L54" s="437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38">
        <f>-C4</f>
        <v>0</v>
      </c>
      <c r="L56" s="439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16" t="s">
        <v>18</v>
      </c>
      <c r="E58" s="417"/>
      <c r="F58" s="113">
        <v>567389.35</v>
      </c>
      <c r="I58" s="418" t="s">
        <v>97</v>
      </c>
      <c r="J58" s="419"/>
      <c r="K58" s="420">
        <f>K54+K56</f>
        <v>-24577.400000000023</v>
      </c>
      <c r="L58" s="420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490" t="s">
        <v>320</v>
      </c>
      <c r="D1" s="490"/>
      <c r="E1" s="491"/>
      <c r="F1" s="389"/>
    </row>
    <row r="2" spans="2:6" ht="15.75" x14ac:dyDescent="0.25">
      <c r="B2" s="385"/>
      <c r="C2" s="386"/>
      <c r="D2" s="387"/>
      <c r="E2" s="388"/>
      <c r="F2" s="395"/>
    </row>
    <row r="3" spans="2:6" ht="15.75" x14ac:dyDescent="0.25">
      <c r="B3" s="390"/>
      <c r="C3" s="383"/>
      <c r="D3" s="384"/>
      <c r="E3" s="252"/>
      <c r="F3" s="396"/>
    </row>
    <row r="4" spans="2:6" ht="18.75" x14ac:dyDescent="0.3">
      <c r="B4" s="492" t="s">
        <v>316</v>
      </c>
      <c r="C4" s="493"/>
      <c r="D4" s="493"/>
      <c r="E4" s="493"/>
      <c r="F4" s="397">
        <v>499853.16</v>
      </c>
    </row>
    <row r="5" spans="2:6" ht="15.75" x14ac:dyDescent="0.25">
      <c r="B5" s="390"/>
      <c r="C5" s="383"/>
      <c r="D5" s="384"/>
      <c r="E5" s="252"/>
      <c r="F5" s="398">
        <v>0</v>
      </c>
    </row>
    <row r="6" spans="2:6" ht="18.75" x14ac:dyDescent="0.3">
      <c r="B6" s="494" t="s">
        <v>317</v>
      </c>
      <c r="C6" s="495"/>
      <c r="D6" s="495"/>
      <c r="E6" s="495"/>
      <c r="F6" s="397">
        <v>781251.72</v>
      </c>
    </row>
    <row r="7" spans="2:6" ht="16.5" thickBot="1" x14ac:dyDescent="0.3">
      <c r="B7" s="390"/>
      <c r="C7" s="383"/>
      <c r="D7" s="384"/>
      <c r="E7" s="252"/>
      <c r="F7" s="399">
        <v>0</v>
      </c>
    </row>
    <row r="8" spans="2:6" ht="15.75" x14ac:dyDescent="0.25">
      <c r="B8" s="390"/>
      <c r="C8" s="383"/>
      <c r="D8" s="384"/>
      <c r="E8" s="496" t="s">
        <v>315</v>
      </c>
      <c r="F8" s="498">
        <f>SUM(F4:F7)</f>
        <v>1281104.8799999999</v>
      </c>
    </row>
    <row r="9" spans="2:6" ht="16.5" thickBot="1" x14ac:dyDescent="0.3">
      <c r="B9" s="390"/>
      <c r="C9" s="383"/>
      <c r="D9" s="384"/>
      <c r="E9" s="497"/>
      <c r="F9" s="499"/>
    </row>
    <row r="10" spans="2:6" ht="15.75" x14ac:dyDescent="0.25">
      <c r="B10" s="390"/>
      <c r="C10" s="383"/>
      <c r="D10" s="384"/>
      <c r="E10" s="252"/>
      <c r="F10" s="396"/>
    </row>
    <row r="11" spans="2:6" ht="15.75" x14ac:dyDescent="0.25">
      <c r="B11" s="390"/>
      <c r="C11" s="383"/>
      <c r="D11" s="384"/>
      <c r="E11" s="252"/>
      <c r="F11" s="396"/>
    </row>
    <row r="12" spans="2:6" ht="15.75" x14ac:dyDescent="0.25">
      <c r="B12" s="390"/>
      <c r="C12" s="383"/>
      <c r="D12" s="384"/>
      <c r="E12" s="252"/>
      <c r="F12" s="396"/>
    </row>
    <row r="13" spans="2:6" ht="18.75" x14ac:dyDescent="0.3">
      <c r="B13" s="500" t="s">
        <v>318</v>
      </c>
      <c r="C13" s="501"/>
      <c r="D13" s="501"/>
      <c r="E13" s="501"/>
      <c r="F13" s="397">
        <v>255460.4</v>
      </c>
    </row>
    <row r="14" spans="2:6" ht="15.75" x14ac:dyDescent="0.25">
      <c r="B14" s="390"/>
      <c r="C14" s="383"/>
      <c r="D14" s="384"/>
      <c r="E14" s="252"/>
      <c r="F14" s="398">
        <v>0</v>
      </c>
    </row>
    <row r="15" spans="2:6" ht="18.75" x14ac:dyDescent="0.3">
      <c r="B15" s="500" t="s">
        <v>319</v>
      </c>
      <c r="C15" s="501"/>
      <c r="D15" s="501"/>
      <c r="E15" s="501"/>
      <c r="F15" s="397">
        <v>6037.34</v>
      </c>
    </row>
    <row r="16" spans="2:6" ht="16.5" thickBot="1" x14ac:dyDescent="0.3">
      <c r="B16" s="390"/>
      <c r="C16" s="383"/>
      <c r="D16" s="384"/>
      <c r="E16" s="252"/>
      <c r="F16" s="399">
        <v>0</v>
      </c>
    </row>
    <row r="17" spans="2:6" ht="18.75" customHeight="1" x14ac:dyDescent="0.25">
      <c r="B17" s="390"/>
      <c r="C17" s="383"/>
      <c r="D17" s="384"/>
      <c r="E17" s="502" t="s">
        <v>315</v>
      </c>
      <c r="F17" s="504">
        <f>SUM(F13:F16)</f>
        <v>261497.74</v>
      </c>
    </row>
    <row r="18" spans="2:6" ht="16.5" thickBot="1" x14ac:dyDescent="0.3">
      <c r="B18" s="390"/>
      <c r="C18" s="383"/>
      <c r="D18" s="384"/>
      <c r="E18" s="503"/>
      <c r="F18" s="505"/>
    </row>
    <row r="19" spans="2:6" ht="15.75" x14ac:dyDescent="0.25">
      <c r="B19" s="390"/>
      <c r="C19" s="383"/>
      <c r="D19" s="384"/>
      <c r="E19" s="252"/>
      <c r="F19" s="396"/>
    </row>
    <row r="20" spans="2:6" ht="15.75" x14ac:dyDescent="0.25">
      <c r="B20" s="390"/>
      <c r="C20" s="383"/>
      <c r="D20" s="384"/>
      <c r="E20" s="252"/>
      <c r="F20" s="396"/>
    </row>
    <row r="21" spans="2:6" ht="16.5" thickBot="1" x14ac:dyDescent="0.3">
      <c r="B21" s="391"/>
      <c r="C21" s="392"/>
      <c r="D21" s="393"/>
      <c r="E21" s="394"/>
      <c r="F21" s="396"/>
    </row>
    <row r="22" spans="2:6" x14ac:dyDescent="0.25">
      <c r="B22" s="484" t="s">
        <v>321</v>
      </c>
      <c r="C22" s="485"/>
      <c r="D22" s="485"/>
      <c r="E22" s="485"/>
      <c r="F22" s="488">
        <v>12020</v>
      </c>
    </row>
    <row r="23" spans="2:6" ht="15.75" thickBot="1" x14ac:dyDescent="0.3">
      <c r="B23" s="486"/>
      <c r="C23" s="487"/>
      <c r="D23" s="487"/>
      <c r="E23" s="487"/>
      <c r="F23" s="489"/>
    </row>
    <row r="24" spans="2:6" ht="15.75" x14ac:dyDescent="0.25">
      <c r="B24" s="356"/>
      <c r="C24" s="357"/>
      <c r="D24" s="96"/>
      <c r="E24" s="376"/>
      <c r="F24" s="396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70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9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51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52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40"/>
      <c r="C1" s="442" t="s">
        <v>208</v>
      </c>
      <c r="D1" s="443"/>
      <c r="E1" s="443"/>
      <c r="F1" s="443"/>
      <c r="G1" s="443"/>
      <c r="H1" s="443"/>
      <c r="I1" s="443"/>
      <c r="J1" s="443"/>
      <c r="K1" s="443"/>
      <c r="L1" s="443"/>
      <c r="M1" s="443"/>
    </row>
    <row r="2" spans="1:25" ht="16.5" thickBot="1" x14ac:dyDescent="0.3">
      <c r="B2" s="44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4" t="s">
        <v>0</v>
      </c>
      <c r="C3" s="445"/>
      <c r="D3" s="10"/>
      <c r="E3" s="11"/>
      <c r="F3" s="11"/>
      <c r="H3" s="446" t="s">
        <v>26</v>
      </c>
      <c r="I3" s="446"/>
      <c r="K3" s="165"/>
      <c r="L3" s="13"/>
      <c r="M3" s="14"/>
      <c r="P3" s="470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47" t="s">
        <v>2</v>
      </c>
      <c r="F4" s="448"/>
      <c r="H4" s="449" t="s">
        <v>3</v>
      </c>
      <c r="I4" s="450"/>
      <c r="J4" s="19"/>
      <c r="K4" s="166"/>
      <c r="L4" s="20"/>
      <c r="M4" s="21" t="s">
        <v>4</v>
      </c>
      <c r="N4" s="22" t="s">
        <v>5</v>
      </c>
      <c r="P4" s="471"/>
      <c r="Q4" s="286" t="s">
        <v>209</v>
      </c>
      <c r="W4" s="453" t="s">
        <v>124</v>
      </c>
      <c r="X4" s="45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53"/>
      <c r="X5" s="45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57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5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59"/>
      <c r="X21" s="45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60"/>
      <c r="X23" s="46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60"/>
      <c r="X24" s="46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61"/>
      <c r="X25" s="46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61"/>
      <c r="X26" s="46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54"/>
      <c r="X27" s="455"/>
      <c r="Y27" s="45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55"/>
      <c r="X28" s="455"/>
      <c r="Y28" s="45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72">
        <f t="shared" ref="M36" si="4">SUM(M5:M35)</f>
        <v>321168.83</v>
      </c>
      <c r="N36" s="474">
        <f t="shared" ref="N36" si="5">SUM(N5:N35)</f>
        <v>467016</v>
      </c>
      <c r="O36" s="276"/>
      <c r="P36" s="277">
        <v>0</v>
      </c>
      <c r="Q36" s="476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73"/>
      <c r="N37" s="475"/>
      <c r="O37" s="276"/>
      <c r="P37" s="277">
        <v>0</v>
      </c>
      <c r="Q37" s="477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7" t="s">
        <v>11</v>
      </c>
      <c r="I52" s="428"/>
      <c r="J52" s="100"/>
      <c r="K52" s="429">
        <f>I50+L50</f>
        <v>71911.59</v>
      </c>
      <c r="L52" s="462"/>
      <c r="M52" s="272"/>
      <c r="N52" s="272"/>
      <c r="P52" s="34"/>
      <c r="Q52" s="13"/>
    </row>
    <row r="53" spans="1:17" ht="16.5" thickBot="1" x14ac:dyDescent="0.3">
      <c r="D53" s="433" t="s">
        <v>12</v>
      </c>
      <c r="E53" s="433"/>
      <c r="F53" s="313">
        <f>F50-K52-C50</f>
        <v>-25952.549999999814</v>
      </c>
      <c r="I53" s="102"/>
      <c r="J53" s="103"/>
    </row>
    <row r="54" spans="1:17" ht="18.75" x14ac:dyDescent="0.3">
      <c r="D54" s="463" t="s">
        <v>95</v>
      </c>
      <c r="E54" s="463"/>
      <c r="F54" s="111">
        <v>-706888.38</v>
      </c>
      <c r="I54" s="434" t="s">
        <v>13</v>
      </c>
      <c r="J54" s="435"/>
      <c r="K54" s="436">
        <f>F56+F57+F58</f>
        <v>1308778.3500000003</v>
      </c>
      <c r="L54" s="436"/>
      <c r="M54" s="464" t="s">
        <v>211</v>
      </c>
      <c r="N54" s="465"/>
      <c r="O54" s="465"/>
      <c r="P54" s="465"/>
      <c r="Q54" s="466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67"/>
      <c r="N55" s="468"/>
      <c r="O55" s="468"/>
      <c r="P55" s="468"/>
      <c r="Q55" s="469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38">
        <f>-C4</f>
        <v>-567389.35</v>
      </c>
      <c r="L56" s="439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16" t="s">
        <v>18</v>
      </c>
      <c r="E58" s="417"/>
      <c r="F58" s="113">
        <v>2142307.62</v>
      </c>
      <c r="I58" s="418" t="s">
        <v>198</v>
      </c>
      <c r="J58" s="419"/>
      <c r="K58" s="420">
        <f>K54+K56</f>
        <v>741389.00000000035</v>
      </c>
      <c r="L58" s="42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71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2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3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4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4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4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4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4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4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4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4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4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4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4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4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4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4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4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4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4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4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4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4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4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4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4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4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4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4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4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4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4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4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4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4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9">
        <v>44536</v>
      </c>
      <c r="E36" s="263">
        <v>440783.04</v>
      </c>
      <c r="F36" s="368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4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4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4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4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4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4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4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4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78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479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H16" workbookViewId="0">
      <selection activeCell="O30" sqref="O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0"/>
      <c r="C1" s="442" t="s">
        <v>208</v>
      </c>
      <c r="D1" s="443"/>
      <c r="E1" s="443"/>
      <c r="F1" s="443"/>
      <c r="G1" s="443"/>
      <c r="H1" s="443"/>
      <c r="I1" s="443"/>
      <c r="J1" s="443"/>
      <c r="K1" s="443"/>
      <c r="L1" s="443"/>
      <c r="M1" s="443"/>
    </row>
    <row r="2" spans="1:25" ht="16.5" thickBot="1" x14ac:dyDescent="0.3">
      <c r="B2" s="44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4" t="s">
        <v>0</v>
      </c>
      <c r="C3" s="445"/>
      <c r="D3" s="10"/>
      <c r="E3" s="11"/>
      <c r="F3" s="11"/>
      <c r="H3" s="446" t="s">
        <v>26</v>
      </c>
      <c r="I3" s="446"/>
      <c r="K3" s="165"/>
      <c r="L3" s="13"/>
      <c r="M3" s="14"/>
      <c r="P3" s="470" t="s">
        <v>6</v>
      </c>
      <c r="R3" s="480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47" t="s">
        <v>2</v>
      </c>
      <c r="F4" s="448"/>
      <c r="H4" s="449" t="s">
        <v>3</v>
      </c>
      <c r="I4" s="450"/>
      <c r="J4" s="19"/>
      <c r="K4" s="166"/>
      <c r="L4" s="20"/>
      <c r="M4" s="21" t="s">
        <v>4</v>
      </c>
      <c r="N4" s="22" t="s">
        <v>5</v>
      </c>
      <c r="P4" s="471"/>
      <c r="Q4" s="323" t="s">
        <v>217</v>
      </c>
      <c r="R4" s="481"/>
      <c r="W4" s="453" t="s">
        <v>124</v>
      </c>
      <c r="X4" s="45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53"/>
      <c r="X5" s="45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57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5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59"/>
      <c r="X21" s="45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60"/>
      <c r="X23" s="46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60"/>
      <c r="X24" s="46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61"/>
      <c r="X25" s="46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61"/>
      <c r="X26" s="46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54"/>
      <c r="X27" s="455"/>
      <c r="Y27" s="45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55"/>
      <c r="X28" s="455"/>
      <c r="Y28" s="45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11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72">
        <f t="shared" ref="M36" si="4">SUM(M5:M35)</f>
        <v>1077791.3</v>
      </c>
      <c r="N36" s="474">
        <f t="shared" ref="N36" si="5">SUM(N5:N35)</f>
        <v>936398</v>
      </c>
      <c r="O36" s="276"/>
      <c r="P36" s="277">
        <v>0</v>
      </c>
      <c r="Q36" s="476">
        <f t="shared" ref="Q36" si="6"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73"/>
      <c r="N37" s="475"/>
      <c r="O37" s="276"/>
      <c r="P37" s="277">
        <v>0</v>
      </c>
      <c r="Q37" s="477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7" t="s">
        <v>11</v>
      </c>
      <c r="I52" s="428"/>
      <c r="J52" s="100"/>
      <c r="K52" s="429">
        <f>I50+L50</f>
        <v>90750.75</v>
      </c>
      <c r="L52" s="462"/>
      <c r="M52" s="272"/>
      <c r="N52" s="272"/>
      <c r="P52" s="34"/>
      <c r="Q52" s="13"/>
    </row>
    <row r="53" spans="1:17" ht="16.5" thickBot="1" x14ac:dyDescent="0.3">
      <c r="D53" s="433" t="s">
        <v>12</v>
      </c>
      <c r="E53" s="433"/>
      <c r="F53" s="313">
        <f>F50-K52-C50</f>
        <v>1739855.03</v>
      </c>
      <c r="I53" s="102"/>
      <c r="J53" s="103"/>
    </row>
    <row r="54" spans="1:17" ht="18.75" x14ac:dyDescent="0.3">
      <c r="D54" s="463" t="s">
        <v>95</v>
      </c>
      <c r="E54" s="463"/>
      <c r="F54" s="111">
        <v>-1567070.66</v>
      </c>
      <c r="I54" s="434" t="s">
        <v>13</v>
      </c>
      <c r="J54" s="435"/>
      <c r="K54" s="436">
        <f>F56+F57+F58</f>
        <v>703192.8600000001</v>
      </c>
      <c r="L54" s="436"/>
      <c r="M54" s="464" t="s">
        <v>211</v>
      </c>
      <c r="N54" s="465"/>
      <c r="O54" s="465"/>
      <c r="P54" s="465"/>
      <c r="Q54" s="466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67"/>
      <c r="N55" s="468"/>
      <c r="O55" s="468"/>
      <c r="P55" s="468"/>
      <c r="Q55" s="469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38">
        <f>-C4</f>
        <v>-567389.35</v>
      </c>
      <c r="L56" s="439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16" t="s">
        <v>18</v>
      </c>
      <c r="E58" s="417"/>
      <c r="F58" s="113">
        <v>754143.23</v>
      </c>
      <c r="I58" s="418" t="s">
        <v>198</v>
      </c>
      <c r="J58" s="419"/>
      <c r="K58" s="420">
        <f>K54+K56</f>
        <v>135803.51000000013</v>
      </c>
      <c r="L58" s="42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E22" workbookViewId="0">
      <selection activeCell="K77" sqref="K76:K77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5"/>
      <c r="E1" s="292"/>
      <c r="F1" s="382" t="s">
        <v>314</v>
      </c>
      <c r="I1" s="301" t="s">
        <v>91</v>
      </c>
      <c r="J1" s="302"/>
      <c r="K1" s="303"/>
      <c r="L1" s="304"/>
      <c r="M1" s="303"/>
      <c r="N1" s="381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2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356" t="s">
        <v>195</v>
      </c>
      <c r="B3" s="357" t="s">
        <v>266</v>
      </c>
      <c r="C3" s="96">
        <v>7068.6</v>
      </c>
      <c r="D3" s="376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306"/>
      <c r="M3" s="215"/>
      <c r="N3" s="183">
        <f>K3-M3</f>
        <v>563.79999999999995</v>
      </c>
    </row>
    <row r="4" spans="1:14" ht="18.75" x14ac:dyDescent="0.3">
      <c r="A4" s="356" t="s">
        <v>195</v>
      </c>
      <c r="B4" s="357" t="s">
        <v>267</v>
      </c>
      <c r="C4" s="96">
        <v>11495.4</v>
      </c>
      <c r="D4" s="376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288"/>
      <c r="M4" s="69"/>
      <c r="N4" s="137">
        <f>N3+K4-M4</f>
        <v>2595.88</v>
      </c>
    </row>
    <row r="5" spans="1:14" ht="15.75" x14ac:dyDescent="0.25">
      <c r="A5" s="356" t="s">
        <v>247</v>
      </c>
      <c r="B5" s="357" t="s">
        <v>268</v>
      </c>
      <c r="C5" s="96">
        <v>276755.14</v>
      </c>
      <c r="D5" s="376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288"/>
      <c r="M5" s="69"/>
      <c r="N5" s="137">
        <f t="shared" ref="N5:N56" si="1">N4+K5-M5</f>
        <v>4352.3600000000006</v>
      </c>
    </row>
    <row r="6" spans="1:14" ht="15.75" x14ac:dyDescent="0.25">
      <c r="A6" s="356" t="s">
        <v>247</v>
      </c>
      <c r="B6" s="357" t="s">
        <v>269</v>
      </c>
      <c r="C6" s="96">
        <v>62881.4</v>
      </c>
      <c r="D6" s="376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288"/>
      <c r="M6" s="69"/>
      <c r="N6" s="137">
        <f t="shared" si="1"/>
        <v>11693.32</v>
      </c>
    </row>
    <row r="7" spans="1:14" ht="15.75" x14ac:dyDescent="0.25">
      <c r="A7" s="356" t="s">
        <v>248</v>
      </c>
      <c r="B7" s="357" t="s">
        <v>270</v>
      </c>
      <c r="C7" s="96">
        <v>7868.1</v>
      </c>
      <c r="D7" s="376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288"/>
      <c r="M7" s="69"/>
      <c r="N7" s="137">
        <f t="shared" si="1"/>
        <v>13437.96</v>
      </c>
    </row>
    <row r="8" spans="1:14" ht="15.75" x14ac:dyDescent="0.25">
      <c r="A8" s="356" t="s">
        <v>249</v>
      </c>
      <c r="B8" s="357" t="s">
        <v>271</v>
      </c>
      <c r="C8" s="96">
        <v>22425</v>
      </c>
      <c r="D8" s="376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288"/>
      <c r="M8" s="69"/>
      <c r="N8" s="137">
        <f t="shared" si="1"/>
        <v>19650.46</v>
      </c>
    </row>
    <row r="9" spans="1:14" ht="15.75" x14ac:dyDescent="0.25">
      <c r="A9" s="356" t="s">
        <v>250</v>
      </c>
      <c r="B9" s="357" t="s">
        <v>272</v>
      </c>
      <c r="C9" s="96">
        <v>46727.4</v>
      </c>
      <c r="D9" s="376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288"/>
      <c r="M9" s="69"/>
      <c r="N9" s="137">
        <f t="shared" si="1"/>
        <v>31554.35</v>
      </c>
    </row>
    <row r="10" spans="1:14" ht="18.75" x14ac:dyDescent="0.3">
      <c r="A10" s="356" t="s">
        <v>250</v>
      </c>
      <c r="B10" s="357" t="s">
        <v>273</v>
      </c>
      <c r="C10" s="96">
        <v>8457.5</v>
      </c>
      <c r="D10" s="376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288"/>
      <c r="M10" s="69"/>
      <c r="N10" s="137">
        <f t="shared" si="1"/>
        <v>68114.95</v>
      </c>
    </row>
    <row r="11" spans="1:14" ht="15.75" x14ac:dyDescent="0.25">
      <c r="A11" s="356" t="s">
        <v>251</v>
      </c>
      <c r="B11" s="357" t="s">
        <v>274</v>
      </c>
      <c r="C11" s="96">
        <v>112011.05</v>
      </c>
      <c r="D11" s="376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288"/>
      <c r="M11" s="69"/>
      <c r="N11" s="137">
        <f t="shared" si="1"/>
        <v>71464.19</v>
      </c>
    </row>
    <row r="12" spans="1:14" ht="15.75" x14ac:dyDescent="0.25">
      <c r="A12" s="356" t="s">
        <v>275</v>
      </c>
      <c r="B12" s="357" t="s">
        <v>276</v>
      </c>
      <c r="C12" s="96">
        <v>5206.45</v>
      </c>
      <c r="D12" s="376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288"/>
      <c r="M12" s="69"/>
      <c r="N12" s="137">
        <f t="shared" si="1"/>
        <v>74219.95</v>
      </c>
    </row>
    <row r="13" spans="1:14" ht="15.75" x14ac:dyDescent="0.25">
      <c r="A13" s="356" t="s">
        <v>252</v>
      </c>
      <c r="B13" s="357" t="s">
        <v>277</v>
      </c>
      <c r="C13" s="96">
        <v>38821.5</v>
      </c>
      <c r="D13" s="376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288"/>
      <c r="M13" s="69"/>
      <c r="N13" s="137">
        <f t="shared" si="1"/>
        <v>93355.09</v>
      </c>
    </row>
    <row r="14" spans="1:14" ht="15.75" x14ac:dyDescent="0.25">
      <c r="A14" s="356" t="s">
        <v>252</v>
      </c>
      <c r="B14" s="357" t="s">
        <v>278</v>
      </c>
      <c r="C14" s="96">
        <v>14425.6</v>
      </c>
      <c r="D14" s="376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288"/>
      <c r="M14" s="69"/>
      <c r="N14" s="137">
        <f t="shared" si="1"/>
        <v>97855.25</v>
      </c>
    </row>
    <row r="15" spans="1:14" ht="15.75" x14ac:dyDescent="0.25">
      <c r="A15" s="356" t="s">
        <v>252</v>
      </c>
      <c r="B15" s="357" t="s">
        <v>279</v>
      </c>
      <c r="C15" s="96">
        <v>9421.7000000000007</v>
      </c>
      <c r="D15" s="376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288"/>
      <c r="M15" s="69"/>
      <c r="N15" s="137">
        <f t="shared" si="1"/>
        <v>105599.25</v>
      </c>
    </row>
    <row r="16" spans="1:14" ht="15.75" x14ac:dyDescent="0.25">
      <c r="A16" s="356" t="s">
        <v>252</v>
      </c>
      <c r="B16" s="357" t="s">
        <v>280</v>
      </c>
      <c r="C16" s="96">
        <v>9069.5</v>
      </c>
      <c r="D16" s="376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288"/>
      <c r="M16" s="69"/>
      <c r="N16" s="137">
        <f t="shared" si="1"/>
        <v>106532.35</v>
      </c>
    </row>
    <row r="17" spans="1:14" ht="15.75" x14ac:dyDescent="0.25">
      <c r="A17" s="356" t="s">
        <v>252</v>
      </c>
      <c r="B17" s="357" t="s">
        <v>281</v>
      </c>
      <c r="C17" s="96">
        <v>60</v>
      </c>
      <c r="D17" s="376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288"/>
      <c r="M17" s="69"/>
      <c r="N17" s="137">
        <f t="shared" si="1"/>
        <v>109142.35</v>
      </c>
    </row>
    <row r="18" spans="1:14" ht="15.75" x14ac:dyDescent="0.25">
      <c r="A18" s="356" t="s">
        <v>252</v>
      </c>
      <c r="B18" s="357" t="s">
        <v>282</v>
      </c>
      <c r="C18" s="96">
        <v>16107.5</v>
      </c>
      <c r="D18" s="376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288"/>
      <c r="M18" s="69"/>
      <c r="N18" s="137">
        <f t="shared" si="1"/>
        <v>112696.55</v>
      </c>
    </row>
    <row r="19" spans="1:14" ht="15.75" x14ac:dyDescent="0.25">
      <c r="A19" s="356" t="s">
        <v>253</v>
      </c>
      <c r="B19" s="357" t="s">
        <v>283</v>
      </c>
      <c r="C19" s="96">
        <v>45709</v>
      </c>
      <c r="D19" s="376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288"/>
      <c r="M19" s="69"/>
      <c r="N19" s="137">
        <f t="shared" si="1"/>
        <v>205332.75</v>
      </c>
    </row>
    <row r="20" spans="1:14" ht="15.75" x14ac:dyDescent="0.25">
      <c r="A20" s="356" t="s">
        <v>254</v>
      </c>
      <c r="B20" s="357" t="s">
        <v>284</v>
      </c>
      <c r="C20" s="96">
        <v>0</v>
      </c>
      <c r="D20" s="376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288"/>
      <c r="M20" s="69"/>
      <c r="N20" s="137">
        <f t="shared" si="1"/>
        <v>214660.15</v>
      </c>
    </row>
    <row r="21" spans="1:14" ht="15.75" x14ac:dyDescent="0.25">
      <c r="A21" s="356" t="s">
        <v>254</v>
      </c>
      <c r="B21" s="357" t="s">
        <v>285</v>
      </c>
      <c r="C21" s="96">
        <v>58310.5</v>
      </c>
      <c r="D21" s="376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288"/>
      <c r="M21" s="69"/>
      <c r="N21" s="137">
        <f t="shared" si="1"/>
        <v>215088.31</v>
      </c>
    </row>
    <row r="22" spans="1:14" ht="18.75" x14ac:dyDescent="0.3">
      <c r="A22" s="356" t="s">
        <v>254</v>
      </c>
      <c r="B22" s="357" t="s">
        <v>286</v>
      </c>
      <c r="C22" s="96">
        <v>2844.3</v>
      </c>
      <c r="D22" s="376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288"/>
      <c r="M22" s="69"/>
      <c r="N22" s="137">
        <f t="shared" si="1"/>
        <v>217797.91</v>
      </c>
    </row>
    <row r="23" spans="1:14" ht="15.75" x14ac:dyDescent="0.25">
      <c r="A23" s="356" t="s">
        <v>255</v>
      </c>
      <c r="B23" s="357" t="s">
        <v>287</v>
      </c>
      <c r="C23" s="96">
        <v>60433.2</v>
      </c>
      <c r="D23" s="376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288"/>
      <c r="M23" s="69"/>
      <c r="N23" s="137">
        <f t="shared" si="1"/>
        <v>219566.39</v>
      </c>
    </row>
    <row r="24" spans="1:14" ht="15.75" x14ac:dyDescent="0.25">
      <c r="A24" s="356" t="s">
        <v>256</v>
      </c>
      <c r="B24" s="357" t="s">
        <v>288</v>
      </c>
      <c r="C24" s="96">
        <v>78786.3</v>
      </c>
      <c r="D24" s="376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288"/>
      <c r="M24" s="69"/>
      <c r="N24" s="137">
        <f t="shared" si="1"/>
        <v>264952.19</v>
      </c>
    </row>
    <row r="25" spans="1:14" ht="15.75" x14ac:dyDescent="0.25">
      <c r="A25" s="356" t="s">
        <v>257</v>
      </c>
      <c r="B25" s="357" t="s">
        <v>289</v>
      </c>
      <c r="C25" s="96">
        <v>36160.1</v>
      </c>
      <c r="D25" s="376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288"/>
      <c r="M25" s="69"/>
      <c r="N25" s="137">
        <f t="shared" si="1"/>
        <v>271498.07</v>
      </c>
    </row>
    <row r="26" spans="1:14" ht="15.75" x14ac:dyDescent="0.25">
      <c r="A26" s="356" t="s">
        <v>257</v>
      </c>
      <c r="B26" s="357" t="s">
        <v>290</v>
      </c>
      <c r="C26" s="96">
        <v>2104.4</v>
      </c>
      <c r="D26" s="376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288"/>
      <c r="M26" s="69"/>
      <c r="N26" s="137">
        <f t="shared" si="1"/>
        <v>279496.17</v>
      </c>
    </row>
    <row r="27" spans="1:14" ht="15.75" x14ac:dyDescent="0.25">
      <c r="A27" s="356" t="s">
        <v>258</v>
      </c>
      <c r="B27" s="357" t="s">
        <v>291</v>
      </c>
      <c r="C27" s="96">
        <v>634.5</v>
      </c>
      <c r="D27" s="380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288"/>
      <c r="M27" s="69"/>
      <c r="N27" s="137">
        <f t="shared" si="1"/>
        <v>280383.69</v>
      </c>
    </row>
    <row r="28" spans="1:14" ht="15.75" x14ac:dyDescent="0.25">
      <c r="A28" s="356" t="s">
        <v>258</v>
      </c>
      <c r="B28" s="357" t="s">
        <v>292</v>
      </c>
      <c r="C28" s="96">
        <v>47894.06</v>
      </c>
      <c r="D28" s="376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288"/>
      <c r="M28" s="69"/>
      <c r="N28" s="137">
        <f t="shared" si="1"/>
        <v>280955.28999999998</v>
      </c>
    </row>
    <row r="29" spans="1:14" ht="15.75" x14ac:dyDescent="0.25">
      <c r="A29" s="356" t="s">
        <v>259</v>
      </c>
      <c r="B29" s="357" t="s">
        <v>293</v>
      </c>
      <c r="C29" s="96">
        <v>48036.26</v>
      </c>
      <c r="D29" s="376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288"/>
      <c r="M29" s="69"/>
      <c r="N29" s="137">
        <f t="shared" si="1"/>
        <v>304034.28999999998</v>
      </c>
    </row>
    <row r="30" spans="1:14" ht="18.75" x14ac:dyDescent="0.3">
      <c r="A30" s="356" t="s">
        <v>260</v>
      </c>
      <c r="B30" s="357" t="s">
        <v>294</v>
      </c>
      <c r="C30" s="96">
        <v>61444</v>
      </c>
      <c r="D30" s="376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288"/>
      <c r="M30" s="69"/>
      <c r="N30" s="137">
        <f t="shared" si="1"/>
        <v>304034.28999999998</v>
      </c>
    </row>
    <row r="31" spans="1:14" ht="15.75" x14ac:dyDescent="0.25">
      <c r="A31" s="356" t="s">
        <v>260</v>
      </c>
      <c r="B31" s="357" t="s">
        <v>295</v>
      </c>
      <c r="C31" s="96">
        <v>134636</v>
      </c>
      <c r="D31" s="377">
        <v>44564</v>
      </c>
      <c r="E31" s="378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288"/>
      <c r="M31" s="69"/>
      <c r="N31" s="137">
        <f>N30+K31-M31</f>
        <v>304322.28999999998</v>
      </c>
    </row>
    <row r="32" spans="1:14" ht="15.75" x14ac:dyDescent="0.25">
      <c r="A32" s="356" t="s">
        <v>260</v>
      </c>
      <c r="B32" s="357" t="s">
        <v>296</v>
      </c>
      <c r="C32" s="96">
        <v>2496</v>
      </c>
      <c r="D32" s="377">
        <v>44564</v>
      </c>
      <c r="E32" s="378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288"/>
      <c r="M32" s="69"/>
      <c r="N32" s="137">
        <f t="shared" si="1"/>
        <v>304322.28999999998</v>
      </c>
    </row>
    <row r="33" spans="1:14" ht="15.75" x14ac:dyDescent="0.25">
      <c r="A33" s="356" t="s">
        <v>260</v>
      </c>
      <c r="B33" s="357" t="s">
        <v>297</v>
      </c>
      <c r="C33" s="96">
        <v>1835.32</v>
      </c>
      <c r="D33" s="377">
        <v>44564</v>
      </c>
      <c r="E33" s="378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288"/>
      <c r="M33" s="69"/>
      <c r="N33" s="137">
        <f t="shared" si="1"/>
        <v>321295.40999999997</v>
      </c>
    </row>
    <row r="34" spans="1:14" ht="15.75" x14ac:dyDescent="0.25">
      <c r="A34" s="356" t="s">
        <v>261</v>
      </c>
      <c r="B34" s="357" t="s">
        <v>298</v>
      </c>
      <c r="C34" s="96">
        <v>37820</v>
      </c>
      <c r="D34" s="377">
        <v>44564</v>
      </c>
      <c r="E34" s="378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288"/>
      <c r="M34" s="69"/>
      <c r="N34" s="137">
        <f t="shared" si="1"/>
        <v>321909.64999999997</v>
      </c>
    </row>
    <row r="35" spans="1:14" ht="15.75" x14ac:dyDescent="0.25">
      <c r="A35" s="356" t="s">
        <v>261</v>
      </c>
      <c r="B35" s="357" t="s">
        <v>299</v>
      </c>
      <c r="C35" s="96">
        <v>20355.400000000001</v>
      </c>
      <c r="D35" s="377">
        <v>44564</v>
      </c>
      <c r="E35" s="378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288"/>
      <c r="M35" s="69"/>
      <c r="N35" s="137">
        <f t="shared" si="1"/>
        <v>322125.64999999997</v>
      </c>
    </row>
    <row r="36" spans="1:14" ht="15.75" x14ac:dyDescent="0.25">
      <c r="A36" s="356" t="s">
        <v>300</v>
      </c>
      <c r="B36" s="357" t="s">
        <v>301</v>
      </c>
      <c r="C36" s="96">
        <v>37968.800000000003</v>
      </c>
      <c r="D36" s="253"/>
      <c r="E36" s="69"/>
      <c r="F36" s="137">
        <f t="shared" si="0"/>
        <v>37968.800000000003</v>
      </c>
      <c r="I36" s="349" t="s">
        <v>261</v>
      </c>
      <c r="J36" s="348">
        <v>8110</v>
      </c>
      <c r="K36" s="350">
        <v>0</v>
      </c>
      <c r="L36" s="288"/>
      <c r="M36" s="69"/>
      <c r="N36" s="137">
        <f t="shared" si="1"/>
        <v>322125.64999999997</v>
      </c>
    </row>
    <row r="37" spans="1:14" ht="15.75" x14ac:dyDescent="0.25">
      <c r="A37" s="356" t="s">
        <v>262</v>
      </c>
      <c r="B37" s="357" t="s">
        <v>302</v>
      </c>
      <c r="C37" s="96">
        <v>38370.6</v>
      </c>
      <c r="D37" s="253"/>
      <c r="E37" s="69"/>
      <c r="F37" s="137">
        <f t="shared" si="0"/>
        <v>76339.399999999994</v>
      </c>
      <c r="I37" s="360" t="s">
        <v>261</v>
      </c>
      <c r="J37" s="361">
        <v>8114</v>
      </c>
      <c r="K37" s="362">
        <v>78024.399999999994</v>
      </c>
      <c r="L37" s="363"/>
      <c r="M37" s="364"/>
      <c r="N37" s="365">
        <f t="shared" si="1"/>
        <v>400150.04999999993</v>
      </c>
    </row>
    <row r="38" spans="1:14" ht="15.75" x14ac:dyDescent="0.25">
      <c r="A38" s="356" t="s">
        <v>262</v>
      </c>
      <c r="B38" s="357" t="s">
        <v>303</v>
      </c>
      <c r="C38" s="96">
        <v>2250</v>
      </c>
      <c r="D38" s="253"/>
      <c r="E38" s="69"/>
      <c r="F38" s="137">
        <f t="shared" si="0"/>
        <v>78589.399999999994</v>
      </c>
      <c r="I38" s="366" t="s">
        <v>262</v>
      </c>
      <c r="J38" s="38">
        <v>8133</v>
      </c>
      <c r="K38" s="69">
        <v>7344.28</v>
      </c>
      <c r="L38" s="288"/>
      <c r="M38" s="69"/>
      <c r="N38" s="367">
        <f t="shared" si="1"/>
        <v>407494.32999999996</v>
      </c>
    </row>
    <row r="39" spans="1:14" ht="15" customHeight="1" thickBot="1" x14ac:dyDescent="0.3">
      <c r="A39" s="356" t="s">
        <v>263</v>
      </c>
      <c r="B39" s="357" t="s">
        <v>304</v>
      </c>
      <c r="C39" s="96">
        <v>36332.379999999997</v>
      </c>
      <c r="D39" s="253"/>
      <c r="E39" s="69"/>
      <c r="F39" s="137">
        <f t="shared" si="0"/>
        <v>114921.78</v>
      </c>
      <c r="I39" s="351" t="s">
        <v>263</v>
      </c>
      <c r="J39" s="352">
        <v>8144</v>
      </c>
      <c r="K39" s="353">
        <v>0</v>
      </c>
      <c r="L39" s="354"/>
      <c r="M39" s="215"/>
      <c r="N39" s="355">
        <f t="shared" si="1"/>
        <v>407494.32999999996</v>
      </c>
    </row>
    <row r="40" spans="1:14" ht="17.25" thickTop="1" thickBot="1" x14ac:dyDescent="0.3">
      <c r="A40" s="356" t="s">
        <v>263</v>
      </c>
      <c r="B40" s="357" t="s">
        <v>305</v>
      </c>
      <c r="C40" s="96">
        <v>31011.599999999999</v>
      </c>
      <c r="D40" s="253"/>
      <c r="E40" s="69"/>
      <c r="F40" s="137">
        <f t="shared" si="0"/>
        <v>145933.38</v>
      </c>
      <c r="I40" s="349" t="s">
        <v>263</v>
      </c>
      <c r="J40" s="348">
        <v>8145</v>
      </c>
      <c r="K40" s="350">
        <v>2592.81</v>
      </c>
      <c r="L40" s="140"/>
      <c r="M40" s="69"/>
      <c r="N40" s="355">
        <f t="shared" si="1"/>
        <v>410087.13999999996</v>
      </c>
    </row>
    <row r="41" spans="1:14" ht="17.25" thickTop="1" thickBot="1" x14ac:dyDescent="0.3">
      <c r="A41" s="356" t="s">
        <v>306</v>
      </c>
      <c r="B41" s="357" t="s">
        <v>307</v>
      </c>
      <c r="C41" s="96">
        <v>95276.3</v>
      </c>
      <c r="D41" s="253"/>
      <c r="E41" s="69"/>
      <c r="F41" s="137">
        <f t="shared" si="0"/>
        <v>241209.68</v>
      </c>
      <c r="I41" s="349" t="s">
        <v>263</v>
      </c>
      <c r="J41" s="348">
        <v>8148</v>
      </c>
      <c r="K41" s="350">
        <v>89838.6</v>
      </c>
      <c r="L41" s="140"/>
      <c r="M41" s="69"/>
      <c r="N41" s="355">
        <f t="shared" si="1"/>
        <v>499925.74</v>
      </c>
    </row>
    <row r="42" spans="1:14" ht="17.25" thickTop="1" thickBot="1" x14ac:dyDescent="0.3">
      <c r="A42" s="356" t="s">
        <v>306</v>
      </c>
      <c r="B42" s="357" t="s">
        <v>308</v>
      </c>
      <c r="C42" s="96">
        <v>4262.3999999999996</v>
      </c>
      <c r="D42" s="253"/>
      <c r="E42" s="69"/>
      <c r="F42" s="137">
        <f t="shared" si="0"/>
        <v>245472.08</v>
      </c>
      <c r="I42" s="349" t="s">
        <v>264</v>
      </c>
      <c r="J42" s="348">
        <v>8164</v>
      </c>
      <c r="K42" s="350">
        <v>10475.799999999999</v>
      </c>
      <c r="L42" s="140"/>
      <c r="M42" s="69"/>
      <c r="N42" s="355">
        <f t="shared" si="1"/>
        <v>510401.54</v>
      </c>
    </row>
    <row r="43" spans="1:14" ht="17.25" thickTop="1" thickBot="1" x14ac:dyDescent="0.3">
      <c r="A43" s="356" t="s">
        <v>264</v>
      </c>
      <c r="B43" s="357" t="s">
        <v>309</v>
      </c>
      <c r="C43" s="96">
        <v>33297.4</v>
      </c>
      <c r="D43" s="253"/>
      <c r="E43" s="69"/>
      <c r="F43" s="137">
        <f t="shared" si="0"/>
        <v>278769.48</v>
      </c>
      <c r="I43" s="349" t="s">
        <v>264</v>
      </c>
      <c r="J43" s="348">
        <v>8169</v>
      </c>
      <c r="K43" s="350">
        <v>21719.4</v>
      </c>
      <c r="L43" s="140"/>
      <c r="M43" s="69"/>
      <c r="N43" s="355">
        <f t="shared" si="1"/>
        <v>532120.93999999994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278769.48</v>
      </c>
      <c r="I44" s="349" t="s">
        <v>264</v>
      </c>
      <c r="J44" s="348">
        <v>8170</v>
      </c>
      <c r="K44" s="350">
        <v>57983.8</v>
      </c>
      <c r="L44" s="140"/>
      <c r="M44" s="69"/>
      <c r="N44" s="355">
        <f t="shared" si="1"/>
        <v>590104.74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278769.48</v>
      </c>
      <c r="I45" s="134"/>
      <c r="J45" s="139"/>
      <c r="K45" s="69"/>
      <c r="L45" s="140"/>
      <c r="M45" s="69"/>
      <c r="N45" s="137">
        <f t="shared" si="1"/>
        <v>590104.74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278769.48</v>
      </c>
      <c r="I46" s="134"/>
      <c r="J46" s="139"/>
      <c r="K46" s="69"/>
      <c r="L46" s="140"/>
      <c r="M46" s="69"/>
      <c r="N46" s="137">
        <f t="shared" si="1"/>
        <v>590104.74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278769.48</v>
      </c>
      <c r="I47" s="134"/>
      <c r="J47" s="139"/>
      <c r="K47" s="69"/>
      <c r="L47" s="140"/>
      <c r="M47" s="69"/>
      <c r="N47" s="137">
        <f t="shared" si="1"/>
        <v>590104.74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278769.48</v>
      </c>
      <c r="I48" s="134"/>
      <c r="J48" s="139"/>
      <c r="K48" s="69"/>
      <c r="L48" s="140"/>
      <c r="M48" s="69"/>
      <c r="N48" s="137">
        <f t="shared" si="1"/>
        <v>590104.74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278769.48</v>
      </c>
      <c r="I49" s="134"/>
      <c r="J49" s="139"/>
      <c r="K49" s="69"/>
      <c r="L49" s="140"/>
      <c r="M49" s="69"/>
      <c r="N49" s="137">
        <f t="shared" si="1"/>
        <v>590104.74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278769.48</v>
      </c>
      <c r="I50" s="134"/>
      <c r="J50" s="139"/>
      <c r="K50" s="69"/>
      <c r="L50" s="140"/>
      <c r="M50" s="69"/>
      <c r="N50" s="137">
        <f t="shared" si="1"/>
        <v>590104.74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278769.48</v>
      </c>
      <c r="I51" s="134"/>
      <c r="J51" s="139"/>
      <c r="K51" s="69"/>
      <c r="L51" s="140"/>
      <c r="M51" s="69"/>
      <c r="N51" s="137">
        <f t="shared" si="1"/>
        <v>590104.74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278769.48</v>
      </c>
      <c r="I52" s="134"/>
      <c r="J52" s="139"/>
      <c r="K52" s="69"/>
      <c r="L52" s="140"/>
      <c r="M52" s="69"/>
      <c r="N52" s="137">
        <f t="shared" si="1"/>
        <v>590104.74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278769.48</v>
      </c>
      <c r="I53" s="134"/>
      <c r="J53" s="139"/>
      <c r="K53" s="69"/>
      <c r="L53" s="140"/>
      <c r="M53" s="69"/>
      <c r="N53" s="137">
        <f t="shared" si="1"/>
        <v>590104.74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278769.48</v>
      </c>
      <c r="I54" s="134"/>
      <c r="J54" s="139"/>
      <c r="K54" s="69"/>
      <c r="L54" s="140"/>
      <c r="M54" s="69"/>
      <c r="N54" s="137">
        <f t="shared" si="1"/>
        <v>590104.74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278769.48</v>
      </c>
      <c r="I55" s="134"/>
      <c r="J55" s="139"/>
      <c r="K55" s="69"/>
      <c r="L55" s="140"/>
      <c r="M55" s="69"/>
      <c r="N55" s="137">
        <f t="shared" si="1"/>
        <v>590104.74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278769.48</v>
      </c>
      <c r="I56" s="134"/>
      <c r="J56" s="139"/>
      <c r="K56" s="69"/>
      <c r="L56" s="140"/>
      <c r="M56" s="69"/>
      <c r="N56" s="137">
        <f t="shared" si="1"/>
        <v>590104.74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278769.48</v>
      </c>
      <c r="I57" s="358"/>
      <c r="J57" s="359"/>
      <c r="K57" s="34"/>
      <c r="L57" s="147"/>
      <c r="M57" s="34"/>
      <c r="N57" s="137">
        <f t="shared" ref="N57:N73" si="2">N56+K57-M57</f>
        <v>590104.74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278769.48</v>
      </c>
      <c r="I58" s="358"/>
      <c r="J58" s="359"/>
      <c r="K58" s="34"/>
      <c r="L58" s="147"/>
      <c r="M58" s="34"/>
      <c r="N58" s="137">
        <f t="shared" si="2"/>
        <v>590104.74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278769.48</v>
      </c>
      <c r="I59" s="358"/>
      <c r="J59" s="359"/>
      <c r="K59" s="34"/>
      <c r="L59" s="147"/>
      <c r="M59" s="34"/>
      <c r="N59" s="137">
        <f t="shared" si="2"/>
        <v>590104.74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278769.48</v>
      </c>
      <c r="I60" s="358"/>
      <c r="J60" s="359"/>
      <c r="K60" s="34"/>
      <c r="L60" s="147"/>
      <c r="M60" s="34"/>
      <c r="N60" s="137">
        <f t="shared" si="2"/>
        <v>590104.74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278769.48</v>
      </c>
      <c r="I61" s="358"/>
      <c r="J61" s="359"/>
      <c r="K61" s="34"/>
      <c r="L61" s="147"/>
      <c r="M61" s="34"/>
      <c r="N61" s="137">
        <f t="shared" si="2"/>
        <v>590104.74</v>
      </c>
    </row>
    <row r="62" spans="1:14" ht="15.75" hidden="1" x14ac:dyDescent="0.25">
      <c r="A62" s="358"/>
      <c r="B62" s="359"/>
      <c r="C62" s="34"/>
      <c r="D62" s="118"/>
      <c r="E62" s="34"/>
      <c r="F62" s="137">
        <f t="shared" si="0"/>
        <v>278769.48</v>
      </c>
      <c r="I62" s="358"/>
      <c r="J62" s="359"/>
      <c r="K62" s="34"/>
      <c r="L62" s="147"/>
      <c r="M62" s="34"/>
      <c r="N62" s="137">
        <f t="shared" si="2"/>
        <v>590104.74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278769.48</v>
      </c>
      <c r="I63" s="134"/>
      <c r="J63" s="139"/>
      <c r="K63" s="69"/>
      <c r="L63" s="148"/>
      <c r="M63" s="69"/>
      <c r="N63" s="137">
        <f t="shared" si="2"/>
        <v>590104.74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278769.48</v>
      </c>
      <c r="I64" s="134"/>
      <c r="J64" s="139"/>
      <c r="K64" s="69"/>
      <c r="L64" s="148"/>
      <c r="M64" s="69"/>
      <c r="N64" s="137">
        <f t="shared" si="2"/>
        <v>590104.74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278769.48</v>
      </c>
      <c r="I65" s="134"/>
      <c r="J65" s="139"/>
      <c r="K65" s="69"/>
      <c r="L65" s="148"/>
      <c r="M65" s="69"/>
      <c r="N65" s="137">
        <f t="shared" si="2"/>
        <v>590104.74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278769.48</v>
      </c>
      <c r="I66" s="134"/>
      <c r="J66" s="139"/>
      <c r="K66" s="69"/>
      <c r="L66" s="148"/>
      <c r="M66" s="69"/>
      <c r="N66" s="137">
        <f t="shared" si="2"/>
        <v>590104.74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278769.48</v>
      </c>
      <c r="I67" s="134"/>
      <c r="J67" s="139"/>
      <c r="K67" s="69"/>
      <c r="L67" s="148"/>
      <c r="M67" s="69"/>
      <c r="N67" s="137">
        <f t="shared" si="2"/>
        <v>590104.74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278769.48</v>
      </c>
      <c r="I68" s="134"/>
      <c r="J68" s="139"/>
      <c r="K68" s="69"/>
      <c r="L68" s="148"/>
      <c r="M68" s="69"/>
      <c r="N68" s="137">
        <f t="shared" si="2"/>
        <v>590104.74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1" si="3">F68+C69-E69</f>
        <v>278769.48</v>
      </c>
      <c r="I69" s="134"/>
      <c r="J69" s="139"/>
      <c r="K69" s="69"/>
      <c r="L69" s="148"/>
      <c r="M69" s="69"/>
      <c r="N69" s="137">
        <f t="shared" si="2"/>
        <v>590104.74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3"/>
        <v>278769.48</v>
      </c>
      <c r="I70" s="134"/>
      <c r="J70" s="139"/>
      <c r="K70" s="69"/>
      <c r="L70" s="148"/>
      <c r="M70" s="69"/>
      <c r="N70" s="137">
        <f t="shared" si="2"/>
        <v>590104.74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3"/>
        <v>278769.48</v>
      </c>
      <c r="I71" s="134"/>
      <c r="J71" s="139"/>
      <c r="K71" s="69"/>
      <c r="L71" s="148"/>
      <c r="M71" s="69"/>
      <c r="N71" s="137">
        <f t="shared" si="2"/>
        <v>590104.74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ref="F72:F73" si="4">F71+C72-E72</f>
        <v>278769.48</v>
      </c>
      <c r="I72" s="134"/>
      <c r="J72" s="139"/>
      <c r="K72" s="69"/>
      <c r="L72" s="148"/>
      <c r="M72" s="69"/>
      <c r="N72" s="137">
        <f t="shared" si="2"/>
        <v>590104.74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4"/>
        <v>278769.48</v>
      </c>
      <c r="I73" s="149"/>
      <c r="J73" s="150"/>
      <c r="K73" s="151">
        <v>0</v>
      </c>
      <c r="L73" s="152"/>
      <c r="M73" s="151"/>
      <c r="N73" s="137">
        <f t="shared" si="2"/>
        <v>590104.74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278769.48</v>
      </c>
      <c r="K74" s="209">
        <f>SUM(K3:K73)</f>
        <v>590104.74</v>
      </c>
      <c r="L74" s="97"/>
      <c r="M74" s="1"/>
      <c r="N74" s="153">
        <f>SUM(K74:M74)</f>
        <v>590104.74</v>
      </c>
    </row>
    <row r="75" spans="1:14" ht="15.75" thickBot="1" x14ac:dyDescent="0.3">
      <c r="B75" s="213"/>
      <c r="C75" s="214"/>
      <c r="D75" s="256"/>
      <c r="E75" s="3"/>
      <c r="F75" s="478" t="s">
        <v>207</v>
      </c>
      <c r="K75" s="1"/>
      <c r="L75" s="97"/>
      <c r="M75" s="3"/>
      <c r="N75" s="1"/>
    </row>
    <row r="76" spans="1:14" x14ac:dyDescent="0.25">
      <c r="B76" s="98"/>
      <c r="C76" s="1"/>
      <c r="D76" s="256"/>
      <c r="E76" s="3"/>
      <c r="F76" s="479"/>
      <c r="K76" s="1"/>
      <c r="L76" s="97"/>
      <c r="M76" s="3"/>
      <c r="N76" s="1"/>
    </row>
    <row r="77" spans="1:14" x14ac:dyDescent="0.25">
      <c r="A77"/>
      <c r="B77" s="23"/>
      <c r="I77"/>
      <c r="J77" s="194"/>
      <c r="L77" s="23"/>
    </row>
    <row r="78" spans="1:14" x14ac:dyDescent="0.25">
      <c r="A78"/>
      <c r="B78" s="23"/>
      <c r="I78"/>
      <c r="J78" s="194"/>
      <c r="L78" s="23"/>
    </row>
    <row r="79" spans="1:14" x14ac:dyDescent="0.25">
      <c r="A79"/>
      <c r="B79" s="23"/>
      <c r="I79"/>
      <c r="J79" s="194"/>
      <c r="L79" s="23"/>
    </row>
    <row r="80" spans="1:14" x14ac:dyDescent="0.25">
      <c r="A80"/>
      <c r="B80" s="23"/>
      <c r="F80"/>
      <c r="I80"/>
      <c r="J80" s="194"/>
      <c r="L80" s="23"/>
      <c r="N80"/>
    </row>
    <row r="81" spans="1:14" x14ac:dyDescent="0.25">
      <c r="A81"/>
      <c r="B81" s="23"/>
      <c r="F81"/>
      <c r="I81"/>
      <c r="J81" s="194"/>
      <c r="L81" s="23"/>
      <c r="N81"/>
    </row>
    <row r="82" spans="1:14" x14ac:dyDescent="0.25">
      <c r="A82"/>
      <c r="B82" s="23"/>
      <c r="F82"/>
      <c r="I82"/>
      <c r="J82" s="194"/>
      <c r="L82" s="23"/>
      <c r="N82"/>
    </row>
    <row r="83" spans="1:14" x14ac:dyDescent="0.25">
      <c r="A83"/>
      <c r="B83" s="23"/>
      <c r="F83"/>
      <c r="I83"/>
      <c r="J83" s="194"/>
      <c r="L83" s="23"/>
      <c r="N83"/>
    </row>
    <row r="84" spans="1:14" x14ac:dyDescent="0.25">
      <c r="A84"/>
      <c r="B84" s="23"/>
      <c r="F84"/>
      <c r="I84"/>
      <c r="J84" s="194"/>
      <c r="L84" s="23"/>
      <c r="N84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B95" s="23"/>
      <c r="E95"/>
      <c r="J95" s="194"/>
      <c r="L95" s="23"/>
      <c r="M95"/>
    </row>
    <row r="96" spans="1:14" x14ac:dyDescent="0.25">
      <c r="B96" s="23"/>
      <c r="E96"/>
      <c r="J96" s="194"/>
      <c r="L96" s="23"/>
      <c r="M96"/>
    </row>
    <row r="97" spans="2:13" x14ac:dyDescent="0.25">
      <c r="B97" s="23"/>
      <c r="E97"/>
      <c r="J97" s="194"/>
      <c r="L97" s="23"/>
      <c r="M97"/>
    </row>
    <row r="98" spans="2:13" x14ac:dyDescent="0.25">
      <c r="B98" s="23"/>
      <c r="E98"/>
      <c r="J98" s="194"/>
      <c r="L98" s="23"/>
      <c r="M98"/>
    </row>
    <row r="99" spans="2:13" x14ac:dyDescent="0.25">
      <c r="B99" s="23"/>
      <c r="E99"/>
      <c r="J99" s="194"/>
      <c r="L99" s="23"/>
      <c r="M99"/>
    </row>
    <row r="100" spans="2:13" x14ac:dyDescent="0.25">
      <c r="B100" s="23"/>
      <c r="E100"/>
      <c r="J100" s="194"/>
      <c r="L100" s="23"/>
      <c r="M100"/>
    </row>
    <row r="101" spans="2:13" x14ac:dyDescent="0.25">
      <c r="B101" s="23"/>
      <c r="E101"/>
      <c r="J101" s="194"/>
      <c r="L101" s="23"/>
      <c r="M101"/>
    </row>
    <row r="102" spans="2:13" x14ac:dyDescent="0.25">
      <c r="B102" s="23"/>
      <c r="E102"/>
      <c r="J102" s="194"/>
      <c r="L102" s="23"/>
      <c r="M102"/>
    </row>
    <row r="103" spans="2:13" x14ac:dyDescent="0.25">
      <c r="B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abSelected="1" topLeftCell="A31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0"/>
      <c r="C1" s="482" t="s">
        <v>323</v>
      </c>
      <c r="D1" s="483"/>
      <c r="E1" s="483"/>
      <c r="F1" s="483"/>
      <c r="G1" s="483"/>
      <c r="H1" s="483"/>
      <c r="I1" s="483"/>
      <c r="J1" s="483"/>
      <c r="K1" s="483"/>
      <c r="L1" s="483"/>
      <c r="M1" s="483"/>
    </row>
    <row r="2" spans="1:25" ht="16.5" thickBot="1" x14ac:dyDescent="0.3">
      <c r="B2" s="44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4" t="s">
        <v>0</v>
      </c>
      <c r="C3" s="445"/>
      <c r="D3" s="10"/>
      <c r="E3" s="11"/>
      <c r="F3" s="11"/>
      <c r="H3" s="446" t="s">
        <v>26</v>
      </c>
      <c r="I3" s="446"/>
      <c r="K3" s="165"/>
      <c r="L3" s="13"/>
      <c r="M3" s="14"/>
      <c r="P3" s="470" t="s">
        <v>6</v>
      </c>
      <c r="R3" s="480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47" t="s">
        <v>2</v>
      </c>
      <c r="F4" s="448"/>
      <c r="H4" s="449" t="s">
        <v>3</v>
      </c>
      <c r="I4" s="450"/>
      <c r="J4" s="19"/>
      <c r="K4" s="166"/>
      <c r="L4" s="20"/>
      <c r="M4" s="21" t="s">
        <v>4</v>
      </c>
      <c r="N4" s="22" t="s">
        <v>5</v>
      </c>
      <c r="P4" s="471"/>
      <c r="Q4" s="323" t="s">
        <v>217</v>
      </c>
      <c r="R4" s="481"/>
      <c r="W4" s="453" t="s">
        <v>124</v>
      </c>
      <c r="X4" s="45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400">
        <v>0</v>
      </c>
      <c r="S5" s="325"/>
      <c r="W5" s="453"/>
      <c r="X5" s="45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401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ref="P10:P14" si="2">N10+M10+L10+I10+C10</f>
        <v>88583.33</v>
      </c>
      <c r="Q10" s="318">
        <v>0</v>
      </c>
      <c r="R10" s="414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2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12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12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3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57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5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13">
        <v>0</v>
      </c>
      <c r="R21" s="415">
        <v>377273.87</v>
      </c>
      <c r="S21" s="147"/>
      <c r="W21" s="459"/>
      <c r="X21" s="45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60"/>
      <c r="X23" s="46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60"/>
      <c r="X24" s="46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61"/>
      <c r="X25" s="46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61"/>
      <c r="X26" s="46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54"/>
      <c r="X27" s="455"/>
      <c r="Y27" s="45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55"/>
      <c r="X28" s="455"/>
      <c r="Y28" s="45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14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4">
        <v>93087</v>
      </c>
      <c r="G31" s="2"/>
      <c r="H31" s="36">
        <v>44590</v>
      </c>
      <c r="I31" s="405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72">
        <f t="shared" ref="M36:N36" si="4">SUM(M5:M35)</f>
        <v>1818445.73</v>
      </c>
      <c r="N36" s="474">
        <f t="shared" si="4"/>
        <v>739014</v>
      </c>
      <c r="O36" s="276"/>
      <c r="P36" s="277">
        <v>0</v>
      </c>
      <c r="Q36" s="476">
        <f t="shared" ref="Q36" si="5"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473"/>
      <c r="N37" s="475"/>
      <c r="O37" s="276"/>
      <c r="P37" s="277">
        <v>0</v>
      </c>
      <c r="Q37" s="477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7" t="s">
        <v>11</v>
      </c>
      <c r="I52" s="428"/>
      <c r="J52" s="100"/>
      <c r="K52" s="429">
        <f>I50+L50</f>
        <v>144994.20000000001</v>
      </c>
      <c r="L52" s="462"/>
      <c r="M52" s="272"/>
      <c r="N52" s="272"/>
      <c r="P52" s="34"/>
      <c r="Q52" s="13"/>
    </row>
    <row r="53" spans="1:17" ht="16.5" thickBot="1" x14ac:dyDescent="0.3">
      <c r="D53" s="433" t="s">
        <v>12</v>
      </c>
      <c r="E53" s="433"/>
      <c r="F53" s="313">
        <f>F50-K52-C50</f>
        <v>2135426.1199999996</v>
      </c>
      <c r="I53" s="102"/>
      <c r="J53" s="103"/>
    </row>
    <row r="54" spans="1:17" ht="18.75" x14ac:dyDescent="0.3">
      <c r="D54" s="463" t="s">
        <v>95</v>
      </c>
      <c r="E54" s="463"/>
      <c r="F54" s="111">
        <v>0</v>
      </c>
      <c r="I54" s="434" t="s">
        <v>13</v>
      </c>
      <c r="J54" s="435"/>
      <c r="K54" s="436">
        <f>F56+F57+F58</f>
        <v>3440318.5299999993</v>
      </c>
      <c r="L54" s="436"/>
      <c r="M54" s="464" t="s">
        <v>211</v>
      </c>
      <c r="N54" s="465"/>
      <c r="O54" s="465"/>
      <c r="P54" s="465"/>
      <c r="Q54" s="466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67"/>
      <c r="N55" s="468"/>
      <c r="O55" s="468"/>
      <c r="P55" s="468"/>
      <c r="Q55" s="469"/>
    </row>
    <row r="56" spans="1:17" ht="19.5" thickTop="1" x14ac:dyDescent="0.3">
      <c r="C56" s="4" t="s">
        <v>7</v>
      </c>
      <c r="E56" s="98" t="s">
        <v>14</v>
      </c>
      <c r="F56" s="96">
        <f>SUM(F53:F55)</f>
        <v>2135426.1199999996</v>
      </c>
      <c r="H56" s="23"/>
      <c r="I56" s="108" t="s">
        <v>15</v>
      </c>
      <c r="J56" s="109"/>
      <c r="K56" s="438">
        <f>-C4</f>
        <v>-754143.23</v>
      </c>
      <c r="L56" s="439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16" t="s">
        <v>18</v>
      </c>
      <c r="E58" s="417"/>
      <c r="F58" s="113">
        <v>1149740.4099999999</v>
      </c>
      <c r="I58" s="418" t="s">
        <v>198</v>
      </c>
      <c r="J58" s="419"/>
      <c r="K58" s="420">
        <f>K54+K56</f>
        <v>2686175.2999999993</v>
      </c>
      <c r="L58" s="42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0"/>
  <sheetViews>
    <sheetView workbookViewId="0">
      <selection activeCell="J22" sqref="J22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5"/>
      <c r="E1" s="292"/>
      <c r="F1" s="382" t="s">
        <v>314</v>
      </c>
      <c r="I1" s="301" t="s">
        <v>325</v>
      </c>
      <c r="J1" s="302"/>
      <c r="K1" s="303"/>
      <c r="L1" s="304"/>
      <c r="M1" s="303"/>
      <c r="N1" s="381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2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06"/>
      <c r="B3" s="407"/>
      <c r="C3" s="13"/>
      <c r="D3" s="408"/>
      <c r="E3" s="13"/>
      <c r="F3" s="183">
        <f>C3-E3</f>
        <v>0</v>
      </c>
      <c r="I3" s="349"/>
      <c r="J3" s="348"/>
      <c r="K3" s="350"/>
      <c r="L3" s="306"/>
      <c r="M3" s="215"/>
      <c r="N3" s="183">
        <f>K3-M3</f>
        <v>0</v>
      </c>
    </row>
    <row r="4" spans="1:14" ht="18.75" x14ac:dyDescent="0.3">
      <c r="A4" s="406"/>
      <c r="B4" s="407"/>
      <c r="C4" s="13"/>
      <c r="D4" s="408"/>
      <c r="E4" s="13"/>
      <c r="F4" s="137">
        <f>F3+C4-E4</f>
        <v>0</v>
      </c>
      <c r="G4" s="138"/>
      <c r="I4" s="349"/>
      <c r="J4" s="348"/>
      <c r="K4" s="350"/>
      <c r="L4" s="288"/>
      <c r="M4" s="69"/>
      <c r="N4" s="137">
        <f>N3+K4-M4</f>
        <v>0</v>
      </c>
    </row>
    <row r="5" spans="1:14" ht="15.75" x14ac:dyDescent="0.25">
      <c r="A5" s="406"/>
      <c r="B5" s="407"/>
      <c r="C5" s="13"/>
      <c r="D5" s="408"/>
      <c r="E5" s="13"/>
      <c r="F5" s="137">
        <f t="shared" ref="F5:F68" si="0">F4+C5-E5</f>
        <v>0</v>
      </c>
      <c r="I5" s="349"/>
      <c r="J5" s="348"/>
      <c r="K5" s="350"/>
      <c r="L5" s="288"/>
      <c r="M5" s="69"/>
      <c r="N5" s="137">
        <f t="shared" ref="N5:N68" si="1">N4+K5-M5</f>
        <v>0</v>
      </c>
    </row>
    <row r="6" spans="1:14" ht="15.75" x14ac:dyDescent="0.25">
      <c r="A6" s="406"/>
      <c r="B6" s="407"/>
      <c r="C6" s="13"/>
      <c r="D6" s="408"/>
      <c r="E6" s="13"/>
      <c r="F6" s="137">
        <f t="shared" si="0"/>
        <v>0</v>
      </c>
      <c r="I6" s="349"/>
      <c r="J6" s="348"/>
      <c r="K6" s="350"/>
      <c r="L6" s="288"/>
      <c r="M6" s="69"/>
      <c r="N6" s="137">
        <f t="shared" si="1"/>
        <v>0</v>
      </c>
    </row>
    <row r="7" spans="1:14" ht="15.75" x14ac:dyDescent="0.25">
      <c r="A7" s="406"/>
      <c r="B7" s="407"/>
      <c r="C7" s="13"/>
      <c r="D7" s="408"/>
      <c r="E7" s="13"/>
      <c r="F7" s="137">
        <f t="shared" si="0"/>
        <v>0</v>
      </c>
      <c r="I7" s="349"/>
      <c r="J7" s="348"/>
      <c r="K7" s="350"/>
      <c r="L7" s="288"/>
      <c r="M7" s="69"/>
      <c r="N7" s="137">
        <f t="shared" si="1"/>
        <v>0</v>
      </c>
    </row>
    <row r="8" spans="1:14" ht="15.75" x14ac:dyDescent="0.25">
      <c r="A8" s="406"/>
      <c r="B8" s="407"/>
      <c r="C8" s="13"/>
      <c r="D8" s="408"/>
      <c r="E8" s="13"/>
      <c r="F8" s="137">
        <f t="shared" si="0"/>
        <v>0</v>
      </c>
      <c r="I8" s="349"/>
      <c r="J8" s="348"/>
      <c r="K8" s="350"/>
      <c r="L8" s="288"/>
      <c r="M8" s="69"/>
      <c r="N8" s="137">
        <f t="shared" si="1"/>
        <v>0</v>
      </c>
    </row>
    <row r="9" spans="1:14" ht="15.75" x14ac:dyDescent="0.25">
      <c r="A9" s="406"/>
      <c r="B9" s="407"/>
      <c r="C9" s="13"/>
      <c r="D9" s="408"/>
      <c r="E9" s="13"/>
      <c r="F9" s="137">
        <f t="shared" si="0"/>
        <v>0</v>
      </c>
      <c r="I9" s="349"/>
      <c r="J9" s="348"/>
      <c r="K9" s="350"/>
      <c r="L9" s="288"/>
      <c r="M9" s="69"/>
      <c r="N9" s="137">
        <f t="shared" si="1"/>
        <v>0</v>
      </c>
    </row>
    <row r="10" spans="1:14" ht="18.75" x14ac:dyDescent="0.3">
      <c r="A10" s="406"/>
      <c r="B10" s="407"/>
      <c r="C10" s="13"/>
      <c r="D10" s="408"/>
      <c r="E10" s="13"/>
      <c r="F10" s="137">
        <f t="shared" si="0"/>
        <v>0</v>
      </c>
      <c r="G10" s="138"/>
      <c r="I10" s="349"/>
      <c r="J10" s="348"/>
      <c r="K10" s="350"/>
      <c r="L10" s="288"/>
      <c r="M10" s="69"/>
      <c r="N10" s="137">
        <f t="shared" si="1"/>
        <v>0</v>
      </c>
    </row>
    <row r="11" spans="1:14" ht="15.75" x14ac:dyDescent="0.25">
      <c r="A11" s="406"/>
      <c r="B11" s="407"/>
      <c r="C11" s="13"/>
      <c r="D11" s="408"/>
      <c r="E11" s="13"/>
      <c r="F11" s="137">
        <f t="shared" si="0"/>
        <v>0</v>
      </c>
      <c r="I11" s="349"/>
      <c r="J11" s="348"/>
      <c r="K11" s="350"/>
      <c r="L11" s="288"/>
      <c r="M11" s="69"/>
      <c r="N11" s="137">
        <f t="shared" si="1"/>
        <v>0</v>
      </c>
    </row>
    <row r="12" spans="1:14" ht="15.75" x14ac:dyDescent="0.25">
      <c r="A12" s="406"/>
      <c r="B12" s="407"/>
      <c r="C12" s="13"/>
      <c r="D12" s="408"/>
      <c r="E12" s="13"/>
      <c r="F12" s="137">
        <f t="shared" si="0"/>
        <v>0</v>
      </c>
      <c r="I12" s="349"/>
      <c r="J12" s="348"/>
      <c r="K12" s="350"/>
      <c r="L12" s="288"/>
      <c r="M12" s="69"/>
      <c r="N12" s="137">
        <f t="shared" si="1"/>
        <v>0</v>
      </c>
    </row>
    <row r="13" spans="1:14" ht="15.75" x14ac:dyDescent="0.25">
      <c r="A13" s="406"/>
      <c r="B13" s="407"/>
      <c r="C13" s="13"/>
      <c r="D13" s="408"/>
      <c r="E13" s="13"/>
      <c r="F13" s="137">
        <f t="shared" si="0"/>
        <v>0</v>
      </c>
      <c r="I13" s="349"/>
      <c r="J13" s="348"/>
      <c r="K13" s="350"/>
      <c r="L13" s="288"/>
      <c r="M13" s="69"/>
      <c r="N13" s="137">
        <f t="shared" si="1"/>
        <v>0</v>
      </c>
    </row>
    <row r="14" spans="1:14" ht="15.75" x14ac:dyDescent="0.25">
      <c r="A14" s="406"/>
      <c r="B14" s="407"/>
      <c r="C14" s="13"/>
      <c r="D14" s="408"/>
      <c r="E14" s="13"/>
      <c r="F14" s="137">
        <f t="shared" si="0"/>
        <v>0</v>
      </c>
      <c r="I14" s="349"/>
      <c r="J14" s="348"/>
      <c r="K14" s="350"/>
      <c r="L14" s="288"/>
      <c r="M14" s="69"/>
      <c r="N14" s="137">
        <f t="shared" si="1"/>
        <v>0</v>
      </c>
    </row>
    <row r="15" spans="1:14" ht="15.75" x14ac:dyDescent="0.25">
      <c r="A15" s="406"/>
      <c r="B15" s="407"/>
      <c r="C15" s="13"/>
      <c r="D15" s="408"/>
      <c r="E15" s="13"/>
      <c r="F15" s="137">
        <f t="shared" si="0"/>
        <v>0</v>
      </c>
      <c r="I15" s="349"/>
      <c r="J15" s="348"/>
      <c r="K15" s="350"/>
      <c r="L15" s="288"/>
      <c r="M15" s="69"/>
      <c r="N15" s="137">
        <f t="shared" si="1"/>
        <v>0</v>
      </c>
    </row>
    <row r="16" spans="1:14" ht="15.75" x14ac:dyDescent="0.25">
      <c r="A16" s="406"/>
      <c r="B16" s="407"/>
      <c r="C16" s="13"/>
      <c r="D16" s="408"/>
      <c r="E16" s="13"/>
      <c r="F16" s="137">
        <f t="shared" si="0"/>
        <v>0</v>
      </c>
      <c r="I16" s="349"/>
      <c r="J16" s="348"/>
      <c r="K16" s="350"/>
      <c r="L16" s="288"/>
      <c r="M16" s="69"/>
      <c r="N16" s="137">
        <f t="shared" si="1"/>
        <v>0</v>
      </c>
    </row>
    <row r="17" spans="1:14" ht="15.75" x14ac:dyDescent="0.25">
      <c r="A17" s="406"/>
      <c r="B17" s="407"/>
      <c r="C17" s="13"/>
      <c r="D17" s="408"/>
      <c r="E17" s="13"/>
      <c r="F17" s="137">
        <f t="shared" si="0"/>
        <v>0</v>
      </c>
      <c r="I17" s="349"/>
      <c r="J17" s="348"/>
      <c r="K17" s="350"/>
      <c r="L17" s="288"/>
      <c r="M17" s="69"/>
      <c r="N17" s="137">
        <f t="shared" si="1"/>
        <v>0</v>
      </c>
    </row>
    <row r="18" spans="1:14" ht="15.75" x14ac:dyDescent="0.25">
      <c r="A18" s="406"/>
      <c r="B18" s="407"/>
      <c r="C18" s="13"/>
      <c r="D18" s="408"/>
      <c r="E18" s="13"/>
      <c r="F18" s="137">
        <f t="shared" si="0"/>
        <v>0</v>
      </c>
      <c r="I18" s="349"/>
      <c r="J18" s="348"/>
      <c r="K18" s="350"/>
      <c r="L18" s="288"/>
      <c r="M18" s="69"/>
      <c r="N18" s="137">
        <f t="shared" si="1"/>
        <v>0</v>
      </c>
    </row>
    <row r="19" spans="1:14" ht="15.75" x14ac:dyDescent="0.25">
      <c r="A19" s="406"/>
      <c r="B19" s="407"/>
      <c r="C19" s="13"/>
      <c r="D19" s="408"/>
      <c r="E19" s="13"/>
      <c r="F19" s="137">
        <f t="shared" si="0"/>
        <v>0</v>
      </c>
      <c r="I19" s="349"/>
      <c r="J19" s="348"/>
      <c r="K19" s="350"/>
      <c r="L19" s="288"/>
      <c r="M19" s="69"/>
      <c r="N19" s="137">
        <f t="shared" si="1"/>
        <v>0</v>
      </c>
    </row>
    <row r="20" spans="1:14" ht="15.75" x14ac:dyDescent="0.25">
      <c r="A20" s="406"/>
      <c r="B20" s="407"/>
      <c r="C20" s="13"/>
      <c r="D20" s="408"/>
      <c r="E20" s="13"/>
      <c r="F20" s="137">
        <f t="shared" si="0"/>
        <v>0</v>
      </c>
      <c r="I20" s="349"/>
      <c r="J20" s="348"/>
      <c r="K20" s="350"/>
      <c r="L20" s="288"/>
      <c r="M20" s="69"/>
      <c r="N20" s="137">
        <f t="shared" si="1"/>
        <v>0</v>
      </c>
    </row>
    <row r="21" spans="1:14" ht="15.75" x14ac:dyDescent="0.25">
      <c r="A21" s="406"/>
      <c r="B21" s="407"/>
      <c r="C21" s="13"/>
      <c r="D21" s="408"/>
      <c r="E21" s="13"/>
      <c r="F21" s="137">
        <f t="shared" si="0"/>
        <v>0</v>
      </c>
      <c r="I21" s="349"/>
      <c r="J21" s="348"/>
      <c r="K21" s="350"/>
      <c r="L21" s="288"/>
      <c r="M21" s="69"/>
      <c r="N21" s="137">
        <f t="shared" si="1"/>
        <v>0</v>
      </c>
    </row>
    <row r="22" spans="1:14" ht="18.75" x14ac:dyDescent="0.3">
      <c r="A22" s="406"/>
      <c r="B22" s="407"/>
      <c r="C22" s="13"/>
      <c r="D22" s="408"/>
      <c r="E22" s="13"/>
      <c r="F22" s="137">
        <f t="shared" si="0"/>
        <v>0</v>
      </c>
      <c r="G22" s="138"/>
      <c r="I22" s="349"/>
      <c r="J22" s="348"/>
      <c r="K22" s="350"/>
      <c r="L22" s="288"/>
      <c r="M22" s="69"/>
      <c r="N22" s="137">
        <f t="shared" si="1"/>
        <v>0</v>
      </c>
    </row>
    <row r="23" spans="1:14" ht="15.75" x14ac:dyDescent="0.25">
      <c r="A23" s="406"/>
      <c r="B23" s="407"/>
      <c r="C23" s="13"/>
      <c r="D23" s="408"/>
      <c r="E23" s="13"/>
      <c r="F23" s="137">
        <f t="shared" si="0"/>
        <v>0</v>
      </c>
      <c r="I23" s="349"/>
      <c r="J23" s="348"/>
      <c r="K23" s="350"/>
      <c r="L23" s="288"/>
      <c r="M23" s="69"/>
      <c r="N23" s="137">
        <f t="shared" si="1"/>
        <v>0</v>
      </c>
    </row>
    <row r="24" spans="1:14" ht="15.75" x14ac:dyDescent="0.25">
      <c r="A24" s="406"/>
      <c r="B24" s="407"/>
      <c r="C24" s="13"/>
      <c r="D24" s="408"/>
      <c r="E24" s="13"/>
      <c r="F24" s="137">
        <f t="shared" si="0"/>
        <v>0</v>
      </c>
      <c r="I24" s="349"/>
      <c r="J24" s="348"/>
      <c r="K24" s="350"/>
      <c r="L24" s="288"/>
      <c r="M24" s="69"/>
      <c r="N24" s="137">
        <f t="shared" si="1"/>
        <v>0</v>
      </c>
    </row>
    <row r="25" spans="1:14" ht="15.75" x14ac:dyDescent="0.25">
      <c r="A25" s="406"/>
      <c r="B25" s="407"/>
      <c r="C25" s="13"/>
      <c r="D25" s="408"/>
      <c r="E25" s="13"/>
      <c r="F25" s="137">
        <f t="shared" si="0"/>
        <v>0</v>
      </c>
      <c r="I25" s="349"/>
      <c r="J25" s="348"/>
      <c r="K25" s="350"/>
      <c r="L25" s="288"/>
      <c r="M25" s="69"/>
      <c r="N25" s="137">
        <f t="shared" si="1"/>
        <v>0</v>
      </c>
    </row>
    <row r="26" spans="1:14" ht="15.75" x14ac:dyDescent="0.25">
      <c r="A26" s="406"/>
      <c r="B26" s="407"/>
      <c r="C26" s="13"/>
      <c r="D26" s="408"/>
      <c r="E26" s="13"/>
      <c r="F26" s="137">
        <f t="shared" si="0"/>
        <v>0</v>
      </c>
      <c r="I26" s="349"/>
      <c r="J26" s="348"/>
      <c r="K26" s="350"/>
      <c r="L26" s="288"/>
      <c r="M26" s="69"/>
      <c r="N26" s="137">
        <f t="shared" si="1"/>
        <v>0</v>
      </c>
    </row>
    <row r="27" spans="1:14" ht="15.75" x14ac:dyDescent="0.25">
      <c r="A27" s="406"/>
      <c r="B27" s="407"/>
      <c r="C27" s="13"/>
      <c r="D27" s="408"/>
      <c r="E27" s="13"/>
      <c r="F27" s="137">
        <f t="shared" si="0"/>
        <v>0</v>
      </c>
      <c r="I27" s="349"/>
      <c r="J27" s="348"/>
      <c r="K27" s="350"/>
      <c r="L27" s="288"/>
      <c r="M27" s="69"/>
      <c r="N27" s="137">
        <f t="shared" si="1"/>
        <v>0</v>
      </c>
    </row>
    <row r="28" spans="1:14" ht="15.75" x14ac:dyDescent="0.25">
      <c r="A28" s="406"/>
      <c r="B28" s="407"/>
      <c r="C28" s="13"/>
      <c r="D28" s="408"/>
      <c r="E28" s="13"/>
      <c r="F28" s="137">
        <f t="shared" si="0"/>
        <v>0</v>
      </c>
      <c r="I28" s="349"/>
      <c r="J28" s="348"/>
      <c r="K28" s="350"/>
      <c r="L28" s="288"/>
      <c r="M28" s="69"/>
      <c r="N28" s="137">
        <f t="shared" si="1"/>
        <v>0</v>
      </c>
    </row>
    <row r="29" spans="1:14" ht="15.75" x14ac:dyDescent="0.25">
      <c r="A29" s="406"/>
      <c r="B29" s="407"/>
      <c r="C29" s="13"/>
      <c r="D29" s="408"/>
      <c r="E29" s="13"/>
      <c r="F29" s="137">
        <f t="shared" si="0"/>
        <v>0</v>
      </c>
      <c r="I29" s="349"/>
      <c r="J29" s="348"/>
      <c r="K29" s="350"/>
      <c r="L29" s="288"/>
      <c r="M29" s="69"/>
      <c r="N29" s="137">
        <f t="shared" si="1"/>
        <v>0</v>
      </c>
    </row>
    <row r="30" spans="1:14" ht="18.75" x14ac:dyDescent="0.3">
      <c r="A30" s="406"/>
      <c r="B30" s="407"/>
      <c r="C30" s="13"/>
      <c r="D30" s="408"/>
      <c r="E30" s="13"/>
      <c r="F30" s="137">
        <f t="shared" si="0"/>
        <v>0</v>
      </c>
      <c r="G30" s="138"/>
      <c r="I30" s="349"/>
      <c r="J30" s="348"/>
      <c r="K30" s="350"/>
      <c r="L30" s="288"/>
      <c r="M30" s="69"/>
      <c r="N30" s="137">
        <f t="shared" si="1"/>
        <v>0</v>
      </c>
    </row>
    <row r="31" spans="1:14" ht="15.75" x14ac:dyDescent="0.25">
      <c r="A31" s="406"/>
      <c r="B31" s="407"/>
      <c r="C31" s="13"/>
      <c r="D31" s="409"/>
      <c r="E31" s="410"/>
      <c r="F31" s="137">
        <f>F30+C31-E31</f>
        <v>0</v>
      </c>
      <c r="I31" s="349"/>
      <c r="J31" s="348"/>
      <c r="K31" s="350"/>
      <c r="L31" s="288"/>
      <c r="M31" s="69"/>
      <c r="N31" s="137">
        <f>N30+K31-M31</f>
        <v>0</v>
      </c>
    </row>
    <row r="32" spans="1:14" ht="15.75" x14ac:dyDescent="0.25">
      <c r="A32" s="406"/>
      <c r="B32" s="407"/>
      <c r="C32" s="13"/>
      <c r="D32" s="409"/>
      <c r="E32" s="410"/>
      <c r="F32" s="137">
        <f t="shared" si="0"/>
        <v>0</v>
      </c>
      <c r="I32" s="349"/>
      <c r="J32" s="348"/>
      <c r="K32" s="350"/>
      <c r="L32" s="288"/>
      <c r="M32" s="69"/>
      <c r="N32" s="137">
        <f t="shared" si="1"/>
        <v>0</v>
      </c>
    </row>
    <row r="33" spans="1:14" ht="15.75" x14ac:dyDescent="0.25">
      <c r="A33" s="406"/>
      <c r="B33" s="407"/>
      <c r="C33" s="13"/>
      <c r="D33" s="409"/>
      <c r="E33" s="410"/>
      <c r="F33" s="137">
        <f t="shared" si="0"/>
        <v>0</v>
      </c>
      <c r="I33" s="349"/>
      <c r="J33" s="348"/>
      <c r="K33" s="350"/>
      <c r="L33" s="288"/>
      <c r="M33" s="69"/>
      <c r="N33" s="137">
        <f t="shared" si="1"/>
        <v>0</v>
      </c>
    </row>
    <row r="34" spans="1:14" ht="15.75" x14ac:dyDescent="0.25">
      <c r="A34" s="406"/>
      <c r="B34" s="407"/>
      <c r="C34" s="13"/>
      <c r="D34" s="409"/>
      <c r="E34" s="410"/>
      <c r="F34" s="137">
        <f t="shared" si="0"/>
        <v>0</v>
      </c>
      <c r="I34" s="349"/>
      <c r="J34" s="348"/>
      <c r="K34" s="350"/>
      <c r="L34" s="288"/>
      <c r="M34" s="69"/>
      <c r="N34" s="137">
        <f t="shared" si="1"/>
        <v>0</v>
      </c>
    </row>
    <row r="35" spans="1:14" ht="15.75" x14ac:dyDescent="0.25">
      <c r="A35" s="406"/>
      <c r="B35" s="407"/>
      <c r="C35" s="13"/>
      <c r="D35" s="409"/>
      <c r="E35" s="410"/>
      <c r="F35" s="137">
        <f t="shared" si="0"/>
        <v>0</v>
      </c>
      <c r="I35" s="349"/>
      <c r="J35" s="348"/>
      <c r="K35" s="350"/>
      <c r="L35" s="288"/>
      <c r="M35" s="69"/>
      <c r="N35" s="137">
        <f t="shared" si="1"/>
        <v>0</v>
      </c>
    </row>
    <row r="36" spans="1:14" ht="15.75" x14ac:dyDescent="0.25">
      <c r="A36" s="406"/>
      <c r="B36" s="407"/>
      <c r="C36" s="13"/>
      <c r="D36" s="253"/>
      <c r="E36" s="69"/>
      <c r="F36" s="137">
        <f t="shared" si="0"/>
        <v>0</v>
      </c>
      <c r="I36" s="349"/>
      <c r="J36" s="348"/>
      <c r="K36" s="350"/>
      <c r="L36" s="288"/>
      <c r="M36" s="69"/>
      <c r="N36" s="137">
        <f t="shared" si="1"/>
        <v>0</v>
      </c>
    </row>
    <row r="37" spans="1:14" ht="15.75" x14ac:dyDescent="0.25">
      <c r="A37" s="406"/>
      <c r="B37" s="407"/>
      <c r="C37" s="13"/>
      <c r="D37" s="253"/>
      <c r="E37" s="69"/>
      <c r="F37" s="137">
        <f t="shared" si="0"/>
        <v>0</v>
      </c>
      <c r="I37" s="360"/>
      <c r="J37" s="361"/>
      <c r="K37" s="362"/>
      <c r="L37" s="363"/>
      <c r="M37" s="364"/>
      <c r="N37" s="365">
        <f t="shared" si="1"/>
        <v>0</v>
      </c>
    </row>
    <row r="38" spans="1:14" ht="15.75" x14ac:dyDescent="0.25">
      <c r="A38" s="406"/>
      <c r="B38" s="407"/>
      <c r="C38" s="13"/>
      <c r="D38" s="253"/>
      <c r="E38" s="69"/>
      <c r="F38" s="137">
        <f t="shared" si="0"/>
        <v>0</v>
      </c>
      <c r="I38" s="366"/>
      <c r="J38" s="38"/>
      <c r="K38" s="69"/>
      <c r="L38" s="288"/>
      <c r="M38" s="69"/>
      <c r="N38" s="367">
        <f t="shared" si="1"/>
        <v>0</v>
      </c>
    </row>
    <row r="39" spans="1:14" ht="15" customHeight="1" thickBot="1" x14ac:dyDescent="0.3">
      <c r="A39" s="406"/>
      <c r="B39" s="407"/>
      <c r="C39" s="13"/>
      <c r="D39" s="253"/>
      <c r="E39" s="69"/>
      <c r="F39" s="137">
        <f t="shared" si="0"/>
        <v>0</v>
      </c>
      <c r="I39" s="351"/>
      <c r="J39" s="352"/>
      <c r="K39" s="353"/>
      <c r="L39" s="354"/>
      <c r="M39" s="215"/>
      <c r="N39" s="355">
        <f t="shared" si="1"/>
        <v>0</v>
      </c>
    </row>
    <row r="40" spans="1:14" ht="17.25" thickTop="1" thickBot="1" x14ac:dyDescent="0.3">
      <c r="A40" s="406"/>
      <c r="B40" s="407"/>
      <c r="C40" s="13"/>
      <c r="D40" s="253"/>
      <c r="E40" s="69"/>
      <c r="F40" s="137">
        <f t="shared" si="0"/>
        <v>0</v>
      </c>
      <c r="I40" s="349"/>
      <c r="J40" s="348"/>
      <c r="K40" s="350"/>
      <c r="L40" s="140"/>
      <c r="M40" s="69"/>
      <c r="N40" s="355">
        <f t="shared" si="1"/>
        <v>0</v>
      </c>
    </row>
    <row r="41" spans="1:14" ht="17.25" thickTop="1" thickBot="1" x14ac:dyDescent="0.3">
      <c r="A41" s="406"/>
      <c r="B41" s="407"/>
      <c r="C41" s="13"/>
      <c r="D41" s="253"/>
      <c r="E41" s="69"/>
      <c r="F41" s="137">
        <f t="shared" si="0"/>
        <v>0</v>
      </c>
      <c r="I41" s="349"/>
      <c r="J41" s="348"/>
      <c r="K41" s="350"/>
      <c r="L41" s="140"/>
      <c r="M41" s="69"/>
      <c r="N41" s="355">
        <f t="shared" si="1"/>
        <v>0</v>
      </c>
    </row>
    <row r="42" spans="1:14" ht="17.25" thickTop="1" thickBot="1" x14ac:dyDescent="0.3">
      <c r="A42" s="406"/>
      <c r="B42" s="407"/>
      <c r="C42" s="13"/>
      <c r="D42" s="253"/>
      <c r="E42" s="69"/>
      <c r="F42" s="137">
        <f t="shared" si="0"/>
        <v>0</v>
      </c>
      <c r="I42" s="349"/>
      <c r="J42" s="348"/>
      <c r="K42" s="350"/>
      <c r="L42" s="140"/>
      <c r="M42" s="69"/>
      <c r="N42" s="355">
        <f t="shared" si="1"/>
        <v>0</v>
      </c>
    </row>
    <row r="43" spans="1:14" ht="17.25" thickTop="1" thickBot="1" x14ac:dyDescent="0.3">
      <c r="A43" s="406"/>
      <c r="B43" s="407"/>
      <c r="C43" s="13"/>
      <c r="D43" s="253"/>
      <c r="E43" s="69"/>
      <c r="F43" s="137">
        <f t="shared" si="0"/>
        <v>0</v>
      </c>
      <c r="I43" s="349"/>
      <c r="J43" s="348"/>
      <c r="K43" s="350"/>
      <c r="L43" s="140"/>
      <c r="M43" s="69"/>
      <c r="N43" s="355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/>
      <c r="J44" s="348"/>
      <c r="K44" s="350"/>
      <c r="L44" s="140"/>
      <c r="M44" s="69"/>
      <c r="N44" s="355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140"/>
      <c r="M45" s="69"/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140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140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140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140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8"/>
      <c r="J57" s="359"/>
      <c r="K57" s="34"/>
      <c r="L57" s="147"/>
      <c r="M57" s="34"/>
      <c r="N57" s="137">
        <f t="shared" si="1"/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8"/>
      <c r="J58" s="359"/>
      <c r="K58" s="34"/>
      <c r="L58" s="147"/>
      <c r="M58" s="34"/>
      <c r="N58" s="137">
        <f t="shared" si="1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8"/>
      <c r="J59" s="359"/>
      <c r="K59" s="34"/>
      <c r="L59" s="147"/>
      <c r="M59" s="34"/>
      <c r="N59" s="137">
        <f t="shared" si="1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8"/>
      <c r="J60" s="359"/>
      <c r="K60" s="34"/>
      <c r="L60" s="147"/>
      <c r="M60" s="34"/>
      <c r="N60" s="137">
        <f t="shared" si="1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8"/>
      <c r="J61" s="359"/>
      <c r="K61" s="34"/>
      <c r="L61" s="147"/>
      <c r="M61" s="34"/>
      <c r="N61" s="137">
        <f t="shared" si="1"/>
        <v>0</v>
      </c>
    </row>
    <row r="62" spans="1:14" ht="15.75" hidden="1" x14ac:dyDescent="0.25">
      <c r="A62" s="358"/>
      <c r="B62" s="359"/>
      <c r="C62" s="34"/>
      <c r="D62" s="118"/>
      <c r="E62" s="34"/>
      <c r="F62" s="137">
        <f t="shared" si="0"/>
        <v>0</v>
      </c>
      <c r="I62" s="358"/>
      <c r="J62" s="359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148"/>
      <c r="M63" s="69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148"/>
      <c r="M64" s="69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148"/>
      <c r="M65" s="69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148"/>
      <c r="M66" s="69"/>
      <c r="N66" s="137">
        <f t="shared" si="1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148"/>
      <c r="M67" s="69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3" si="2">F68+C69-E69</f>
        <v>0</v>
      </c>
      <c r="I69" s="134"/>
      <c r="J69" s="139"/>
      <c r="K69" s="69"/>
      <c r="L69" s="148"/>
      <c r="M69" s="69"/>
      <c r="N69" s="137">
        <f t="shared" ref="N69:N73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2"/>
        <v>0</v>
      </c>
      <c r="I73" s="149"/>
      <c r="J73" s="150"/>
      <c r="K73" s="151">
        <v>0</v>
      </c>
      <c r="L73" s="152"/>
      <c r="M73" s="151"/>
      <c r="N73" s="137">
        <f t="shared" si="3"/>
        <v>0</v>
      </c>
    </row>
    <row r="74" spans="1:14" ht="19.5" thickTop="1" x14ac:dyDescent="0.3">
      <c r="B74" s="211"/>
      <c r="C74" s="212">
        <f>SUM(C3:C73)</f>
        <v>0</v>
      </c>
      <c r="D74" s="256"/>
      <c r="E74" s="1"/>
      <c r="F74" s="153">
        <f>F73</f>
        <v>0</v>
      </c>
      <c r="K74" s="209">
        <f>SUM(K3:K73)</f>
        <v>0</v>
      </c>
      <c r="L74" s="97"/>
      <c r="M74" s="1"/>
      <c r="N74" s="153">
        <f>SUM(K74:M74)</f>
        <v>0</v>
      </c>
    </row>
    <row r="75" spans="1:14" ht="15.75" thickBot="1" x14ac:dyDescent="0.3">
      <c r="B75" s="213"/>
      <c r="C75" s="214"/>
      <c r="D75" s="256"/>
      <c r="E75" s="3"/>
      <c r="F75" s="478" t="s">
        <v>207</v>
      </c>
      <c r="K75" s="1"/>
      <c r="L75" s="97"/>
      <c r="M75" s="3"/>
      <c r="N75" s="1"/>
    </row>
    <row r="76" spans="1:14" x14ac:dyDescent="0.25">
      <c r="B76" s="98"/>
      <c r="C76" s="1"/>
      <c r="D76" s="256"/>
      <c r="E76" s="3"/>
      <c r="F76" s="479"/>
      <c r="K76" s="1"/>
      <c r="L76" s="97"/>
      <c r="M76" s="3"/>
      <c r="N76" s="1"/>
    </row>
    <row r="77" spans="1:14" x14ac:dyDescent="0.25">
      <c r="A77"/>
      <c r="B77" s="23"/>
      <c r="I77"/>
      <c r="J77" s="194"/>
      <c r="L77" s="23"/>
    </row>
    <row r="78" spans="1:14" x14ac:dyDescent="0.25">
      <c r="A78"/>
      <c r="B78" s="23"/>
      <c r="I78"/>
      <c r="J78" s="194"/>
      <c r="L78" s="23"/>
    </row>
    <row r="79" spans="1:14" x14ac:dyDescent="0.25">
      <c r="A79"/>
      <c r="B79" s="23"/>
      <c r="I79"/>
      <c r="J79" s="194"/>
      <c r="L79" s="23"/>
    </row>
    <row r="80" spans="1:14" x14ac:dyDescent="0.25">
      <c r="A80"/>
      <c r="B80" s="23"/>
      <c r="F80"/>
      <c r="I80"/>
      <c r="J80" s="194"/>
      <c r="L80" s="23"/>
      <c r="N80"/>
    </row>
    <row r="81" spans="1:14" x14ac:dyDescent="0.25">
      <c r="A81"/>
      <c r="B81" s="23"/>
      <c r="F81"/>
      <c r="I81"/>
      <c r="J81" s="194"/>
      <c r="L81" s="23"/>
      <c r="N81"/>
    </row>
    <row r="82" spans="1:14" x14ac:dyDescent="0.25">
      <c r="A82"/>
      <c r="B82" s="23"/>
      <c r="F82"/>
      <c r="I82"/>
      <c r="J82" s="194"/>
      <c r="L82" s="23"/>
      <c r="N82"/>
    </row>
    <row r="83" spans="1:14" x14ac:dyDescent="0.25">
      <c r="A83"/>
      <c r="B83" s="23"/>
      <c r="F83"/>
      <c r="I83"/>
      <c r="J83" s="194"/>
      <c r="L83" s="23"/>
      <c r="N83"/>
    </row>
    <row r="84" spans="1:14" x14ac:dyDescent="0.25">
      <c r="A84"/>
      <c r="B84" s="23"/>
      <c r="F84"/>
      <c r="I84"/>
      <c r="J84" s="194"/>
      <c r="L84" s="23"/>
      <c r="N84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B95" s="23"/>
      <c r="E95"/>
      <c r="J95" s="194"/>
      <c r="L95" s="23"/>
      <c r="M95"/>
    </row>
    <row r="96" spans="1:14" x14ac:dyDescent="0.25">
      <c r="B96" s="23"/>
      <c r="E96"/>
      <c r="J96" s="194"/>
      <c r="L96" s="23"/>
      <c r="M96"/>
    </row>
    <row r="97" spans="2:13" x14ac:dyDescent="0.25">
      <c r="B97" s="23"/>
      <c r="E97"/>
      <c r="J97" s="194"/>
      <c r="L97" s="23"/>
      <c r="M97"/>
    </row>
    <row r="98" spans="2:13" x14ac:dyDescent="0.25">
      <c r="B98" s="23"/>
      <c r="E98"/>
      <c r="J98" s="194"/>
      <c r="L98" s="23"/>
      <c r="M98"/>
    </row>
    <row r="99" spans="2:13" x14ac:dyDescent="0.25">
      <c r="B99" s="23"/>
      <c r="E99"/>
      <c r="J99" s="194"/>
      <c r="L99" s="23"/>
      <c r="M99"/>
    </row>
    <row r="100" spans="2:13" x14ac:dyDescent="0.25">
      <c r="B100" s="23"/>
      <c r="E100"/>
      <c r="J100" s="194"/>
      <c r="L100" s="23"/>
      <c r="M100"/>
    </row>
    <row r="101" spans="2:13" x14ac:dyDescent="0.25">
      <c r="B101" s="23"/>
      <c r="E101"/>
      <c r="J101" s="194"/>
      <c r="L101" s="23"/>
      <c r="M101"/>
    </row>
    <row r="102" spans="2:13" x14ac:dyDescent="0.25">
      <c r="B102" s="23"/>
      <c r="E102"/>
      <c r="J102" s="194"/>
      <c r="L102" s="23"/>
      <c r="M102"/>
    </row>
    <row r="103" spans="2:13" x14ac:dyDescent="0.25">
      <c r="B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Hoja4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2022-01-21T17:59:04Z</cp:lastPrinted>
  <dcterms:created xsi:type="dcterms:W3CDTF">2021-11-04T19:08:42Z</dcterms:created>
  <dcterms:modified xsi:type="dcterms:W3CDTF">2022-02-04T20:41:41Z</dcterms:modified>
</cp:coreProperties>
</file>