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340" windowHeight="10695" activeTab="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E189" i="3" l="1"/>
  <c r="E54" i="3"/>
  <c r="B192" i="3"/>
  <c r="C192" i="3"/>
  <c r="E166" i="3"/>
  <c r="E164" i="3"/>
  <c r="E135" i="3"/>
  <c r="E138" i="3"/>
  <c r="E97" i="3"/>
  <c r="E95" i="3"/>
  <c r="E92" i="3"/>
  <c r="E81" i="3"/>
  <c r="E78" i="3"/>
  <c r="E30" i="3"/>
  <c r="E29" i="3"/>
  <c r="E28" i="3"/>
  <c r="E24" i="3"/>
  <c r="E18" i="3"/>
  <c r="E16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7" i="3"/>
  <c r="E165" i="3"/>
  <c r="E163" i="3"/>
  <c r="E162" i="3"/>
  <c r="E161" i="3"/>
  <c r="E159" i="3"/>
  <c r="E158" i="3"/>
  <c r="E157" i="3"/>
  <c r="E155" i="3"/>
  <c r="E154" i="3"/>
  <c r="E152" i="3"/>
  <c r="E151" i="3"/>
  <c r="E150" i="3"/>
  <c r="E148" i="3"/>
  <c r="E147" i="3"/>
  <c r="E146" i="3"/>
  <c r="E145" i="3"/>
  <c r="E144" i="3"/>
  <c r="E143" i="3"/>
  <c r="E141" i="3"/>
  <c r="E139" i="3"/>
  <c r="E137" i="3"/>
  <c r="E136" i="3"/>
  <c r="E134" i="3"/>
  <c r="E133" i="3"/>
  <c r="E132" i="3"/>
  <c r="E131" i="3"/>
  <c r="E130" i="3"/>
  <c r="E129" i="3"/>
  <c r="E128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4" i="3"/>
  <c r="E103" i="3"/>
  <c r="E102" i="3"/>
  <c r="E100" i="3"/>
  <c r="E101" i="3"/>
  <c r="E99" i="3"/>
  <c r="E98" i="3"/>
  <c r="E96" i="3"/>
  <c r="E94" i="3"/>
  <c r="E93" i="3"/>
  <c r="E91" i="3"/>
  <c r="E90" i="3"/>
  <c r="E89" i="3"/>
  <c r="E88" i="3"/>
  <c r="E85" i="3"/>
  <c r="E83" i="3"/>
  <c r="E82" i="3"/>
  <c r="E80" i="3"/>
  <c r="E79" i="3"/>
  <c r="E77" i="3"/>
  <c r="E76" i="3"/>
  <c r="E33" i="3"/>
  <c r="E75" i="3"/>
  <c r="E74" i="3"/>
  <c r="E72" i="3"/>
  <c r="E71" i="3"/>
  <c r="E60" i="3"/>
  <c r="E56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27" i="3"/>
  <c r="E25" i="3"/>
  <c r="E23" i="3"/>
  <c r="E22" i="3"/>
  <c r="E21" i="3"/>
  <c r="E19" i="3"/>
  <c r="E17" i="3"/>
  <c r="E15" i="3"/>
  <c r="E14" i="3"/>
  <c r="E13" i="3"/>
  <c r="E12" i="3"/>
  <c r="E11" i="3"/>
  <c r="E10" i="3"/>
  <c r="E9" i="3"/>
  <c r="E8" i="3"/>
  <c r="E7" i="3"/>
  <c r="E6" i="3"/>
  <c r="E169" i="2" l="1"/>
  <c r="E167" i="2"/>
  <c r="E168" i="2"/>
  <c r="E166" i="2"/>
  <c r="B161" i="2"/>
  <c r="B158" i="2"/>
  <c r="B156" i="2"/>
  <c r="E154" i="2"/>
  <c r="E153" i="2"/>
  <c r="E152" i="2"/>
  <c r="E148" i="2"/>
  <c r="B144" i="2"/>
  <c r="B143" i="2"/>
  <c r="B142" i="2"/>
  <c r="B141" i="2"/>
  <c r="E140" i="2"/>
  <c r="E136" i="2"/>
  <c r="E135" i="2"/>
  <c r="E132" i="2"/>
  <c r="E131" i="2"/>
  <c r="B129" i="2"/>
  <c r="B121" i="2"/>
  <c r="B120" i="2"/>
  <c r="E111" i="2"/>
  <c r="B109" i="2"/>
  <c r="C106" i="2"/>
  <c r="B106" i="2" s="1"/>
  <c r="E104" i="2"/>
  <c r="B102" i="2"/>
  <c r="B101" i="2"/>
  <c r="B100" i="2"/>
  <c r="B97" i="2"/>
  <c r="B96" i="2"/>
  <c r="B95" i="2"/>
  <c r="E91" i="2"/>
  <c r="E92" i="2"/>
  <c r="E90" i="2"/>
  <c r="E85" i="2"/>
  <c r="E86" i="2"/>
  <c r="E84" i="2"/>
  <c r="B89" i="2"/>
  <c r="B88" i="2"/>
  <c r="B70" i="2"/>
  <c r="B69" i="2"/>
  <c r="B66" i="2"/>
  <c r="E65" i="2"/>
  <c r="E64" i="2"/>
  <c r="B62" i="2"/>
  <c r="E52" i="2"/>
  <c r="E44" i="2"/>
  <c r="E43" i="2"/>
  <c r="B38" i="2"/>
  <c r="B36" i="2"/>
  <c r="E114" i="2"/>
  <c r="B82" i="2"/>
  <c r="B23" i="2"/>
  <c r="E23" i="2" s="1"/>
  <c r="E22" i="2"/>
  <c r="B55" i="2"/>
  <c r="E47" i="2"/>
  <c r="E77" i="2"/>
  <c r="E128" i="2"/>
  <c r="E116" i="2"/>
  <c r="E37" i="2"/>
  <c r="B46" i="2"/>
  <c r="E73" i="2"/>
  <c r="B61" i="2" l="1"/>
  <c r="E61" i="2" s="1"/>
  <c r="B60" i="2"/>
  <c r="B59" i="2"/>
  <c r="E59" i="2" s="1"/>
  <c r="B58" i="2"/>
  <c r="E55" i="2"/>
  <c r="B54" i="2"/>
  <c r="E54" i="2" s="1"/>
  <c r="B49" i="2"/>
  <c r="E49" i="2" s="1"/>
  <c r="E38" i="2"/>
  <c r="B32" i="2"/>
  <c r="E32" i="2" s="1"/>
  <c r="B30" i="2"/>
  <c r="E30" i="2" s="1"/>
  <c r="B29" i="2"/>
  <c r="E29" i="2" s="1"/>
  <c r="B24" i="2"/>
  <c r="E24" i="2" s="1"/>
  <c r="B16" i="2"/>
  <c r="E16" i="2" s="1"/>
  <c r="B15" i="2"/>
  <c r="B14" i="2"/>
  <c r="E14" i="2" s="1"/>
  <c r="B13" i="2"/>
  <c r="E13" i="2" s="1"/>
  <c r="B11" i="2"/>
  <c r="E11" i="2" s="1"/>
  <c r="B10" i="2"/>
  <c r="E10" i="2" s="1"/>
  <c r="B9" i="2"/>
  <c r="E9" i="2" s="1"/>
  <c r="E8" i="2"/>
  <c r="B6" i="2"/>
  <c r="E36" i="2"/>
  <c r="E82" i="2"/>
  <c r="E58" i="2"/>
  <c r="E80" i="2"/>
  <c r="E79" i="2"/>
  <c r="E124" i="2"/>
  <c r="E34" i="2"/>
  <c r="E137" i="2"/>
  <c r="E87" i="2"/>
  <c r="E94" i="2"/>
  <c r="E151" i="2"/>
  <c r="E51" i="2"/>
  <c r="E150" i="2"/>
  <c r="E149" i="2"/>
  <c r="E146" i="2"/>
  <c r="E119" i="2"/>
  <c r="E33" i="2"/>
  <c r="E28" i="2"/>
  <c r="E78" i="2"/>
  <c r="E147" i="2"/>
  <c r="E19" i="2"/>
  <c r="E156" i="2"/>
  <c r="E18" i="2"/>
  <c r="E110" i="2"/>
  <c r="E68" i="2"/>
  <c r="E67" i="2"/>
  <c r="E103" i="2"/>
  <c r="E99" i="2"/>
  <c r="E76" i="2"/>
  <c r="E161" i="2"/>
  <c r="E12" i="2"/>
  <c r="E145" i="2"/>
  <c r="E160" i="2"/>
  <c r="E100" i="2"/>
  <c r="E101" i="2"/>
  <c r="E143" i="2"/>
  <c r="E165" i="2"/>
  <c r="E142" i="2"/>
  <c r="E63" i="2"/>
  <c r="E25" i="2"/>
  <c r="E93" i="2"/>
  <c r="E127" i="2"/>
  <c r="E118" i="2"/>
  <c r="E66" i="2"/>
  <c r="E117" i="2"/>
  <c r="E21" i="2"/>
  <c r="E141" i="2"/>
  <c r="E125" i="2"/>
  <c r="E71" i="2"/>
  <c r="E81" i="2"/>
  <c r="E62" i="2"/>
  <c r="E159" i="2"/>
  <c r="E40" i="2"/>
  <c r="E120" i="2"/>
  <c r="E96" i="2"/>
  <c r="E121" i="2"/>
  <c r="E27" i="2"/>
  <c r="E122" i="2"/>
  <c r="E158" i="2"/>
  <c r="E107" i="2"/>
  <c r="E109" i="2"/>
  <c r="E88" i="2"/>
  <c r="E26" i="2"/>
  <c r="E31" i="2"/>
  <c r="E95" i="2"/>
  <c r="E97" i="2"/>
  <c r="E144" i="2"/>
  <c r="E105" i="2"/>
  <c r="E102" i="2"/>
  <c r="E70" i="2"/>
  <c r="E126" i="2"/>
  <c r="E48" i="2"/>
  <c r="E57" i="2"/>
  <c r="E41" i="2"/>
  <c r="E39" i="2"/>
  <c r="E113" i="2"/>
  <c r="E112" i="2"/>
  <c r="E53" i="2"/>
  <c r="E170" i="2"/>
  <c r="E42" i="2"/>
  <c r="E129" i="2"/>
  <c r="E46" i="2"/>
  <c r="E56" i="2"/>
  <c r="E45" i="2"/>
  <c r="E108" i="2"/>
  <c r="E69" i="2"/>
  <c r="E171" i="2"/>
  <c r="E50" i="2"/>
  <c r="E15" i="2"/>
  <c r="E60" i="2"/>
  <c r="E20" i="2"/>
  <c r="E157" i="2"/>
  <c r="E106" i="2"/>
  <c r="B17" i="2"/>
  <c r="E17" i="2" s="1"/>
  <c r="B155" i="2"/>
  <c r="E155" i="2" s="1"/>
  <c r="B123" i="2"/>
  <c r="E123" i="2" s="1"/>
  <c r="B139" i="2"/>
  <c r="E139" i="2" s="1"/>
  <c r="B138" i="2"/>
  <c r="E138" i="2" s="1"/>
  <c r="B130" i="2"/>
  <c r="E130" i="2" s="1"/>
  <c r="B83" i="2"/>
  <c r="E83" i="2" s="1"/>
  <c r="E89" i="2"/>
  <c r="B75" i="2"/>
  <c r="E75" i="2" s="1"/>
  <c r="B74" i="2"/>
  <c r="E74" i="2" s="1"/>
  <c r="B134" i="2"/>
  <c r="E134" i="2" s="1"/>
  <c r="B7" i="2"/>
  <c r="E7" i="2" s="1"/>
  <c r="B133" i="2"/>
  <c r="E133" i="2" s="1"/>
  <c r="B72" i="2"/>
  <c r="E72" i="2" s="1"/>
  <c r="B162" i="2"/>
  <c r="E162" i="2" s="1"/>
  <c r="B163" i="2"/>
  <c r="E163" i="2" s="1"/>
  <c r="B35" i="2"/>
  <c r="E35" i="2" s="1"/>
  <c r="B164" i="2"/>
  <c r="E164" i="2" s="1"/>
  <c r="B98" i="2"/>
  <c r="E98" i="2" s="1"/>
  <c r="E115" i="2"/>
  <c r="E6" i="2" l="1"/>
  <c r="B173" i="2"/>
  <c r="E173" i="2"/>
  <c r="C183" i="1"/>
  <c r="E178" i="1"/>
  <c r="E177" i="1"/>
  <c r="E165" i="1"/>
  <c r="E164" i="1"/>
  <c r="E163" i="1"/>
  <c r="E147" i="1"/>
  <c r="E144" i="1"/>
  <c r="E143" i="1"/>
  <c r="E122" i="1"/>
  <c r="E121" i="1"/>
  <c r="E107" i="1"/>
  <c r="E106" i="1"/>
  <c r="E105" i="1"/>
  <c r="E98" i="1"/>
  <c r="E97" i="1"/>
  <c r="E96" i="1"/>
  <c r="E72" i="1"/>
  <c r="E62" i="1"/>
  <c r="E57" i="1"/>
  <c r="E55" i="1"/>
  <c r="E46" i="1"/>
  <c r="E4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7" i="1"/>
  <c r="E48" i="1"/>
  <c r="E49" i="1"/>
  <c r="E50" i="1"/>
  <c r="E51" i="1"/>
  <c r="E52" i="1"/>
  <c r="E53" i="1"/>
  <c r="E54" i="1"/>
  <c r="E56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9" i="1"/>
  <c r="E100" i="1"/>
  <c r="E101" i="1"/>
  <c r="E102" i="1"/>
  <c r="E103" i="1"/>
  <c r="E104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5" i="1"/>
  <c r="E146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6" i="1"/>
  <c r="E167" i="1"/>
  <c r="E168" i="1"/>
  <c r="E169" i="1"/>
  <c r="E170" i="1"/>
  <c r="E171" i="1"/>
  <c r="E172" i="1"/>
  <c r="E173" i="1"/>
  <c r="E174" i="1"/>
  <c r="E175" i="1"/>
  <c r="E176" i="1"/>
  <c r="E179" i="1"/>
  <c r="E180" i="1"/>
  <c r="E181" i="1"/>
  <c r="E5" i="1"/>
  <c r="E6" i="1"/>
  <c r="E7" i="1"/>
  <c r="E4" i="1"/>
  <c r="B36" i="1"/>
  <c r="E36" i="1" s="1"/>
  <c r="B183" i="1" l="1"/>
  <c r="E183" i="1"/>
  <c r="E192" i="3"/>
</calcChain>
</file>

<file path=xl/sharedStrings.xml><?xml version="1.0" encoding="utf-8"?>
<sst xmlns="http://schemas.openxmlformats.org/spreadsheetml/2006/main" count="557" uniqueCount="325">
  <si>
    <t>ARRACHERA TEXANA</t>
  </si>
  <si>
    <t>ARRACHERA TAQUERA</t>
  </si>
  <si>
    <t xml:space="preserve">INVENTARIO 4 JULIO 2021 </t>
  </si>
  <si>
    <t>NEW YORK</t>
  </si>
  <si>
    <t>COSTILLA P/ASAR</t>
  </si>
  <si>
    <t>SIRLOIN</t>
  </si>
  <si>
    <t>PAVO NATURAL</t>
  </si>
  <si>
    <t>CRIADILLAS</t>
  </si>
  <si>
    <t>ARRACHERA NATURAL</t>
  </si>
  <si>
    <t>ADOBADA TAQUERA</t>
  </si>
  <si>
    <t>NUGGETS</t>
  </si>
  <si>
    <t>HAMBURGUESA ESPECIAL</t>
  </si>
  <si>
    <t>CARNITAS</t>
  </si>
  <si>
    <t>BISTEC EMPANIZADO</t>
  </si>
  <si>
    <t>ALITAS</t>
  </si>
  <si>
    <t>TROZO DE PUERCO</t>
  </si>
  <si>
    <t>TOCINO DE PIERNA</t>
  </si>
  <si>
    <t>QUESILLO CREMOSO</t>
  </si>
  <si>
    <t>CHICHARRON PRENSADO</t>
  </si>
  <si>
    <t>CHISTORRA WINNIS</t>
  </si>
  <si>
    <t xml:space="preserve">QUESO AÑEJO </t>
  </si>
  <si>
    <t>QUESO REDONDO</t>
  </si>
  <si>
    <t>FILETE TILAPIA</t>
  </si>
  <si>
    <t>SALCHICHA ANY</t>
  </si>
  <si>
    <t>JAM PECHUGA DE PAVO</t>
  </si>
  <si>
    <t>SALCHICHA FUD</t>
  </si>
  <si>
    <t>JAMON CAPISTRANO</t>
  </si>
  <si>
    <t>ENCHILADA ESPECIAL</t>
  </si>
  <si>
    <t xml:space="preserve">ENCHILADA LEDO </t>
  </si>
  <si>
    <t xml:space="preserve">CHORIZO ESPAÑOL </t>
  </si>
  <si>
    <t>LONGANIZA ECONOMICA</t>
  </si>
  <si>
    <t>ARGENTINO</t>
  </si>
  <si>
    <t xml:space="preserve">PANZA PICADA </t>
  </si>
  <si>
    <t>PANZA REBANADA</t>
  </si>
  <si>
    <t>PANZA X CAJA</t>
  </si>
  <si>
    <t>COSTILLA PELONA</t>
  </si>
  <si>
    <t>CODILLO S/HUESO</t>
  </si>
  <si>
    <t>CHULETA NATURAL</t>
  </si>
  <si>
    <t>HAMBURGUESA ECONOMICA</t>
  </si>
  <si>
    <t>MANITA ENTERA</t>
  </si>
  <si>
    <t>ESPALDILLA C/HUESO</t>
  </si>
  <si>
    <t>CABEZA CORTADA</t>
  </si>
  <si>
    <t>PULPA DE ESPALDILLA</t>
  </si>
  <si>
    <t>CHULETA AMERICANA</t>
  </si>
  <si>
    <t>GRASA DE PUERCO</t>
  </si>
  <si>
    <t>VACIADA</t>
  </si>
  <si>
    <t>ESSPALDILLA CARNERO</t>
  </si>
  <si>
    <t>HUESO DE PUERCO</t>
  </si>
  <si>
    <t xml:space="preserve">BISTEC ASAR </t>
  </si>
  <si>
    <t xml:space="preserve">MANITA CORTADA </t>
  </si>
  <si>
    <t>CABEZA DE PUERCO</t>
  </si>
  <si>
    <t>CECINA</t>
  </si>
  <si>
    <t>MANTEQUIILLA .500</t>
  </si>
  <si>
    <t>KILOS</t>
  </si>
  <si>
    <t>PZAS</t>
  </si>
  <si>
    <t>PRECIO</t>
  </si>
  <si>
    <t>TOTAL</t>
  </si>
  <si>
    <t>MANTEQUILLA .90</t>
  </si>
  <si>
    <t>QUESO CASTELL</t>
  </si>
  <si>
    <t>CREMA</t>
  </si>
  <si>
    <t>PEPPERONI</t>
  </si>
  <si>
    <t>SALAMI</t>
  </si>
  <si>
    <t>CUERITOS</t>
  </si>
  <si>
    <t>TOCINO SALADO</t>
  </si>
  <si>
    <t>TOCINO WINNIS</t>
  </si>
  <si>
    <t>RECORTE DE JAMON</t>
  </si>
  <si>
    <t xml:space="preserve">RECORTE DE TOCINO </t>
  </si>
  <si>
    <t>MANTECA</t>
  </si>
  <si>
    <t>JAMON AMERICANO</t>
  </si>
  <si>
    <t>JAMON MARIETA</t>
  </si>
  <si>
    <t>QUESO PCO CAP</t>
  </si>
  <si>
    <t>MANCHEGO GOUDA</t>
  </si>
  <si>
    <t>QUESO CASTELL CAJA</t>
  </si>
  <si>
    <t>MANCHEGO VILLITA</t>
  </si>
  <si>
    <t xml:space="preserve">PICADA DE RES </t>
  </si>
  <si>
    <t>PICADA DE PUERCO</t>
  </si>
  <si>
    <t>MOLIDA MIX ECO</t>
  </si>
  <si>
    <t>MOLIDA DE RES</t>
  </si>
  <si>
    <t>MOLIDA DE PCO</t>
  </si>
  <si>
    <t>MAIZ MORELOS</t>
  </si>
  <si>
    <t>SALCHICHA PARA ASAR</t>
  </si>
  <si>
    <t>MOLE</t>
  </si>
  <si>
    <t>CUERITOS EN VINAGRE</t>
  </si>
  <si>
    <t>SALCHI FOOD SERVICE</t>
  </si>
  <si>
    <t>SALCHI FUD HOTDOG</t>
  </si>
  <si>
    <t>PAPADA</t>
  </si>
  <si>
    <t>MANTEQUILLA 1 KG</t>
  </si>
  <si>
    <t>MANCHEGO ZWAN</t>
  </si>
  <si>
    <t>MAIZ ABUELA</t>
  </si>
  <si>
    <t>CARNE ARABE</t>
  </si>
  <si>
    <t>CARNE AL PASTOR</t>
  </si>
  <si>
    <t>ARRACHERA MARINADA</t>
  </si>
  <si>
    <t>CARNE ABIERTA</t>
  </si>
  <si>
    <t>JAMON C/G</t>
  </si>
  <si>
    <t>JAMON S/H</t>
  </si>
  <si>
    <t>SANCOCHO</t>
  </si>
  <si>
    <t>PAN ARABE</t>
  </si>
  <si>
    <t>JAMON 1/2</t>
  </si>
  <si>
    <t>BISTEC DE PUERCO</t>
  </si>
  <si>
    <t>TLALE</t>
  </si>
  <si>
    <t>TRIPAS</t>
  </si>
  <si>
    <t>PULPA PCO LIMP</t>
  </si>
  <si>
    <t>BUCHE</t>
  </si>
  <si>
    <t>CODILLO ENTERO</t>
  </si>
  <si>
    <t>FILETE TILAPIA CAJA</t>
  </si>
  <si>
    <t>PAPA X CAJA</t>
  </si>
  <si>
    <t>SESOS</t>
  </si>
  <si>
    <t>CORBATA</t>
  </si>
  <si>
    <t>ESPINAZO</t>
  </si>
  <si>
    <t>PECHO ENTERO</t>
  </si>
  <si>
    <t>PATA DE RES</t>
  </si>
  <si>
    <t>TOP SIRLOIN</t>
  </si>
  <si>
    <t>RIB EYE CHOICE</t>
  </si>
  <si>
    <t>NEW YORK CHOICE</t>
  </si>
  <si>
    <t>MILANESA EMPANIZADA</t>
  </si>
  <si>
    <t xml:space="preserve">PULPA DE RES </t>
  </si>
  <si>
    <t xml:space="preserve">CENTRO DE CODILLO </t>
  </si>
  <si>
    <t>PAPADA C/CUERO</t>
  </si>
  <si>
    <t>ROASTBEEF PZA</t>
  </si>
  <si>
    <t>TOMAHAWK</t>
  </si>
  <si>
    <t>T-BONE</t>
  </si>
  <si>
    <t xml:space="preserve">RIB EYE  </t>
  </si>
  <si>
    <t>COWBOY</t>
  </si>
  <si>
    <t xml:space="preserve">PECHO DE RES </t>
  </si>
  <si>
    <t xml:space="preserve">HUESO DE RES </t>
  </si>
  <si>
    <t>BISTEC 7</t>
  </si>
  <si>
    <t>NORTEÑO</t>
  </si>
  <si>
    <t>CUERO DE PIERNA</t>
  </si>
  <si>
    <t>CUERO CANAL</t>
  </si>
  <si>
    <t>GRASA ABIERTA</t>
  </si>
  <si>
    <t>CEBO</t>
  </si>
  <si>
    <t>BISTEC 0</t>
  </si>
  <si>
    <t>CONTRA FRESCA</t>
  </si>
  <si>
    <t xml:space="preserve">RETAZO DE RES </t>
  </si>
  <si>
    <t>SURTIDO DE PCO</t>
  </si>
  <si>
    <t>LOMO DE CAÑA</t>
  </si>
  <si>
    <t>CABEZA DE LOMO</t>
  </si>
  <si>
    <t>RECORTE DE CHULETA</t>
  </si>
  <si>
    <t>COSTILLA</t>
  </si>
  <si>
    <t xml:space="preserve">CONTRA    </t>
  </si>
  <si>
    <t>RES</t>
  </si>
  <si>
    <t>DELANTERO</t>
  </si>
  <si>
    <t xml:space="preserve">PATA RES </t>
  </si>
  <si>
    <t>PIERNA C/C</t>
  </si>
  <si>
    <t>CAPOTE</t>
  </si>
  <si>
    <t xml:space="preserve">CONCHA DE RES </t>
  </si>
  <si>
    <t>SUADERO</t>
  </si>
  <si>
    <t>BOLA DE RES</t>
  </si>
  <si>
    <t>AGUAYON</t>
  </si>
  <si>
    <t xml:space="preserve">FILETE DE RES </t>
  </si>
  <si>
    <t>BISTEC CHICO</t>
  </si>
  <si>
    <t>FILETE DE PCO</t>
  </si>
  <si>
    <t>GRASA DE PCO</t>
  </si>
  <si>
    <t xml:space="preserve">ESPALDILLA DE RES </t>
  </si>
  <si>
    <t>GALLINA</t>
  </si>
  <si>
    <t>ADOBO</t>
  </si>
  <si>
    <t>JAMON ESP ARCOS</t>
  </si>
  <si>
    <t xml:space="preserve">JAMON VIRGINIA </t>
  </si>
  <si>
    <t>JAMON YORK</t>
  </si>
  <si>
    <t>PIERNA AHUMADA</t>
  </si>
  <si>
    <t>CREMA VASITOS</t>
  </si>
  <si>
    <t>QUESO DE PCO FUD</t>
  </si>
  <si>
    <t>JAMON FUD</t>
  </si>
  <si>
    <t>MORTADELA</t>
  </si>
  <si>
    <t>CHULETA AHUMADA</t>
  </si>
  <si>
    <t>LONGANIZA CASERA</t>
  </si>
  <si>
    <t>PATA PREPARADA</t>
  </si>
  <si>
    <t>PIERNA DE CARNERO</t>
  </si>
  <si>
    <t>BARRIGA</t>
  </si>
  <si>
    <t>ROAST BEEF</t>
  </si>
  <si>
    <t>CHULETA DE CARNERO</t>
  </si>
  <si>
    <t xml:space="preserve">CHICHARRON  </t>
  </si>
  <si>
    <t>CANAL PCO</t>
  </si>
  <si>
    <t>TOTOPO</t>
  </si>
  <si>
    <t>DELICIAS</t>
  </si>
  <si>
    <t>TOSTADAS CASERAS</t>
  </si>
  <si>
    <t>COND SAL/AJO</t>
  </si>
  <si>
    <t>CONDIMENTO</t>
  </si>
  <si>
    <t>SALSA ARABE 1/2</t>
  </si>
  <si>
    <t>.</t>
  </si>
  <si>
    <t>CENTRAL</t>
  </si>
  <si>
    <t>PRODUCTO</t>
  </si>
  <si>
    <t>INVENTARIO 1 DE AGOSTO 2021</t>
  </si>
  <si>
    <t xml:space="preserve">PATA PREPARADA </t>
  </si>
  <si>
    <t>JAMON VIRGINIA</t>
  </si>
  <si>
    <t>CHORIZO ARGENTINO</t>
  </si>
  <si>
    <t>QUESO VILLITA</t>
  </si>
  <si>
    <t>CHORIZO ESPAÑOL</t>
  </si>
  <si>
    <t xml:space="preserve">TOCINO PIERNA </t>
  </si>
  <si>
    <t>QUESO PCO CAPISTRANO</t>
  </si>
  <si>
    <t>QUESO PCO FUD</t>
  </si>
  <si>
    <t>JAMON ESPAL PATRON</t>
  </si>
  <si>
    <t>JAMON MARIETTA</t>
  </si>
  <si>
    <t>MANTEQUILLA 1KG</t>
  </si>
  <si>
    <t>MANTEQUILLA .500</t>
  </si>
  <si>
    <t>SALCHICHA VIENA</t>
  </si>
  <si>
    <t>SALCHICHA FUD HOTDOG</t>
  </si>
  <si>
    <t>MAIZ POBLANA</t>
  </si>
  <si>
    <t>SALAMI WINNIS</t>
  </si>
  <si>
    <t xml:space="preserve">PEPPERONI </t>
  </si>
  <si>
    <t>SALCHICHA ASAR PAQ</t>
  </si>
  <si>
    <t>CHISTORRA</t>
  </si>
  <si>
    <t>JAMON PECHUGA PAVO</t>
  </si>
  <si>
    <t>QUESO AÑEJO</t>
  </si>
  <si>
    <t>PAPA POR KG</t>
  </si>
  <si>
    <t xml:space="preserve">HAMBURGUESA ESP </t>
  </si>
  <si>
    <t>HAMBURGUESA ECON</t>
  </si>
  <si>
    <t>CARNITAS PCO</t>
  </si>
  <si>
    <t>RECORTE JAMON</t>
  </si>
  <si>
    <t>RECORTE TOCINO</t>
  </si>
  <si>
    <t xml:space="preserve">CUERITOS </t>
  </si>
  <si>
    <t>QUESO SINGLES PAQ</t>
  </si>
  <si>
    <t>JAMON PAVO FUD</t>
  </si>
  <si>
    <t>PICAÑA</t>
  </si>
  <si>
    <t xml:space="preserve">SABANA DE RES </t>
  </si>
  <si>
    <t>TAMPIQUEÑA</t>
  </si>
  <si>
    <t>NEW YORK PRIME</t>
  </si>
  <si>
    <t>RIB EYE PRIME</t>
  </si>
  <si>
    <t>RIB EYE</t>
  </si>
  <si>
    <t>CARPACCIO</t>
  </si>
  <si>
    <t xml:space="preserve">ARRACHERA MARINADA </t>
  </si>
  <si>
    <t>MILANESA DE POLLO</t>
  </si>
  <si>
    <t>PIERNA Y MUSLO</t>
  </si>
  <si>
    <t>PECHUGA DE POLLO</t>
  </si>
  <si>
    <t>SALSA 1 LT</t>
  </si>
  <si>
    <t>SALSA .500</t>
  </si>
  <si>
    <t xml:space="preserve">SALSA .250 </t>
  </si>
  <si>
    <t>CONDIMENTO VIVALI</t>
  </si>
  <si>
    <t>CONDIMENTO CALIF</t>
  </si>
  <si>
    <t>TOTOPOS</t>
  </si>
  <si>
    <t>TOSTADAS NATURALES</t>
  </si>
  <si>
    <t>TOSTADAS DELICIAS</t>
  </si>
  <si>
    <t>ESPALDILLA C/H</t>
  </si>
  <si>
    <t>RETAZO</t>
  </si>
  <si>
    <t xml:space="preserve">PIERNA C/C </t>
  </si>
  <si>
    <t xml:space="preserve">JAMON 1/2 </t>
  </si>
  <si>
    <t>SURTIDO DE PUERCO</t>
  </si>
  <si>
    <t>DESCARNE DE PCO</t>
  </si>
  <si>
    <t xml:space="preserve">PICADA DE PCO </t>
  </si>
  <si>
    <t>CUERO PAPEL</t>
  </si>
  <si>
    <t xml:space="preserve">MOLIDA DE RES </t>
  </si>
  <si>
    <t xml:space="preserve">CEBO RES </t>
  </si>
  <si>
    <t>PICADA PCO</t>
  </si>
  <si>
    <t>PANZA RES PICADA</t>
  </si>
  <si>
    <t>PANZA RES REBANADA</t>
  </si>
  <si>
    <t>BISTEC ASAR PCO</t>
  </si>
  <si>
    <t>HUESO DE PCO</t>
  </si>
  <si>
    <t>MANITA</t>
  </si>
  <si>
    <t>CARRILLERA</t>
  </si>
  <si>
    <t>CHAMBARETE</t>
  </si>
  <si>
    <t xml:space="preserve">CHICHARRON </t>
  </si>
  <si>
    <t>MOLIDA ECONOMICA</t>
  </si>
  <si>
    <t>ROASTBEEF</t>
  </si>
  <si>
    <t xml:space="preserve">AGUJA DE RES </t>
  </si>
  <si>
    <t>PANZA DE RES PICADA</t>
  </si>
  <si>
    <t xml:space="preserve">CORBATA </t>
  </si>
  <si>
    <t>PANZA RES CAJA</t>
  </si>
  <si>
    <t>DIEZMILLO</t>
  </si>
  <si>
    <t>CODILLO C/CUERO</t>
  </si>
  <si>
    <t>TROZO DE PCO</t>
  </si>
  <si>
    <t>CENTRO DE CODILLO</t>
  </si>
  <si>
    <t>CONTRA RES CAJA</t>
  </si>
  <si>
    <t xml:space="preserve">DESCARNE DE RES </t>
  </si>
  <si>
    <t>CONTRA NACIONAL</t>
  </si>
  <si>
    <t xml:space="preserve">ADOBADA TAQUERA </t>
  </si>
  <si>
    <t>BISTEC DEL 7</t>
  </si>
  <si>
    <t xml:space="preserve">VACIADA </t>
  </si>
  <si>
    <t>BISTEC DE PCO</t>
  </si>
  <si>
    <t>ESPALDILLA DE CARNERO</t>
  </si>
  <si>
    <t>BUCHE CAJA</t>
  </si>
  <si>
    <t xml:space="preserve">ARRACHERA TAQUERA </t>
  </si>
  <si>
    <t>SIRLOIN PRIME</t>
  </si>
  <si>
    <t>QUESO CASTELL PAQ</t>
  </si>
  <si>
    <t>CHULETA CARNERO</t>
  </si>
  <si>
    <t>PATA RES</t>
  </si>
  <si>
    <t>PIÑATA</t>
  </si>
  <si>
    <t>COPETE</t>
  </si>
  <si>
    <t>CANAL</t>
  </si>
  <si>
    <t>PATA NATURAL</t>
  </si>
  <si>
    <t>ALITAS ADOBADAS</t>
  </si>
  <si>
    <t>CARNE ENCHILADA LEDO</t>
  </si>
  <si>
    <t>LONGANIZA ECO</t>
  </si>
  <si>
    <t>MORTADELA EMPANIZADA</t>
  </si>
  <si>
    <t>COMERCIO NTERNACIONAL DE CARNES ODELPA S.A. DE C.V.</t>
  </si>
  <si>
    <t>INVENTARIO 5 DE SEPTIEMBRE 2021</t>
  </si>
  <si>
    <t xml:space="preserve">BOLA DE RES </t>
  </si>
  <si>
    <t>CARNE ABIERTA BURBUJA</t>
  </si>
  <si>
    <t>PAN ARABE CHICO</t>
  </si>
  <si>
    <t>BISTEC DE PCO CHICO</t>
  </si>
  <si>
    <t xml:space="preserve">GALLINA RES </t>
  </si>
  <si>
    <t>PERNIL FRESCO</t>
  </si>
  <si>
    <t>CUETE DE RES</t>
  </si>
  <si>
    <t>CANAL DE PUERCO</t>
  </si>
  <si>
    <t>BISTEC ASAR PCO PZA</t>
  </si>
  <si>
    <t>MACIZA PARA POZOLE</t>
  </si>
  <si>
    <t xml:space="preserve">CANAL DE RES </t>
  </si>
  <si>
    <t xml:space="preserve">PATA DE RES </t>
  </si>
  <si>
    <t>CORTES AMERICANOS</t>
  </si>
  <si>
    <t>HUESO TUETANO</t>
  </si>
  <si>
    <t>FILETE DE RES</t>
  </si>
  <si>
    <t xml:space="preserve">GRASA DE RES </t>
  </si>
  <si>
    <t>PECHUGA PAVO SAN RAFAEL</t>
  </si>
  <si>
    <t>QUESO PHILADELPHIA</t>
  </si>
  <si>
    <t>JAMON ARCOS</t>
  </si>
  <si>
    <t>RIÑON</t>
  </si>
  <si>
    <t>CARNE ENCHILADA ESP</t>
  </si>
  <si>
    <t>QUESO PANELA</t>
  </si>
  <si>
    <t>PANELA LALA .400</t>
  </si>
  <si>
    <t xml:space="preserve">PANELA LALA R/G </t>
  </si>
  <si>
    <t xml:space="preserve">PANELA LALA .200 </t>
  </si>
  <si>
    <t>COTTAGE .380</t>
  </si>
  <si>
    <t>CREMA ALPURA DES.200</t>
  </si>
  <si>
    <t>SALCH ZWAN .500</t>
  </si>
  <si>
    <t>SALCH ZWAN 1KG</t>
  </si>
  <si>
    <t>CREMA LALA FRESCA</t>
  </si>
  <si>
    <t>CREMA LALA ORIG.196</t>
  </si>
  <si>
    <t>CREMA ALPURA NAT</t>
  </si>
  <si>
    <t>CREMA ALPURA LIGHT.200</t>
  </si>
  <si>
    <t>CREMA R/G LALA.500</t>
  </si>
  <si>
    <t>COTTAGE LALA.500</t>
  </si>
  <si>
    <t>CREMA ALPURA DES.500</t>
  </si>
  <si>
    <t>CREMA R/G ALPURA.500</t>
  </si>
  <si>
    <t>CREMA SIN MARCA</t>
  </si>
  <si>
    <t xml:space="preserve">TOTAL $ </t>
  </si>
  <si>
    <t xml:space="preserve">COMERCIO INTERNACIONAL DE CARNES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</si>
</sst>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#,##0.00;[Red]#,##0.00"/>
    <numFmt numFmtId="165" formatCode="#,##0.00_ ;\-#,##0.00\ "/>
  </numFmts>
  <fonts count="8" x14ac:knownFonts="1"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3">
    <xf numFmtId="0" fontId="0" fillId="0" borderId="0" xfId="0"/>
    <xf numFmtId="44" fontId="0" fillId="0" borderId="0" xfId="1" applyFont="1"/>
    <xf numFmtId="0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5" fontId="4" fillId="0" borderId="0" xfId="1" applyNumberFormat="1" applyFont="1"/>
    <xf numFmtId="165" fontId="4" fillId="0" borderId="1" xfId="1" applyNumberFormat="1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0" borderId="1" xfId="0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4" fontId="0" fillId="0" borderId="5" xfId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44" fontId="0" fillId="0" borderId="5" xfId="1" applyFont="1" applyBorder="1"/>
    <xf numFmtId="0" fontId="0" fillId="0" borderId="5" xfId="0" applyFill="1" applyBorder="1"/>
    <xf numFmtId="44" fontId="0" fillId="0" borderId="0" xfId="1" applyFont="1" applyBorder="1"/>
    <xf numFmtId="44" fontId="4" fillId="0" borderId="5" xfId="1" applyFont="1" applyBorder="1"/>
    <xf numFmtId="44" fontId="4" fillId="0" borderId="0" xfId="1" applyFont="1" applyBorder="1"/>
    <xf numFmtId="0" fontId="0" fillId="0" borderId="5" xfId="1" applyNumberFormat="1" applyFont="1" applyBorder="1"/>
    <xf numFmtId="0" fontId="4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opLeftCell="A163" workbookViewId="0">
      <selection activeCell="A27" sqref="A27"/>
    </sheetView>
  </sheetViews>
  <sheetFormatPr baseColWidth="10" defaultRowHeight="15" x14ac:dyDescent="0.25"/>
  <cols>
    <col min="1" max="1" width="24.7109375" customWidth="1"/>
    <col min="2" max="2" width="11.42578125" style="3"/>
    <col min="3" max="3" width="6.7109375" style="2" customWidth="1"/>
    <col min="4" max="4" width="11.42578125" style="1"/>
    <col min="5" max="5" width="21.42578125" customWidth="1"/>
  </cols>
  <sheetData>
    <row r="1" spans="1:5" ht="18.75" x14ac:dyDescent="0.25">
      <c r="A1" s="32" t="s">
        <v>2</v>
      </c>
      <c r="B1" s="32"/>
      <c r="C1" s="32"/>
      <c r="D1" s="32"/>
      <c r="E1" s="32"/>
    </row>
    <row r="2" spans="1:5" ht="18.75" x14ac:dyDescent="0.25">
      <c r="A2" s="32" t="s">
        <v>180</v>
      </c>
      <c r="B2" s="32"/>
      <c r="C2" s="32"/>
      <c r="D2" s="32"/>
      <c r="E2" s="32"/>
    </row>
    <row r="3" spans="1:5" x14ac:dyDescent="0.25">
      <c r="A3" s="8" t="s">
        <v>181</v>
      </c>
      <c r="B3" s="5" t="s">
        <v>53</v>
      </c>
      <c r="C3" s="6" t="s">
        <v>54</v>
      </c>
      <c r="D3" s="7" t="s">
        <v>55</v>
      </c>
      <c r="E3" s="8" t="s">
        <v>56</v>
      </c>
    </row>
    <row r="4" spans="1:5" x14ac:dyDescent="0.25">
      <c r="A4" s="4" t="s">
        <v>9</v>
      </c>
      <c r="B4" s="9">
        <v>33.6</v>
      </c>
      <c r="C4" s="6"/>
      <c r="D4" s="10">
        <v>65</v>
      </c>
      <c r="E4" s="11">
        <f>+B4*D4</f>
        <v>2184</v>
      </c>
    </row>
    <row r="5" spans="1:5" x14ac:dyDescent="0.25">
      <c r="A5" s="4" t="s">
        <v>155</v>
      </c>
      <c r="B5" s="9">
        <v>21.2</v>
      </c>
      <c r="C5" s="6"/>
      <c r="D5" s="10">
        <v>100</v>
      </c>
      <c r="E5" s="11">
        <f t="shared" ref="E5:E67" si="0">+B5*D5</f>
        <v>2120</v>
      </c>
    </row>
    <row r="6" spans="1:5" x14ac:dyDescent="0.25">
      <c r="A6" s="4" t="s">
        <v>148</v>
      </c>
      <c r="B6" s="9">
        <v>13.8</v>
      </c>
      <c r="C6" s="6"/>
      <c r="D6" s="10">
        <v>130</v>
      </c>
      <c r="E6" s="11">
        <f t="shared" si="0"/>
        <v>1794</v>
      </c>
    </row>
    <row r="7" spans="1:5" x14ac:dyDescent="0.25">
      <c r="A7" s="4" t="s">
        <v>14</v>
      </c>
      <c r="B7" s="9">
        <v>6</v>
      </c>
      <c r="C7" s="6"/>
      <c r="D7" s="10">
        <v>80</v>
      </c>
      <c r="E7" s="11">
        <f t="shared" si="0"/>
        <v>480</v>
      </c>
    </row>
    <row r="8" spans="1:5" x14ac:dyDescent="0.25">
      <c r="A8" s="4" t="s">
        <v>31</v>
      </c>
      <c r="B8" s="9">
        <v>53.8</v>
      </c>
      <c r="C8" s="6"/>
      <c r="D8" s="10">
        <v>80</v>
      </c>
      <c r="E8" s="11">
        <f t="shared" si="0"/>
        <v>4304</v>
      </c>
    </row>
    <row r="9" spans="1:5" x14ac:dyDescent="0.25">
      <c r="A9" s="4" t="s">
        <v>91</v>
      </c>
      <c r="B9" s="9">
        <v>30.8</v>
      </c>
      <c r="C9" s="6"/>
      <c r="D9" s="10">
        <v>166</v>
      </c>
      <c r="E9" s="11">
        <f t="shared" si="0"/>
        <v>5112.8</v>
      </c>
    </row>
    <row r="10" spans="1:5" x14ac:dyDescent="0.25">
      <c r="A10" s="4" t="s">
        <v>8</v>
      </c>
      <c r="B10" s="9">
        <v>17</v>
      </c>
      <c r="C10" s="6"/>
      <c r="D10" s="10">
        <v>160</v>
      </c>
      <c r="E10" s="11">
        <f t="shared" si="0"/>
        <v>2720</v>
      </c>
    </row>
    <row r="11" spans="1:5" x14ac:dyDescent="0.25">
      <c r="A11" s="4" t="s">
        <v>1</v>
      </c>
      <c r="B11" s="9">
        <v>300.44</v>
      </c>
      <c r="C11" s="6"/>
      <c r="D11" s="10">
        <v>90</v>
      </c>
      <c r="E11" s="11">
        <f t="shared" si="0"/>
        <v>27039.599999999999</v>
      </c>
    </row>
    <row r="12" spans="1:5" x14ac:dyDescent="0.25">
      <c r="A12" s="4" t="s">
        <v>0</v>
      </c>
      <c r="B12" s="9">
        <v>10.6</v>
      </c>
      <c r="C12" s="6"/>
      <c r="D12" s="10">
        <v>100</v>
      </c>
      <c r="E12" s="11">
        <f t="shared" si="0"/>
        <v>1060</v>
      </c>
    </row>
    <row r="13" spans="1:5" x14ac:dyDescent="0.25">
      <c r="A13" s="4" t="s">
        <v>168</v>
      </c>
      <c r="B13" s="9">
        <v>5.6</v>
      </c>
      <c r="C13" s="6"/>
      <c r="D13" s="10">
        <v>66</v>
      </c>
      <c r="E13" s="11">
        <f t="shared" si="0"/>
        <v>369.59999999999997</v>
      </c>
    </row>
    <row r="14" spans="1:5" x14ac:dyDescent="0.25">
      <c r="A14" s="4" t="s">
        <v>131</v>
      </c>
      <c r="B14" s="9">
        <v>52.8</v>
      </c>
      <c r="C14" s="6"/>
      <c r="D14" s="10">
        <v>112</v>
      </c>
      <c r="E14" s="11">
        <f t="shared" si="0"/>
        <v>5913.5999999999995</v>
      </c>
    </row>
    <row r="15" spans="1:5" x14ac:dyDescent="0.25">
      <c r="A15" s="4" t="s">
        <v>125</v>
      </c>
      <c r="B15" s="9">
        <v>44.2</v>
      </c>
      <c r="C15" s="6"/>
      <c r="D15" s="10">
        <v>112</v>
      </c>
      <c r="E15" s="11">
        <f t="shared" si="0"/>
        <v>4950.4000000000005</v>
      </c>
    </row>
    <row r="16" spans="1:5" x14ac:dyDescent="0.25">
      <c r="A16" s="4" t="s">
        <v>48</v>
      </c>
      <c r="B16" s="9">
        <v>12.2</v>
      </c>
      <c r="C16" s="6"/>
      <c r="D16" s="10">
        <v>82</v>
      </c>
      <c r="E16" s="11">
        <f t="shared" si="0"/>
        <v>1000.4</v>
      </c>
    </row>
    <row r="17" spans="1:5" x14ac:dyDescent="0.25">
      <c r="A17" s="4" t="s">
        <v>150</v>
      </c>
      <c r="B17" s="9">
        <v>64.599999999999994</v>
      </c>
      <c r="C17" s="6"/>
      <c r="D17" s="10">
        <v>90</v>
      </c>
      <c r="E17" s="11">
        <f t="shared" si="0"/>
        <v>5813.9999999999991</v>
      </c>
    </row>
    <row r="18" spans="1:5" x14ac:dyDescent="0.25">
      <c r="A18" s="4" t="s">
        <v>98</v>
      </c>
      <c r="B18" s="9">
        <v>536.6</v>
      </c>
      <c r="C18" s="6"/>
      <c r="D18" s="10">
        <v>90</v>
      </c>
      <c r="E18" s="11">
        <f t="shared" si="0"/>
        <v>48294</v>
      </c>
    </row>
    <row r="19" spans="1:5" x14ac:dyDescent="0.25">
      <c r="A19" s="4" t="s">
        <v>13</v>
      </c>
      <c r="B19" s="9">
        <v>3.4</v>
      </c>
      <c r="C19" s="6"/>
      <c r="D19" s="10">
        <v>90</v>
      </c>
      <c r="E19" s="11">
        <f t="shared" si="0"/>
        <v>306</v>
      </c>
    </row>
    <row r="20" spans="1:5" x14ac:dyDescent="0.25">
      <c r="A20" s="4" t="s">
        <v>147</v>
      </c>
      <c r="B20" s="9">
        <v>38.799999999999997</v>
      </c>
      <c r="C20" s="6"/>
      <c r="D20" s="10">
        <v>130</v>
      </c>
      <c r="E20" s="11">
        <f t="shared" si="0"/>
        <v>5044</v>
      </c>
    </row>
    <row r="21" spans="1:5" x14ac:dyDescent="0.25">
      <c r="A21" s="4" t="s">
        <v>102</v>
      </c>
      <c r="B21" s="9">
        <v>50.46</v>
      </c>
      <c r="C21" s="6"/>
      <c r="D21" s="10">
        <v>72</v>
      </c>
      <c r="E21" s="11">
        <f t="shared" si="0"/>
        <v>3633.12</v>
      </c>
    </row>
    <row r="22" spans="1:5" x14ac:dyDescent="0.25">
      <c r="A22" s="4" t="s">
        <v>41</v>
      </c>
      <c r="B22" s="9">
        <v>116.6</v>
      </c>
      <c r="C22" s="6"/>
      <c r="D22" s="10">
        <v>34</v>
      </c>
      <c r="E22" s="11">
        <f t="shared" si="0"/>
        <v>3964.3999999999996</v>
      </c>
    </row>
    <row r="23" spans="1:5" x14ac:dyDescent="0.25">
      <c r="A23" s="4" t="s">
        <v>136</v>
      </c>
      <c r="B23" s="9">
        <v>20.399999999999999</v>
      </c>
      <c r="C23" s="6"/>
      <c r="D23" s="10">
        <v>86</v>
      </c>
      <c r="E23" s="11">
        <f t="shared" si="0"/>
        <v>1754.3999999999999</v>
      </c>
    </row>
    <row r="24" spans="1:5" x14ac:dyDescent="0.25">
      <c r="A24" s="4" t="s">
        <v>50</v>
      </c>
      <c r="B24" s="9">
        <v>22.2</v>
      </c>
      <c r="C24" s="6"/>
      <c r="D24" s="10">
        <v>34</v>
      </c>
      <c r="E24" s="11">
        <f t="shared" si="0"/>
        <v>754.8</v>
      </c>
    </row>
    <row r="25" spans="1:5" x14ac:dyDescent="0.25">
      <c r="A25" s="4" t="s">
        <v>172</v>
      </c>
      <c r="B25" s="9">
        <v>255</v>
      </c>
      <c r="C25" s="6"/>
      <c r="D25" s="10">
        <v>61</v>
      </c>
      <c r="E25" s="11">
        <f t="shared" si="0"/>
        <v>15555</v>
      </c>
    </row>
    <row r="26" spans="1:5" x14ac:dyDescent="0.25">
      <c r="A26" s="4" t="s">
        <v>144</v>
      </c>
      <c r="B26" s="9">
        <v>296.89999999999998</v>
      </c>
      <c r="C26" s="6"/>
      <c r="D26" s="10">
        <v>72</v>
      </c>
      <c r="E26" s="11">
        <f t="shared" si="0"/>
        <v>21376.799999999999</v>
      </c>
    </row>
    <row r="27" spans="1:5" x14ac:dyDescent="0.25">
      <c r="A27" s="4" t="s">
        <v>92</v>
      </c>
      <c r="B27" s="9">
        <v>973.4</v>
      </c>
      <c r="C27" s="6"/>
      <c r="D27" s="10">
        <v>68</v>
      </c>
      <c r="E27" s="11">
        <f t="shared" si="0"/>
        <v>66191.199999999997</v>
      </c>
    </row>
    <row r="28" spans="1:5" x14ac:dyDescent="0.25">
      <c r="A28" s="4" t="s">
        <v>90</v>
      </c>
      <c r="B28" s="9">
        <v>53.4</v>
      </c>
      <c r="C28" s="6"/>
      <c r="D28" s="10">
        <v>80</v>
      </c>
      <c r="E28" s="11">
        <f t="shared" si="0"/>
        <v>4272</v>
      </c>
    </row>
    <row r="29" spans="1:5" x14ac:dyDescent="0.25">
      <c r="A29" s="4" t="s">
        <v>89</v>
      </c>
      <c r="B29" s="9">
        <v>62.8</v>
      </c>
      <c r="C29" s="6"/>
      <c r="D29" s="10">
        <v>80</v>
      </c>
      <c r="E29" s="11">
        <f t="shared" si="0"/>
        <v>5024</v>
      </c>
    </row>
    <row r="30" spans="1:5" x14ac:dyDescent="0.25">
      <c r="A30" s="4" t="s">
        <v>12</v>
      </c>
      <c r="B30" s="9">
        <v>95.65</v>
      </c>
      <c r="C30" s="6"/>
      <c r="D30" s="10">
        <v>110</v>
      </c>
      <c r="E30" s="11">
        <f t="shared" si="0"/>
        <v>10521.5</v>
      </c>
    </row>
    <row r="31" spans="1:5" x14ac:dyDescent="0.25">
      <c r="A31" s="4" t="s">
        <v>130</v>
      </c>
      <c r="B31" s="9">
        <v>33.200000000000003</v>
      </c>
      <c r="C31" s="6"/>
      <c r="D31" s="10">
        <v>8</v>
      </c>
      <c r="E31" s="11">
        <f t="shared" si="0"/>
        <v>265.60000000000002</v>
      </c>
    </row>
    <row r="32" spans="1:5" x14ac:dyDescent="0.25">
      <c r="A32" s="4" t="s">
        <v>51</v>
      </c>
      <c r="B32" s="9">
        <v>10.95</v>
      </c>
      <c r="C32" s="6"/>
      <c r="D32" s="10">
        <v>192</v>
      </c>
      <c r="E32" s="11">
        <f t="shared" si="0"/>
        <v>2102.3999999999996</v>
      </c>
    </row>
    <row r="33" spans="1:5" x14ac:dyDescent="0.25">
      <c r="A33" s="4" t="s">
        <v>116</v>
      </c>
      <c r="B33" s="9">
        <v>89.8</v>
      </c>
      <c r="C33" s="6"/>
      <c r="D33" s="10">
        <v>62</v>
      </c>
      <c r="E33" s="11">
        <f t="shared" si="0"/>
        <v>5567.5999999999995</v>
      </c>
    </row>
    <row r="34" spans="1:5" x14ac:dyDescent="0.25">
      <c r="A34" s="4" t="s">
        <v>171</v>
      </c>
      <c r="B34" s="9">
        <v>1</v>
      </c>
      <c r="C34" s="6"/>
      <c r="D34" s="10">
        <v>104</v>
      </c>
      <c r="E34" s="11">
        <f t="shared" si="0"/>
        <v>104</v>
      </c>
    </row>
    <row r="35" spans="1:5" x14ac:dyDescent="0.25">
      <c r="A35" s="4" t="s">
        <v>18</v>
      </c>
      <c r="B35" s="9">
        <v>133.69999999999999</v>
      </c>
      <c r="C35" s="6"/>
      <c r="D35" s="10">
        <v>82</v>
      </c>
      <c r="E35" s="11">
        <f t="shared" si="0"/>
        <v>10963.4</v>
      </c>
    </row>
    <row r="36" spans="1:5" x14ac:dyDescent="0.25">
      <c r="A36" s="4" t="s">
        <v>19</v>
      </c>
      <c r="B36" s="9">
        <f>14.5+6</f>
        <v>20.5</v>
      </c>
      <c r="C36" s="6"/>
      <c r="D36" s="10">
        <v>160</v>
      </c>
      <c r="E36" s="11">
        <f t="shared" si="0"/>
        <v>3280</v>
      </c>
    </row>
    <row r="37" spans="1:5" x14ac:dyDescent="0.25">
      <c r="A37" s="4" t="s">
        <v>29</v>
      </c>
      <c r="B37" s="9">
        <v>6</v>
      </c>
      <c r="C37" s="6"/>
      <c r="D37" s="10">
        <v>50</v>
      </c>
      <c r="E37" s="11">
        <f t="shared" si="0"/>
        <v>300</v>
      </c>
    </row>
    <row r="38" spans="1:5" x14ac:dyDescent="0.25">
      <c r="A38" s="4" t="s">
        <v>164</v>
      </c>
      <c r="B38" s="9">
        <v>49</v>
      </c>
      <c r="C38" s="6"/>
      <c r="D38" s="10">
        <v>90</v>
      </c>
      <c r="E38" s="11">
        <f t="shared" si="0"/>
        <v>4410</v>
      </c>
    </row>
    <row r="39" spans="1:5" x14ac:dyDescent="0.25">
      <c r="A39" s="4" t="s">
        <v>43</v>
      </c>
      <c r="B39" s="9">
        <v>194</v>
      </c>
      <c r="C39" s="6"/>
      <c r="D39" s="10">
        <v>90</v>
      </c>
      <c r="E39" s="11">
        <f t="shared" si="0"/>
        <v>17460</v>
      </c>
    </row>
    <row r="40" spans="1:5" x14ac:dyDescent="0.25">
      <c r="A40" s="4" t="s">
        <v>170</v>
      </c>
      <c r="B40" s="9">
        <v>0.4</v>
      </c>
      <c r="C40" s="6"/>
      <c r="D40" s="10">
        <v>134</v>
      </c>
      <c r="E40" s="11">
        <f t="shared" si="0"/>
        <v>53.6</v>
      </c>
    </row>
    <row r="41" spans="1:5" x14ac:dyDescent="0.25">
      <c r="A41" s="4" t="s">
        <v>37</v>
      </c>
      <c r="B41" s="9">
        <v>197</v>
      </c>
      <c r="C41" s="6"/>
      <c r="D41" s="10">
        <v>80</v>
      </c>
      <c r="E41" s="11">
        <f t="shared" si="0"/>
        <v>15760</v>
      </c>
    </row>
    <row r="42" spans="1:5" x14ac:dyDescent="0.25">
      <c r="A42" s="4" t="s">
        <v>103</v>
      </c>
      <c r="B42" s="9">
        <v>464.9</v>
      </c>
      <c r="C42" s="6"/>
      <c r="D42" s="10">
        <v>42</v>
      </c>
      <c r="E42" s="11">
        <f t="shared" si="0"/>
        <v>19525.8</v>
      </c>
    </row>
    <row r="43" spans="1:5" x14ac:dyDescent="0.25">
      <c r="A43" s="4" t="s">
        <v>36</v>
      </c>
      <c r="B43" s="9">
        <v>341.2</v>
      </c>
      <c r="C43" s="6"/>
      <c r="D43" s="10">
        <v>64</v>
      </c>
      <c r="E43" s="11">
        <f t="shared" si="0"/>
        <v>21836.799999999999</v>
      </c>
    </row>
    <row r="44" spans="1:5" x14ac:dyDescent="0.25">
      <c r="A44" s="4" t="s">
        <v>145</v>
      </c>
      <c r="B44" s="9">
        <v>30.2</v>
      </c>
      <c r="C44" s="6"/>
      <c r="D44" s="10">
        <v>130</v>
      </c>
      <c r="E44" s="11">
        <f t="shared" si="0"/>
        <v>3926</v>
      </c>
    </row>
    <row r="45" spans="1:5" x14ac:dyDescent="0.25">
      <c r="A45" s="4" t="s">
        <v>176</v>
      </c>
      <c r="B45" s="9"/>
      <c r="C45" s="6">
        <v>24</v>
      </c>
      <c r="D45" s="10">
        <v>22</v>
      </c>
      <c r="E45" s="11">
        <f>+C45*D45</f>
        <v>528</v>
      </c>
    </row>
    <row r="46" spans="1:5" x14ac:dyDescent="0.25">
      <c r="A46" s="4" t="s">
        <v>177</v>
      </c>
      <c r="B46" s="9"/>
      <c r="C46" s="6">
        <v>96</v>
      </c>
      <c r="D46" s="10">
        <v>26</v>
      </c>
      <c r="E46" s="11">
        <f>+C46*D46</f>
        <v>2496</v>
      </c>
    </row>
    <row r="47" spans="1:5" x14ac:dyDescent="0.25">
      <c r="A47" s="4" t="s">
        <v>139</v>
      </c>
      <c r="B47" s="9">
        <v>980.33</v>
      </c>
      <c r="C47" s="6"/>
      <c r="D47" s="10">
        <v>128</v>
      </c>
      <c r="E47" s="11">
        <f t="shared" si="0"/>
        <v>125482.24000000001</v>
      </c>
    </row>
    <row r="48" spans="1:5" x14ac:dyDescent="0.25">
      <c r="A48" s="4" t="s">
        <v>132</v>
      </c>
      <c r="B48" s="9">
        <v>135.6</v>
      </c>
      <c r="C48" s="6"/>
      <c r="D48" s="10">
        <v>130</v>
      </c>
      <c r="E48" s="11">
        <f t="shared" si="0"/>
        <v>17628</v>
      </c>
    </row>
    <row r="49" spans="1:5" x14ac:dyDescent="0.25">
      <c r="A49" s="4" t="s">
        <v>107</v>
      </c>
      <c r="B49" s="9">
        <v>258.58999999999997</v>
      </c>
      <c r="C49" s="6"/>
      <c r="D49" s="10">
        <v>86</v>
      </c>
      <c r="E49" s="11">
        <f t="shared" si="0"/>
        <v>22238.739999999998</v>
      </c>
    </row>
    <row r="50" spans="1:5" x14ac:dyDescent="0.25">
      <c r="A50" s="4" t="s">
        <v>138</v>
      </c>
      <c r="B50" s="9">
        <v>203.4</v>
      </c>
      <c r="C50" s="6"/>
      <c r="D50" s="10">
        <v>82</v>
      </c>
      <c r="E50" s="11">
        <f t="shared" si="0"/>
        <v>16678.8</v>
      </c>
    </row>
    <row r="51" spans="1:5" x14ac:dyDescent="0.25">
      <c r="A51" s="4" t="s">
        <v>4</v>
      </c>
      <c r="B51" s="9">
        <v>3.03</v>
      </c>
      <c r="C51" s="6"/>
      <c r="D51" s="10">
        <v>108</v>
      </c>
      <c r="E51" s="11">
        <f t="shared" si="0"/>
        <v>327.23999999999995</v>
      </c>
    </row>
    <row r="52" spans="1:5" x14ac:dyDescent="0.25">
      <c r="A52" s="4" t="s">
        <v>35</v>
      </c>
      <c r="B52" s="9">
        <v>99.8</v>
      </c>
      <c r="C52" s="6"/>
      <c r="D52" s="10">
        <v>46</v>
      </c>
      <c r="E52" s="11">
        <f t="shared" si="0"/>
        <v>4590.8</v>
      </c>
    </row>
    <row r="53" spans="1:5" x14ac:dyDescent="0.25">
      <c r="A53" s="4" t="s">
        <v>122</v>
      </c>
      <c r="B53" s="9">
        <v>7.6</v>
      </c>
      <c r="C53" s="6"/>
      <c r="D53" s="10">
        <v>152</v>
      </c>
      <c r="E53" s="11">
        <f t="shared" si="0"/>
        <v>1155.2</v>
      </c>
    </row>
    <row r="54" spans="1:5" x14ac:dyDescent="0.25">
      <c r="A54" s="4" t="s">
        <v>59</v>
      </c>
      <c r="B54" s="9">
        <v>26</v>
      </c>
      <c r="C54" s="6"/>
      <c r="D54" s="10">
        <v>55</v>
      </c>
      <c r="E54" s="11">
        <f t="shared" si="0"/>
        <v>1430</v>
      </c>
    </row>
    <row r="55" spans="1:5" x14ac:dyDescent="0.25">
      <c r="A55" s="4" t="s">
        <v>160</v>
      </c>
      <c r="B55" s="9"/>
      <c r="C55" s="6">
        <v>10</v>
      </c>
      <c r="D55" s="10">
        <v>15</v>
      </c>
      <c r="E55" s="11">
        <f>+C55*D55</f>
        <v>150</v>
      </c>
    </row>
    <row r="56" spans="1:5" x14ac:dyDescent="0.25">
      <c r="A56" s="4" t="s">
        <v>7</v>
      </c>
      <c r="B56" s="9">
        <v>0.60499999999999998</v>
      </c>
      <c r="C56" s="6"/>
      <c r="D56" s="10">
        <v>20</v>
      </c>
      <c r="E56" s="11">
        <f t="shared" si="0"/>
        <v>12.1</v>
      </c>
    </row>
    <row r="57" spans="1:5" x14ac:dyDescent="0.25">
      <c r="A57" s="4" t="s">
        <v>62</v>
      </c>
      <c r="B57" s="9"/>
      <c r="C57" s="6">
        <v>1</v>
      </c>
      <c r="D57" s="10">
        <v>22</v>
      </c>
      <c r="E57" s="11">
        <f>+C57*D57</f>
        <v>22</v>
      </c>
    </row>
    <row r="58" spans="1:5" x14ac:dyDescent="0.25">
      <c r="A58" s="4" t="s">
        <v>82</v>
      </c>
      <c r="B58" s="9">
        <v>1</v>
      </c>
      <c r="C58" s="6"/>
      <c r="D58" s="10">
        <v>22</v>
      </c>
      <c r="E58" s="11">
        <f t="shared" si="0"/>
        <v>22</v>
      </c>
    </row>
    <row r="59" spans="1:5" x14ac:dyDescent="0.25">
      <c r="A59" s="4" t="s">
        <v>128</v>
      </c>
      <c r="B59" s="9">
        <v>40.799999999999997</v>
      </c>
      <c r="C59" s="6"/>
      <c r="D59" s="10">
        <v>36</v>
      </c>
      <c r="E59" s="11">
        <f t="shared" si="0"/>
        <v>1468.8</v>
      </c>
    </row>
    <row r="60" spans="1:5" x14ac:dyDescent="0.25">
      <c r="A60" s="4" t="s">
        <v>127</v>
      </c>
      <c r="B60" s="9">
        <v>272.2</v>
      </c>
      <c r="C60" s="6"/>
      <c r="D60" s="10">
        <v>26</v>
      </c>
      <c r="E60" s="11">
        <f t="shared" si="0"/>
        <v>7077.2</v>
      </c>
    </row>
    <row r="61" spans="1:5" x14ac:dyDescent="0.25">
      <c r="A61" s="4" t="s">
        <v>141</v>
      </c>
      <c r="B61" s="9">
        <v>65.599999999999994</v>
      </c>
      <c r="C61" s="6"/>
      <c r="D61" s="10">
        <v>78</v>
      </c>
      <c r="E61" s="11">
        <f t="shared" si="0"/>
        <v>5116.7999999999993</v>
      </c>
    </row>
    <row r="62" spans="1:5" x14ac:dyDescent="0.25">
      <c r="A62" s="4" t="s">
        <v>174</v>
      </c>
      <c r="B62" s="9"/>
      <c r="C62" s="6">
        <v>19</v>
      </c>
      <c r="D62" s="10">
        <v>19</v>
      </c>
      <c r="E62" s="11">
        <f>+C62*D62</f>
        <v>361</v>
      </c>
    </row>
    <row r="63" spans="1:5" x14ac:dyDescent="0.25">
      <c r="A63" s="4" t="s">
        <v>27</v>
      </c>
      <c r="B63" s="9">
        <v>8.1999999999999993</v>
      </c>
      <c r="C63" s="6"/>
      <c r="D63" s="10">
        <v>90</v>
      </c>
      <c r="E63" s="11">
        <f t="shared" si="0"/>
        <v>737.99999999999989</v>
      </c>
    </row>
    <row r="64" spans="1:5" x14ac:dyDescent="0.25">
      <c r="A64" s="4" t="s">
        <v>28</v>
      </c>
      <c r="B64" s="9">
        <v>18.8</v>
      </c>
      <c r="C64" s="6"/>
      <c r="D64" s="10">
        <v>90</v>
      </c>
      <c r="E64" s="11">
        <f t="shared" si="0"/>
        <v>1692</v>
      </c>
    </row>
    <row r="65" spans="1:5" x14ac:dyDescent="0.25">
      <c r="A65" s="4" t="s">
        <v>40</v>
      </c>
      <c r="B65" s="9">
        <v>172.2</v>
      </c>
      <c r="C65" s="6"/>
      <c r="D65" s="10">
        <v>74</v>
      </c>
      <c r="E65" s="11">
        <f t="shared" si="0"/>
        <v>12742.8</v>
      </c>
    </row>
    <row r="66" spans="1:5" x14ac:dyDescent="0.25">
      <c r="A66" s="4" t="s">
        <v>153</v>
      </c>
      <c r="B66" s="9">
        <v>15.2</v>
      </c>
      <c r="C66" s="6"/>
      <c r="D66" s="10">
        <v>92</v>
      </c>
      <c r="E66" s="11">
        <f t="shared" si="0"/>
        <v>1398.3999999999999</v>
      </c>
    </row>
    <row r="67" spans="1:5" x14ac:dyDescent="0.25">
      <c r="A67" s="4" t="s">
        <v>108</v>
      </c>
      <c r="B67" s="9">
        <v>393.2</v>
      </c>
      <c r="C67" s="6"/>
      <c r="D67" s="10">
        <v>62</v>
      </c>
      <c r="E67" s="11">
        <f t="shared" si="0"/>
        <v>24378.399999999998</v>
      </c>
    </row>
    <row r="68" spans="1:5" x14ac:dyDescent="0.25">
      <c r="A68" s="4" t="s">
        <v>46</v>
      </c>
      <c r="B68" s="9">
        <v>90.24</v>
      </c>
      <c r="C68" s="6"/>
      <c r="D68" s="10">
        <v>130</v>
      </c>
      <c r="E68" s="11">
        <f t="shared" ref="E68:E130" si="1">+B68*D68</f>
        <v>11731.199999999999</v>
      </c>
    </row>
    <row r="69" spans="1:5" x14ac:dyDescent="0.25">
      <c r="A69" s="4" t="s">
        <v>151</v>
      </c>
      <c r="B69" s="9">
        <v>6.2</v>
      </c>
      <c r="C69" s="6"/>
      <c r="D69" s="10">
        <v>90</v>
      </c>
      <c r="E69" s="11">
        <f t="shared" si="1"/>
        <v>558</v>
      </c>
    </row>
    <row r="70" spans="1:5" x14ac:dyDescent="0.25">
      <c r="A70" s="4" t="s">
        <v>149</v>
      </c>
      <c r="B70" s="9">
        <v>49.1</v>
      </c>
      <c r="C70" s="6"/>
      <c r="D70" s="10">
        <v>210</v>
      </c>
      <c r="E70" s="11">
        <f t="shared" si="1"/>
        <v>10311</v>
      </c>
    </row>
    <row r="71" spans="1:5" x14ac:dyDescent="0.25">
      <c r="A71" s="4" t="s">
        <v>22</v>
      </c>
      <c r="B71" s="9">
        <v>1.8</v>
      </c>
      <c r="C71" s="6"/>
      <c r="D71" s="10">
        <v>64</v>
      </c>
      <c r="E71" s="11">
        <f t="shared" si="1"/>
        <v>115.2</v>
      </c>
    </row>
    <row r="72" spans="1:5" x14ac:dyDescent="0.25">
      <c r="A72" s="4" t="s">
        <v>104</v>
      </c>
      <c r="B72" s="9"/>
      <c r="C72" s="6">
        <v>35</v>
      </c>
      <c r="D72" s="10">
        <v>275</v>
      </c>
      <c r="E72" s="11">
        <f>+C72*D72</f>
        <v>9625</v>
      </c>
    </row>
    <row r="73" spans="1:5" x14ac:dyDescent="0.25">
      <c r="A73" s="4" t="s">
        <v>154</v>
      </c>
      <c r="B73" s="9">
        <v>78.8</v>
      </c>
      <c r="C73" s="6"/>
      <c r="D73" s="10">
        <v>130</v>
      </c>
      <c r="E73" s="11">
        <f t="shared" si="1"/>
        <v>10244</v>
      </c>
    </row>
    <row r="74" spans="1:5" x14ac:dyDescent="0.25">
      <c r="A74" s="4" t="s">
        <v>129</v>
      </c>
      <c r="B74" s="9">
        <v>29.2</v>
      </c>
      <c r="C74" s="6"/>
      <c r="D74" s="10">
        <v>40</v>
      </c>
      <c r="E74" s="11">
        <f t="shared" si="1"/>
        <v>1168</v>
      </c>
    </row>
    <row r="75" spans="1:5" x14ac:dyDescent="0.25">
      <c r="A75" s="4" t="s">
        <v>152</v>
      </c>
      <c r="B75" s="9">
        <v>17.8</v>
      </c>
      <c r="C75" s="6"/>
      <c r="D75" s="10">
        <v>38</v>
      </c>
      <c r="E75" s="11">
        <f t="shared" si="1"/>
        <v>676.4</v>
      </c>
    </row>
    <row r="76" spans="1:5" x14ac:dyDescent="0.25">
      <c r="A76" s="4" t="s">
        <v>44</v>
      </c>
      <c r="B76" s="9">
        <v>108.4</v>
      </c>
      <c r="C76" s="6"/>
      <c r="D76" s="10">
        <v>38</v>
      </c>
      <c r="E76" s="11">
        <f t="shared" si="1"/>
        <v>4119.2</v>
      </c>
    </row>
    <row r="77" spans="1:5" x14ac:dyDescent="0.25">
      <c r="A77" s="4" t="s">
        <v>38</v>
      </c>
      <c r="B77" s="9">
        <v>35.4</v>
      </c>
      <c r="C77" s="6"/>
      <c r="D77" s="10">
        <v>90</v>
      </c>
      <c r="E77" s="11">
        <f t="shared" si="1"/>
        <v>3186</v>
      </c>
    </row>
    <row r="78" spans="1:5" x14ac:dyDescent="0.25">
      <c r="A78" s="4" t="s">
        <v>11</v>
      </c>
      <c r="B78" s="9">
        <v>49.2</v>
      </c>
      <c r="C78" s="6"/>
      <c r="D78" s="10">
        <v>120</v>
      </c>
      <c r="E78" s="11">
        <f t="shared" si="1"/>
        <v>5904</v>
      </c>
    </row>
    <row r="79" spans="1:5" x14ac:dyDescent="0.25">
      <c r="A79" s="4" t="s">
        <v>47</v>
      </c>
      <c r="B79" s="9">
        <v>197</v>
      </c>
      <c r="C79" s="6"/>
      <c r="D79" s="10">
        <v>10</v>
      </c>
      <c r="E79" s="11">
        <f t="shared" si="1"/>
        <v>1970</v>
      </c>
    </row>
    <row r="80" spans="1:5" x14ac:dyDescent="0.25">
      <c r="A80" s="4" t="s">
        <v>124</v>
      </c>
      <c r="B80" s="9">
        <v>110</v>
      </c>
      <c r="C80" s="6"/>
      <c r="D80" s="10">
        <v>12</v>
      </c>
      <c r="E80" s="11">
        <f t="shared" si="1"/>
        <v>1320</v>
      </c>
    </row>
    <row r="81" spans="1:5" x14ac:dyDescent="0.25">
      <c r="A81" s="4" t="s">
        <v>24</v>
      </c>
      <c r="B81" s="9">
        <v>17.2</v>
      </c>
      <c r="C81" s="6"/>
      <c r="D81" s="10">
        <v>92</v>
      </c>
      <c r="E81" s="11">
        <f t="shared" si="1"/>
        <v>1582.3999999999999</v>
      </c>
    </row>
    <row r="82" spans="1:5" x14ac:dyDescent="0.25">
      <c r="A82" s="4" t="s">
        <v>97</v>
      </c>
      <c r="B82" s="9">
        <v>332.2</v>
      </c>
      <c r="C82" s="6"/>
      <c r="D82" s="10">
        <v>61</v>
      </c>
      <c r="E82" s="11">
        <f t="shared" si="1"/>
        <v>20264.2</v>
      </c>
    </row>
    <row r="83" spans="1:5" x14ac:dyDescent="0.25">
      <c r="A83" s="4" t="s">
        <v>68</v>
      </c>
      <c r="B83" s="9">
        <v>57.2</v>
      </c>
      <c r="C83" s="6"/>
      <c r="D83" s="10">
        <v>82</v>
      </c>
      <c r="E83" s="11">
        <f t="shared" si="1"/>
        <v>4690.4000000000005</v>
      </c>
    </row>
    <row r="84" spans="1:5" x14ac:dyDescent="0.25">
      <c r="A84" s="4" t="s">
        <v>93</v>
      </c>
      <c r="B84" s="9">
        <v>985.2</v>
      </c>
      <c r="C84" s="6"/>
      <c r="D84" s="10">
        <v>60</v>
      </c>
      <c r="E84" s="11">
        <f t="shared" si="1"/>
        <v>59112</v>
      </c>
    </row>
    <row r="85" spans="1:5" x14ac:dyDescent="0.25">
      <c r="A85" s="4" t="s">
        <v>26</v>
      </c>
      <c r="B85" s="9">
        <v>14.8</v>
      </c>
      <c r="C85" s="6"/>
      <c r="D85" s="10">
        <v>94</v>
      </c>
      <c r="E85" s="11">
        <f t="shared" si="1"/>
        <v>1391.2</v>
      </c>
    </row>
    <row r="86" spans="1:5" x14ac:dyDescent="0.25">
      <c r="A86" s="4" t="s">
        <v>156</v>
      </c>
      <c r="B86" s="9">
        <v>17.2</v>
      </c>
      <c r="C86" s="6"/>
      <c r="D86" s="10">
        <v>50</v>
      </c>
      <c r="E86" s="11">
        <f t="shared" si="1"/>
        <v>860</v>
      </c>
    </row>
    <row r="87" spans="1:5" x14ac:dyDescent="0.25">
      <c r="A87" s="4" t="s">
        <v>162</v>
      </c>
      <c r="B87" s="9">
        <v>11.86</v>
      </c>
      <c r="C87" s="6"/>
      <c r="D87" s="10">
        <v>120</v>
      </c>
      <c r="E87" s="11">
        <f t="shared" si="1"/>
        <v>1423.1999999999998</v>
      </c>
    </row>
    <row r="88" spans="1:5" x14ac:dyDescent="0.25">
      <c r="A88" s="4" t="s">
        <v>69</v>
      </c>
      <c r="B88" s="9">
        <v>55.4</v>
      </c>
      <c r="C88" s="6"/>
      <c r="D88" s="10">
        <v>84</v>
      </c>
      <c r="E88" s="11">
        <f t="shared" si="1"/>
        <v>4653.5999999999995</v>
      </c>
    </row>
    <row r="89" spans="1:5" x14ac:dyDescent="0.25">
      <c r="A89" s="4" t="s">
        <v>94</v>
      </c>
      <c r="B89" s="9">
        <v>2365.4</v>
      </c>
      <c r="C89" s="6"/>
      <c r="D89" s="10">
        <v>62</v>
      </c>
      <c r="E89" s="11">
        <f t="shared" si="1"/>
        <v>146654.80000000002</v>
      </c>
    </row>
    <row r="90" spans="1:5" x14ac:dyDescent="0.25">
      <c r="A90" s="4" t="s">
        <v>157</v>
      </c>
      <c r="B90" s="9">
        <v>47</v>
      </c>
      <c r="C90" s="6"/>
      <c r="D90" s="10">
        <v>90</v>
      </c>
      <c r="E90" s="11">
        <f t="shared" si="1"/>
        <v>4230</v>
      </c>
    </row>
    <row r="91" spans="1:5" x14ac:dyDescent="0.25">
      <c r="A91" s="4" t="s">
        <v>158</v>
      </c>
      <c r="B91" s="9">
        <v>75</v>
      </c>
      <c r="C91" s="6"/>
      <c r="D91" s="10">
        <v>92</v>
      </c>
      <c r="E91" s="11">
        <f t="shared" si="1"/>
        <v>6900</v>
      </c>
    </row>
    <row r="92" spans="1:5" x14ac:dyDescent="0.25">
      <c r="A92" s="4" t="s">
        <v>135</v>
      </c>
      <c r="B92" s="9">
        <v>15.6</v>
      </c>
      <c r="C92" s="6"/>
      <c r="D92" s="10">
        <v>98</v>
      </c>
      <c r="E92" s="11">
        <f t="shared" si="1"/>
        <v>1528.8</v>
      </c>
    </row>
    <row r="93" spans="1:5" x14ac:dyDescent="0.25">
      <c r="A93" s="4" t="s">
        <v>165</v>
      </c>
      <c r="B93" s="9">
        <v>259.2</v>
      </c>
      <c r="C93" s="6"/>
      <c r="D93" s="10">
        <v>76</v>
      </c>
      <c r="E93" s="11">
        <f t="shared" si="1"/>
        <v>19699.2</v>
      </c>
    </row>
    <row r="94" spans="1:5" x14ac:dyDescent="0.25">
      <c r="A94" s="4" t="s">
        <v>30</v>
      </c>
      <c r="B94" s="9">
        <v>21</v>
      </c>
      <c r="C94" s="6"/>
      <c r="D94" s="10">
        <v>50</v>
      </c>
      <c r="E94" s="11">
        <f t="shared" si="1"/>
        <v>1050</v>
      </c>
    </row>
    <row r="95" spans="1:5" x14ac:dyDescent="0.25">
      <c r="A95" s="4" t="s">
        <v>30</v>
      </c>
      <c r="B95" s="9">
        <v>183.8</v>
      </c>
      <c r="C95" s="6"/>
      <c r="D95" s="10">
        <v>50</v>
      </c>
      <c r="E95" s="11">
        <f t="shared" si="1"/>
        <v>9190</v>
      </c>
    </row>
    <row r="96" spans="1:5" x14ac:dyDescent="0.25">
      <c r="A96" s="4" t="s">
        <v>88</v>
      </c>
      <c r="B96" s="9"/>
      <c r="C96" s="6">
        <v>67</v>
      </c>
      <c r="D96" s="10">
        <v>20</v>
      </c>
      <c r="E96" s="11">
        <f>+C96*D96</f>
        <v>1340</v>
      </c>
    </row>
    <row r="97" spans="1:5" x14ac:dyDescent="0.25">
      <c r="A97" s="4" t="s">
        <v>79</v>
      </c>
      <c r="B97" s="9"/>
      <c r="C97" s="6">
        <v>29</v>
      </c>
      <c r="D97" s="10">
        <v>22</v>
      </c>
      <c r="E97" s="11">
        <f>+C97*D97</f>
        <v>638</v>
      </c>
    </row>
    <row r="98" spans="1:5" x14ac:dyDescent="0.25">
      <c r="A98" s="4" t="s">
        <v>79</v>
      </c>
      <c r="B98" s="9"/>
      <c r="C98" s="6">
        <v>24</v>
      </c>
      <c r="D98" s="10">
        <v>22</v>
      </c>
      <c r="E98" s="11">
        <f>+C98*D98</f>
        <v>528</v>
      </c>
    </row>
    <row r="99" spans="1:5" x14ac:dyDescent="0.25">
      <c r="A99" s="4" t="s">
        <v>71</v>
      </c>
      <c r="B99" s="9">
        <v>59.33</v>
      </c>
      <c r="C99" s="6"/>
      <c r="D99" s="10">
        <v>128</v>
      </c>
      <c r="E99" s="11">
        <f t="shared" si="1"/>
        <v>7594.24</v>
      </c>
    </row>
    <row r="100" spans="1:5" x14ac:dyDescent="0.25">
      <c r="A100" s="4" t="s">
        <v>73</v>
      </c>
      <c r="B100" s="9">
        <v>11.9</v>
      </c>
      <c r="C100" s="6"/>
      <c r="D100" s="10">
        <v>140</v>
      </c>
      <c r="E100" s="11">
        <f t="shared" si="1"/>
        <v>1666</v>
      </c>
    </row>
    <row r="101" spans="1:5" x14ac:dyDescent="0.25">
      <c r="A101" s="4" t="s">
        <v>87</v>
      </c>
      <c r="B101" s="9">
        <v>12.6</v>
      </c>
      <c r="C101" s="6"/>
      <c r="D101" s="10">
        <v>140</v>
      </c>
      <c r="E101" s="11">
        <f t="shared" si="1"/>
        <v>1764</v>
      </c>
    </row>
    <row r="102" spans="1:5" x14ac:dyDescent="0.25">
      <c r="A102" s="4" t="s">
        <v>49</v>
      </c>
      <c r="B102" s="9">
        <v>66.7</v>
      </c>
      <c r="C102" s="6"/>
      <c r="D102" s="10">
        <v>48</v>
      </c>
      <c r="E102" s="11">
        <f t="shared" si="1"/>
        <v>3201.6000000000004</v>
      </c>
    </row>
    <row r="103" spans="1:5" x14ac:dyDescent="0.25">
      <c r="A103" s="4" t="s">
        <v>39</v>
      </c>
      <c r="B103" s="9">
        <v>65.7</v>
      </c>
      <c r="C103" s="6"/>
      <c r="D103" s="10">
        <v>48</v>
      </c>
      <c r="E103" s="11">
        <f t="shared" si="1"/>
        <v>3153.6000000000004</v>
      </c>
    </row>
    <row r="104" spans="1:5" x14ac:dyDescent="0.25">
      <c r="A104" s="4" t="s">
        <v>67</v>
      </c>
      <c r="B104" s="9">
        <v>442</v>
      </c>
      <c r="C104" s="6"/>
      <c r="D104" s="10">
        <v>32</v>
      </c>
      <c r="E104" s="11">
        <f t="shared" si="1"/>
        <v>14144</v>
      </c>
    </row>
    <row r="105" spans="1:5" x14ac:dyDescent="0.25">
      <c r="A105" s="4" t="s">
        <v>52</v>
      </c>
      <c r="B105" s="9"/>
      <c r="C105" s="6">
        <v>17</v>
      </c>
      <c r="D105" s="10">
        <v>40</v>
      </c>
      <c r="E105" s="11">
        <f>+C105*D105</f>
        <v>680</v>
      </c>
    </row>
    <row r="106" spans="1:5" x14ac:dyDescent="0.25">
      <c r="A106" s="4" t="s">
        <v>57</v>
      </c>
      <c r="B106" s="9"/>
      <c r="C106" s="6">
        <v>68</v>
      </c>
      <c r="D106" s="10">
        <v>10</v>
      </c>
      <c r="E106" s="11">
        <f>+C106*D106</f>
        <v>680</v>
      </c>
    </row>
    <row r="107" spans="1:5" x14ac:dyDescent="0.25">
      <c r="A107" s="4" t="s">
        <v>86</v>
      </c>
      <c r="B107" s="9"/>
      <c r="C107" s="6">
        <v>9</v>
      </c>
      <c r="D107" s="10">
        <v>64</v>
      </c>
      <c r="E107" s="11">
        <f>+C107*D107</f>
        <v>576</v>
      </c>
    </row>
    <row r="108" spans="1:5" x14ac:dyDescent="0.25">
      <c r="A108" s="4" t="s">
        <v>114</v>
      </c>
      <c r="B108" s="9">
        <v>10.199999999999999</v>
      </c>
      <c r="C108" s="6"/>
      <c r="D108" s="10">
        <v>90</v>
      </c>
      <c r="E108" s="11">
        <f t="shared" si="1"/>
        <v>917.99999999999989</v>
      </c>
    </row>
    <row r="109" spans="1:5" x14ac:dyDescent="0.25">
      <c r="A109" s="4" t="s">
        <v>81</v>
      </c>
      <c r="B109" s="9">
        <v>3</v>
      </c>
      <c r="C109" s="6"/>
      <c r="D109" s="10">
        <v>60</v>
      </c>
      <c r="E109" s="11">
        <f t="shared" si="1"/>
        <v>180</v>
      </c>
    </row>
    <row r="110" spans="1:5" x14ac:dyDescent="0.25">
      <c r="A110" s="4" t="s">
        <v>78</v>
      </c>
      <c r="B110" s="9">
        <v>95.6</v>
      </c>
      <c r="C110" s="6"/>
      <c r="D110" s="10">
        <v>80</v>
      </c>
      <c r="E110" s="11">
        <f t="shared" si="1"/>
        <v>7648</v>
      </c>
    </row>
    <row r="111" spans="1:5" x14ac:dyDescent="0.25">
      <c r="A111" s="4" t="s">
        <v>77</v>
      </c>
      <c r="B111" s="9">
        <v>36.200000000000003</v>
      </c>
      <c r="C111" s="6"/>
      <c r="D111" s="10">
        <v>130</v>
      </c>
      <c r="E111" s="11">
        <f t="shared" si="1"/>
        <v>4706</v>
      </c>
    </row>
    <row r="112" spans="1:5" x14ac:dyDescent="0.25">
      <c r="A112" s="4" t="s">
        <v>76</v>
      </c>
      <c r="B112" s="9">
        <v>106.8</v>
      </c>
      <c r="C112" s="6"/>
      <c r="D112" s="10">
        <v>80</v>
      </c>
      <c r="E112" s="11">
        <f t="shared" si="1"/>
        <v>8544</v>
      </c>
    </row>
    <row r="113" spans="1:5" x14ac:dyDescent="0.25">
      <c r="A113" s="4" t="s">
        <v>163</v>
      </c>
      <c r="B113" s="9">
        <v>62.6</v>
      </c>
      <c r="C113" s="6"/>
      <c r="D113" s="10">
        <v>50</v>
      </c>
      <c r="E113" s="11">
        <f t="shared" si="1"/>
        <v>3130</v>
      </c>
    </row>
    <row r="114" spans="1:5" x14ac:dyDescent="0.25">
      <c r="A114" s="4" t="s">
        <v>3</v>
      </c>
      <c r="B114" s="9">
        <v>14.66</v>
      </c>
      <c r="C114" s="6"/>
      <c r="D114" s="10">
        <v>152</v>
      </c>
      <c r="E114" s="11">
        <f t="shared" si="1"/>
        <v>2228.3200000000002</v>
      </c>
    </row>
    <row r="115" spans="1:5" x14ac:dyDescent="0.25">
      <c r="A115" s="4" t="s">
        <v>113</v>
      </c>
      <c r="B115" s="9">
        <v>25.6</v>
      </c>
      <c r="C115" s="6"/>
      <c r="D115" s="10">
        <v>620</v>
      </c>
      <c r="E115" s="11">
        <f t="shared" si="1"/>
        <v>15872</v>
      </c>
    </row>
    <row r="116" spans="1:5" x14ac:dyDescent="0.25">
      <c r="A116" s="4" t="s">
        <v>126</v>
      </c>
      <c r="B116" s="9">
        <v>11.4</v>
      </c>
      <c r="C116" s="6"/>
      <c r="D116" s="10">
        <v>140</v>
      </c>
      <c r="E116" s="11">
        <f t="shared" si="1"/>
        <v>1596</v>
      </c>
    </row>
    <row r="117" spans="1:5" x14ac:dyDescent="0.25">
      <c r="A117" s="4" t="s">
        <v>10</v>
      </c>
      <c r="B117" s="9">
        <v>17</v>
      </c>
      <c r="C117" s="6"/>
      <c r="D117" s="10">
        <v>82</v>
      </c>
      <c r="E117" s="11">
        <f t="shared" si="1"/>
        <v>1394</v>
      </c>
    </row>
    <row r="118" spans="1:5" x14ac:dyDescent="0.25">
      <c r="A118" s="4" t="s">
        <v>96</v>
      </c>
      <c r="B118" s="9">
        <v>22</v>
      </c>
      <c r="C118" s="6"/>
      <c r="D118" s="10">
        <v>18</v>
      </c>
      <c r="E118" s="11">
        <f t="shared" si="1"/>
        <v>396</v>
      </c>
    </row>
    <row r="119" spans="1:5" x14ac:dyDescent="0.25">
      <c r="A119" s="4" t="s">
        <v>32</v>
      </c>
      <c r="B119" s="9">
        <v>158.4</v>
      </c>
      <c r="C119" s="6"/>
      <c r="D119" s="10">
        <v>80</v>
      </c>
      <c r="E119" s="11">
        <f t="shared" si="1"/>
        <v>12672</v>
      </c>
    </row>
    <row r="120" spans="1:5" x14ac:dyDescent="0.25">
      <c r="A120" s="4" t="s">
        <v>33</v>
      </c>
      <c r="B120" s="9">
        <v>227.2</v>
      </c>
      <c r="C120" s="6"/>
      <c r="D120" s="10">
        <v>76</v>
      </c>
      <c r="E120" s="11">
        <f t="shared" si="1"/>
        <v>17267.2</v>
      </c>
    </row>
    <row r="121" spans="1:5" x14ac:dyDescent="0.25">
      <c r="A121" s="4" t="s">
        <v>34</v>
      </c>
      <c r="B121" s="9"/>
      <c r="C121" s="6">
        <v>38</v>
      </c>
      <c r="D121" s="10">
        <v>64</v>
      </c>
      <c r="E121" s="11">
        <f>+C121*D121</f>
        <v>2432</v>
      </c>
    </row>
    <row r="122" spans="1:5" x14ac:dyDescent="0.25">
      <c r="A122" s="4" t="s">
        <v>105</v>
      </c>
      <c r="B122" s="9"/>
      <c r="C122" s="6">
        <v>8</v>
      </c>
      <c r="D122" s="10">
        <v>576</v>
      </c>
      <c r="E122" s="11">
        <f>+C122*D122</f>
        <v>4608</v>
      </c>
    </row>
    <row r="123" spans="1:5" x14ac:dyDescent="0.25">
      <c r="A123" s="4" t="s">
        <v>85</v>
      </c>
      <c r="B123" s="9">
        <v>28.2</v>
      </c>
      <c r="C123" s="6"/>
      <c r="D123" s="10">
        <v>52</v>
      </c>
      <c r="E123" s="11">
        <f t="shared" si="1"/>
        <v>1466.3999999999999</v>
      </c>
    </row>
    <row r="124" spans="1:5" x14ac:dyDescent="0.25">
      <c r="A124" s="4" t="s">
        <v>117</v>
      </c>
      <c r="B124" s="9">
        <v>25.4</v>
      </c>
      <c r="C124" s="6"/>
      <c r="D124" s="10">
        <v>52</v>
      </c>
      <c r="E124" s="11">
        <f t="shared" si="1"/>
        <v>1320.8</v>
      </c>
    </row>
    <row r="125" spans="1:5" x14ac:dyDescent="0.25">
      <c r="A125" s="4" t="s">
        <v>110</v>
      </c>
      <c r="B125" s="9">
        <v>30.6</v>
      </c>
      <c r="C125" s="6"/>
      <c r="D125" s="10">
        <v>90</v>
      </c>
      <c r="E125" s="11">
        <f t="shared" si="1"/>
        <v>2754</v>
      </c>
    </row>
    <row r="126" spans="1:5" x14ac:dyDescent="0.25">
      <c r="A126" s="4" t="s">
        <v>166</v>
      </c>
      <c r="B126" s="9">
        <v>22.32</v>
      </c>
      <c r="C126" s="6"/>
      <c r="D126" s="10">
        <v>60</v>
      </c>
      <c r="E126" s="11">
        <f t="shared" si="1"/>
        <v>1339.2</v>
      </c>
    </row>
    <row r="127" spans="1:5" x14ac:dyDescent="0.25">
      <c r="A127" s="4" t="s">
        <v>142</v>
      </c>
      <c r="B127" s="9">
        <v>620.6</v>
      </c>
      <c r="C127" s="6"/>
      <c r="D127" s="10">
        <v>90</v>
      </c>
      <c r="E127" s="11">
        <f t="shared" si="1"/>
        <v>55854</v>
      </c>
    </row>
    <row r="128" spans="1:5" x14ac:dyDescent="0.25">
      <c r="A128" s="4" t="s">
        <v>6</v>
      </c>
      <c r="B128" s="9">
        <v>5.4</v>
      </c>
      <c r="C128" s="6"/>
      <c r="D128" s="10">
        <v>54</v>
      </c>
      <c r="E128" s="11">
        <f t="shared" si="1"/>
        <v>291.60000000000002</v>
      </c>
    </row>
    <row r="129" spans="1:5" x14ac:dyDescent="0.25">
      <c r="A129" s="4" t="s">
        <v>123</v>
      </c>
      <c r="B129" s="9">
        <v>49.8</v>
      </c>
      <c r="C129" s="6"/>
      <c r="D129" s="10">
        <v>96</v>
      </c>
      <c r="E129" s="11">
        <f t="shared" si="1"/>
        <v>4780.7999999999993</v>
      </c>
    </row>
    <row r="130" spans="1:5" x14ac:dyDescent="0.25">
      <c r="A130" s="4" t="s">
        <v>109</v>
      </c>
      <c r="B130" s="9">
        <v>663.2</v>
      </c>
      <c r="C130" s="6"/>
      <c r="D130" s="10">
        <v>88</v>
      </c>
      <c r="E130" s="11">
        <f t="shared" si="1"/>
        <v>58361.600000000006</v>
      </c>
    </row>
    <row r="131" spans="1:5" x14ac:dyDescent="0.25">
      <c r="A131" s="4" t="s">
        <v>60</v>
      </c>
      <c r="B131" s="9">
        <v>1.4</v>
      </c>
      <c r="C131" s="6"/>
      <c r="D131" s="10">
        <v>86</v>
      </c>
      <c r="E131" s="11">
        <f t="shared" ref="E131:E181" si="2">+B131*D131</f>
        <v>120.39999999999999</v>
      </c>
    </row>
    <row r="132" spans="1:5" x14ac:dyDescent="0.25">
      <c r="A132" s="4" t="s">
        <v>60</v>
      </c>
      <c r="B132" s="9">
        <v>13</v>
      </c>
      <c r="C132" s="6">
        <v>13</v>
      </c>
      <c r="D132" s="10">
        <v>86</v>
      </c>
      <c r="E132" s="11">
        <f t="shared" si="2"/>
        <v>1118</v>
      </c>
    </row>
    <row r="133" spans="1:5" x14ac:dyDescent="0.25">
      <c r="A133" s="4" t="s">
        <v>75</v>
      </c>
      <c r="B133" s="9">
        <v>63.2</v>
      </c>
      <c r="C133" s="6"/>
      <c r="D133" s="10">
        <v>80</v>
      </c>
      <c r="E133" s="11">
        <f t="shared" si="2"/>
        <v>5056</v>
      </c>
    </row>
    <row r="134" spans="1:5" x14ac:dyDescent="0.25">
      <c r="A134" s="4" t="s">
        <v>74</v>
      </c>
      <c r="B134" s="9">
        <v>34.200000000000003</v>
      </c>
      <c r="C134" s="6"/>
      <c r="D134" s="10">
        <v>130</v>
      </c>
      <c r="E134" s="11">
        <f t="shared" si="2"/>
        <v>4446</v>
      </c>
    </row>
    <row r="135" spans="1:5" x14ac:dyDescent="0.25">
      <c r="A135" s="4" t="s">
        <v>159</v>
      </c>
      <c r="B135" s="9">
        <v>24.2</v>
      </c>
      <c r="C135" s="6"/>
      <c r="D135" s="10">
        <v>92</v>
      </c>
      <c r="E135" s="11">
        <f t="shared" si="2"/>
        <v>2226.4</v>
      </c>
    </row>
    <row r="136" spans="1:5" x14ac:dyDescent="0.25">
      <c r="A136" s="4" t="s">
        <v>143</v>
      </c>
      <c r="B136" s="9">
        <v>1489</v>
      </c>
      <c r="C136" s="6"/>
      <c r="D136" s="10">
        <v>46</v>
      </c>
      <c r="E136" s="11">
        <f t="shared" si="2"/>
        <v>68494</v>
      </c>
    </row>
    <row r="137" spans="1:5" x14ac:dyDescent="0.25">
      <c r="A137" s="4" t="s">
        <v>167</v>
      </c>
      <c r="B137" s="9">
        <v>4.2</v>
      </c>
      <c r="C137" s="6"/>
      <c r="D137" s="10">
        <v>120</v>
      </c>
      <c r="E137" s="11">
        <f t="shared" si="2"/>
        <v>504</v>
      </c>
    </row>
    <row r="138" spans="1:5" x14ac:dyDescent="0.25">
      <c r="A138" s="4" t="s">
        <v>42</v>
      </c>
      <c r="B138" s="9">
        <v>314</v>
      </c>
      <c r="C138" s="6"/>
      <c r="D138" s="10">
        <v>74</v>
      </c>
      <c r="E138" s="11">
        <f t="shared" si="2"/>
        <v>23236</v>
      </c>
    </row>
    <row r="139" spans="1:5" x14ac:dyDescent="0.25">
      <c r="A139" s="4" t="s">
        <v>115</v>
      </c>
      <c r="B139" s="9">
        <v>30</v>
      </c>
      <c r="C139" s="6"/>
      <c r="D139" s="10">
        <v>130</v>
      </c>
      <c r="E139" s="11">
        <f t="shared" si="2"/>
        <v>3900</v>
      </c>
    </row>
    <row r="140" spans="1:5" x14ac:dyDescent="0.25">
      <c r="A140" s="4" t="s">
        <v>101</v>
      </c>
      <c r="B140" s="9">
        <v>24</v>
      </c>
      <c r="C140" s="6"/>
      <c r="D140" s="10">
        <v>88</v>
      </c>
      <c r="E140" s="11">
        <f t="shared" si="2"/>
        <v>2112</v>
      </c>
    </row>
    <row r="141" spans="1:5" x14ac:dyDescent="0.25">
      <c r="A141" s="4" t="s">
        <v>17</v>
      </c>
      <c r="B141" s="9">
        <v>4.2</v>
      </c>
      <c r="C141" s="6"/>
      <c r="D141" s="10">
        <v>88</v>
      </c>
      <c r="E141" s="11">
        <f t="shared" si="2"/>
        <v>369.6</v>
      </c>
    </row>
    <row r="142" spans="1:5" x14ac:dyDescent="0.25">
      <c r="A142" s="4" t="s">
        <v>20</v>
      </c>
      <c r="B142" s="9">
        <v>0.57499999999999996</v>
      </c>
      <c r="C142" s="6"/>
      <c r="D142" s="10">
        <v>88</v>
      </c>
      <c r="E142" s="11">
        <f t="shared" si="2"/>
        <v>50.599999999999994</v>
      </c>
    </row>
    <row r="143" spans="1:5" x14ac:dyDescent="0.25">
      <c r="A143" s="4" t="s">
        <v>58</v>
      </c>
      <c r="B143" s="9"/>
      <c r="C143" s="6">
        <v>9</v>
      </c>
      <c r="D143" s="10">
        <v>12</v>
      </c>
      <c r="E143" s="11">
        <f>+C143*D143</f>
        <v>108</v>
      </c>
    </row>
    <row r="144" spans="1:5" x14ac:dyDescent="0.25">
      <c r="A144" s="4" t="s">
        <v>72</v>
      </c>
      <c r="B144" s="9"/>
      <c r="C144" s="6">
        <v>28</v>
      </c>
      <c r="D144" s="10">
        <v>80</v>
      </c>
      <c r="E144" s="11">
        <f>+C144*D144</f>
        <v>2240</v>
      </c>
    </row>
    <row r="145" spans="1:5" x14ac:dyDescent="0.25">
      <c r="A145" s="4" t="s">
        <v>161</v>
      </c>
      <c r="B145" s="9">
        <v>28.2</v>
      </c>
      <c r="C145" s="6"/>
      <c r="D145" s="10">
        <v>112</v>
      </c>
      <c r="E145" s="11">
        <f t="shared" si="2"/>
        <v>3158.4</v>
      </c>
    </row>
    <row r="146" spans="1:5" x14ac:dyDescent="0.25">
      <c r="A146" s="4" t="s">
        <v>70</v>
      </c>
      <c r="B146" s="9">
        <v>13.6</v>
      </c>
      <c r="C146" s="6"/>
      <c r="D146" s="10">
        <v>98</v>
      </c>
      <c r="E146" s="11">
        <f t="shared" si="2"/>
        <v>1332.8</v>
      </c>
    </row>
    <row r="147" spans="1:5" x14ac:dyDescent="0.25">
      <c r="A147" s="4" t="s">
        <v>21</v>
      </c>
      <c r="B147" s="9"/>
      <c r="C147" s="6">
        <v>6</v>
      </c>
      <c r="D147" s="10">
        <v>24</v>
      </c>
      <c r="E147" s="11">
        <f>+C147*D147</f>
        <v>144</v>
      </c>
    </row>
    <row r="148" spans="1:5" x14ac:dyDescent="0.25">
      <c r="A148" s="4" t="s">
        <v>137</v>
      </c>
      <c r="B148" s="9">
        <v>32.200000000000003</v>
      </c>
      <c r="C148" s="6"/>
      <c r="D148" s="10">
        <v>70</v>
      </c>
      <c r="E148" s="11">
        <f t="shared" si="2"/>
        <v>2254</v>
      </c>
    </row>
    <row r="149" spans="1:5" x14ac:dyDescent="0.25">
      <c r="A149" s="4" t="s">
        <v>65</v>
      </c>
      <c r="B149" s="9">
        <v>7.8</v>
      </c>
      <c r="C149" s="6"/>
      <c r="D149" s="10">
        <v>60</v>
      </c>
      <c r="E149" s="11">
        <f t="shared" si="2"/>
        <v>468</v>
      </c>
    </row>
    <row r="150" spans="1:5" x14ac:dyDescent="0.25">
      <c r="A150" s="4" t="s">
        <v>66</v>
      </c>
      <c r="B150" s="9">
        <v>2</v>
      </c>
      <c r="C150" s="6"/>
      <c r="D150" s="10">
        <v>110</v>
      </c>
      <c r="E150" s="11">
        <f t="shared" si="2"/>
        <v>220</v>
      </c>
    </row>
    <row r="151" spans="1:5" x14ac:dyDescent="0.25">
      <c r="A151" s="4" t="s">
        <v>140</v>
      </c>
      <c r="B151" s="9">
        <v>1119.2</v>
      </c>
      <c r="C151" s="6"/>
      <c r="D151" s="10">
        <v>82</v>
      </c>
      <c r="E151" s="11">
        <f t="shared" si="2"/>
        <v>91774.400000000009</v>
      </c>
    </row>
    <row r="152" spans="1:5" x14ac:dyDescent="0.25">
      <c r="A152" s="4" t="s">
        <v>133</v>
      </c>
      <c r="B152" s="9">
        <v>108.6</v>
      </c>
      <c r="C152" s="6"/>
      <c r="D152" s="10">
        <v>96</v>
      </c>
      <c r="E152" s="11">
        <f t="shared" si="2"/>
        <v>10425.599999999999</v>
      </c>
    </row>
    <row r="153" spans="1:5" x14ac:dyDescent="0.25">
      <c r="A153" s="4" t="s">
        <v>121</v>
      </c>
      <c r="B153" s="9">
        <v>32.6</v>
      </c>
      <c r="C153" s="6"/>
      <c r="D153" s="10">
        <v>152</v>
      </c>
      <c r="E153" s="11">
        <f t="shared" si="2"/>
        <v>4955.2</v>
      </c>
    </row>
    <row r="154" spans="1:5" x14ac:dyDescent="0.25">
      <c r="A154" s="4" t="s">
        <v>112</v>
      </c>
      <c r="B154" s="9">
        <v>21.4</v>
      </c>
      <c r="C154" s="6"/>
      <c r="D154" s="10">
        <v>800</v>
      </c>
      <c r="E154" s="11">
        <f t="shared" si="2"/>
        <v>17120</v>
      </c>
    </row>
    <row r="155" spans="1:5" x14ac:dyDescent="0.25">
      <c r="A155" s="4" t="s">
        <v>169</v>
      </c>
      <c r="B155" s="9">
        <v>2</v>
      </c>
      <c r="C155" s="6"/>
      <c r="D155" s="10">
        <v>140</v>
      </c>
      <c r="E155" s="11">
        <f t="shared" si="2"/>
        <v>280</v>
      </c>
    </row>
    <row r="156" spans="1:5" x14ac:dyDescent="0.25">
      <c r="A156" s="4" t="s">
        <v>118</v>
      </c>
      <c r="B156" s="9">
        <v>82.2</v>
      </c>
      <c r="C156" s="6"/>
      <c r="D156" s="10">
        <v>130</v>
      </c>
      <c r="E156" s="11">
        <f t="shared" si="2"/>
        <v>10686</v>
      </c>
    </row>
    <row r="157" spans="1:5" x14ac:dyDescent="0.25">
      <c r="A157" s="4" t="s">
        <v>61</v>
      </c>
      <c r="B157" s="9">
        <v>0.8</v>
      </c>
      <c r="C157" s="6"/>
      <c r="D157" s="10">
        <v>86</v>
      </c>
      <c r="E157" s="11">
        <f t="shared" si="2"/>
        <v>68.8</v>
      </c>
    </row>
    <row r="158" spans="1:5" x14ac:dyDescent="0.25">
      <c r="A158" s="4" t="s">
        <v>61</v>
      </c>
      <c r="B158" s="9">
        <v>2</v>
      </c>
      <c r="C158" s="6">
        <v>2</v>
      </c>
      <c r="D158" s="10">
        <v>86</v>
      </c>
      <c r="E158" s="11">
        <f t="shared" si="2"/>
        <v>172</v>
      </c>
    </row>
    <row r="159" spans="1:5" x14ac:dyDescent="0.25">
      <c r="A159" s="4" t="s">
        <v>83</v>
      </c>
      <c r="B159" s="9">
        <v>9.4</v>
      </c>
      <c r="C159" s="6"/>
      <c r="D159" s="10">
        <v>62</v>
      </c>
      <c r="E159" s="11">
        <f t="shared" si="2"/>
        <v>582.80000000000007</v>
      </c>
    </row>
    <row r="160" spans="1:5" x14ac:dyDescent="0.25">
      <c r="A160" s="4" t="s">
        <v>84</v>
      </c>
      <c r="B160" s="9">
        <v>41.8</v>
      </c>
      <c r="C160" s="6"/>
      <c r="D160" s="10">
        <v>62</v>
      </c>
      <c r="E160" s="11">
        <f t="shared" si="2"/>
        <v>2591.6</v>
      </c>
    </row>
    <row r="161" spans="1:5" x14ac:dyDescent="0.25">
      <c r="A161" s="4" t="s">
        <v>23</v>
      </c>
      <c r="B161" s="9">
        <v>1.4</v>
      </c>
      <c r="C161" s="6"/>
      <c r="D161" s="10">
        <v>40</v>
      </c>
      <c r="E161" s="11">
        <f t="shared" si="2"/>
        <v>56</v>
      </c>
    </row>
    <row r="162" spans="1:5" x14ac:dyDescent="0.25">
      <c r="A162" s="4" t="s">
        <v>25</v>
      </c>
      <c r="B162" s="9">
        <v>1.2</v>
      </c>
      <c r="C162" s="6"/>
      <c r="D162" s="10">
        <v>62</v>
      </c>
      <c r="E162" s="11">
        <f t="shared" si="2"/>
        <v>74.399999999999991</v>
      </c>
    </row>
    <row r="163" spans="1:5" x14ac:dyDescent="0.25">
      <c r="A163" s="4" t="s">
        <v>80</v>
      </c>
      <c r="B163" s="9"/>
      <c r="C163" s="6">
        <v>12</v>
      </c>
      <c r="D163" s="10">
        <v>66</v>
      </c>
      <c r="E163" s="11">
        <f>+C163*D163</f>
        <v>792</v>
      </c>
    </row>
    <row r="164" spans="1:5" x14ac:dyDescent="0.25">
      <c r="A164" s="4" t="s">
        <v>178</v>
      </c>
      <c r="B164" s="9"/>
      <c r="C164" s="6">
        <v>72</v>
      </c>
      <c r="D164" s="10">
        <v>15</v>
      </c>
      <c r="E164" s="11">
        <f>+C164*D164</f>
        <v>1080</v>
      </c>
    </row>
    <row r="165" spans="1:5" x14ac:dyDescent="0.25">
      <c r="A165" s="4" t="s">
        <v>95</v>
      </c>
      <c r="B165" s="9">
        <v>50</v>
      </c>
      <c r="C165" s="6"/>
      <c r="D165" s="10">
        <v>98</v>
      </c>
      <c r="E165" s="11">
        <f t="shared" si="2"/>
        <v>4900</v>
      </c>
    </row>
    <row r="166" spans="1:5" x14ac:dyDescent="0.25">
      <c r="A166" s="4" t="s">
        <v>106</v>
      </c>
      <c r="B166" s="9">
        <v>96.4</v>
      </c>
      <c r="C166" s="6"/>
      <c r="D166" s="10">
        <v>100</v>
      </c>
      <c r="E166" s="11">
        <f t="shared" si="2"/>
        <v>9640</v>
      </c>
    </row>
    <row r="167" spans="1:5" x14ac:dyDescent="0.25">
      <c r="A167" s="4" t="s">
        <v>5</v>
      </c>
      <c r="B167" s="9">
        <v>4.4000000000000004</v>
      </c>
      <c r="C167" s="6"/>
      <c r="D167" s="10">
        <v>152</v>
      </c>
      <c r="E167" s="11">
        <f t="shared" si="2"/>
        <v>668.80000000000007</v>
      </c>
    </row>
    <row r="168" spans="1:5" x14ac:dyDescent="0.25">
      <c r="A168" s="4" t="s">
        <v>146</v>
      </c>
      <c r="B168" s="9">
        <v>31.2</v>
      </c>
      <c r="C168" s="6"/>
      <c r="D168" s="10">
        <v>98</v>
      </c>
      <c r="E168" s="11">
        <f t="shared" si="2"/>
        <v>3057.6</v>
      </c>
    </row>
    <row r="169" spans="1:5" x14ac:dyDescent="0.25">
      <c r="A169" s="4" t="s">
        <v>134</v>
      </c>
      <c r="B169" s="9">
        <v>32.6</v>
      </c>
      <c r="C169" s="6"/>
      <c r="D169" s="10">
        <v>46</v>
      </c>
      <c r="E169" s="11">
        <f t="shared" si="2"/>
        <v>1499.6000000000001</v>
      </c>
    </row>
    <row r="170" spans="1:5" x14ac:dyDescent="0.25">
      <c r="A170" s="4" t="s">
        <v>120</v>
      </c>
      <c r="B170" s="9">
        <v>35.799999999999997</v>
      </c>
      <c r="C170" s="6"/>
      <c r="D170" s="10">
        <v>152</v>
      </c>
      <c r="E170" s="11">
        <f t="shared" si="2"/>
        <v>5441.5999999999995</v>
      </c>
    </row>
    <row r="171" spans="1:5" x14ac:dyDescent="0.25">
      <c r="A171" s="4" t="s">
        <v>99</v>
      </c>
      <c r="B171" s="9">
        <v>11.3</v>
      </c>
      <c r="C171" s="6"/>
      <c r="D171" s="10">
        <v>110</v>
      </c>
      <c r="E171" s="11">
        <f t="shared" si="2"/>
        <v>1243</v>
      </c>
    </row>
    <row r="172" spans="1:5" x14ac:dyDescent="0.25">
      <c r="A172" s="4" t="s">
        <v>16</v>
      </c>
      <c r="B172" s="9">
        <v>70.2</v>
      </c>
      <c r="C172" s="6"/>
      <c r="D172" s="10">
        <v>94</v>
      </c>
      <c r="E172" s="11">
        <f t="shared" si="2"/>
        <v>6598.8</v>
      </c>
    </row>
    <row r="173" spans="1:5" x14ac:dyDescent="0.25">
      <c r="A173" s="4" t="s">
        <v>63</v>
      </c>
      <c r="B173" s="9">
        <v>6.7249999999999996</v>
      </c>
      <c r="C173" s="6"/>
      <c r="D173" s="10">
        <v>170</v>
      </c>
      <c r="E173" s="11">
        <f t="shared" si="2"/>
        <v>1143.25</v>
      </c>
    </row>
    <row r="174" spans="1:5" x14ac:dyDescent="0.25">
      <c r="A174" s="4" t="s">
        <v>64</v>
      </c>
      <c r="B174" s="9">
        <v>60</v>
      </c>
      <c r="C174" s="6"/>
      <c r="D174" s="10">
        <v>100</v>
      </c>
      <c r="E174" s="11">
        <f t="shared" si="2"/>
        <v>6000</v>
      </c>
    </row>
    <row r="175" spans="1:5" x14ac:dyDescent="0.25">
      <c r="A175" s="4" t="s">
        <v>119</v>
      </c>
      <c r="B175" s="9">
        <v>54.4</v>
      </c>
      <c r="C175" s="6"/>
      <c r="D175" s="10">
        <v>152</v>
      </c>
      <c r="E175" s="11">
        <f t="shared" si="2"/>
        <v>8268.7999999999993</v>
      </c>
    </row>
    <row r="176" spans="1:5" x14ac:dyDescent="0.25">
      <c r="A176" s="4" t="s">
        <v>111</v>
      </c>
      <c r="B176" s="9">
        <v>26.4</v>
      </c>
      <c r="C176" s="6"/>
      <c r="D176" s="10">
        <v>152</v>
      </c>
      <c r="E176" s="11">
        <f t="shared" si="2"/>
        <v>4012.7999999999997</v>
      </c>
    </row>
    <row r="177" spans="1:5" x14ac:dyDescent="0.25">
      <c r="A177" s="4" t="s">
        <v>175</v>
      </c>
      <c r="B177" s="9"/>
      <c r="C177" s="6">
        <v>40</v>
      </c>
      <c r="D177" s="10">
        <v>22</v>
      </c>
      <c r="E177" s="11">
        <f>+C177*D177</f>
        <v>880</v>
      </c>
    </row>
    <row r="178" spans="1:5" x14ac:dyDescent="0.25">
      <c r="A178" s="4" t="s">
        <v>173</v>
      </c>
      <c r="B178" s="9"/>
      <c r="C178" s="6">
        <v>16</v>
      </c>
      <c r="D178" s="10">
        <v>22</v>
      </c>
      <c r="E178" s="11">
        <f>+C178*D178</f>
        <v>352</v>
      </c>
    </row>
    <row r="179" spans="1:5" x14ac:dyDescent="0.25">
      <c r="A179" s="4" t="s">
        <v>100</v>
      </c>
      <c r="B179" s="9">
        <v>215</v>
      </c>
      <c r="C179" s="6"/>
      <c r="D179" s="10">
        <v>70</v>
      </c>
      <c r="E179" s="11">
        <f t="shared" si="2"/>
        <v>15050</v>
      </c>
    </row>
    <row r="180" spans="1:5" x14ac:dyDescent="0.25">
      <c r="A180" s="4" t="s">
        <v>15</v>
      </c>
      <c r="B180" s="9">
        <v>167.8</v>
      </c>
      <c r="C180" s="6"/>
      <c r="D180" s="10">
        <v>80</v>
      </c>
      <c r="E180" s="11">
        <f t="shared" si="2"/>
        <v>13424</v>
      </c>
    </row>
    <row r="181" spans="1:5" x14ac:dyDescent="0.25">
      <c r="A181" s="4" t="s">
        <v>45</v>
      </c>
      <c r="B181" s="9">
        <v>1333.4</v>
      </c>
      <c r="C181" s="6"/>
      <c r="D181" s="10">
        <v>78</v>
      </c>
      <c r="E181" s="11">
        <f t="shared" si="2"/>
        <v>104005.20000000001</v>
      </c>
    </row>
    <row r="182" spans="1:5" x14ac:dyDescent="0.25">
      <c r="D182" s="1" t="s">
        <v>179</v>
      </c>
    </row>
    <row r="183" spans="1:5" x14ac:dyDescent="0.25">
      <c r="A183" s="4" t="s">
        <v>56</v>
      </c>
      <c r="B183" s="9">
        <f>SUM(B4:B182)</f>
        <v>21295.865000000016</v>
      </c>
      <c r="C183" s="12">
        <f>SUM(C4:C182)</f>
        <v>643</v>
      </c>
      <c r="D183" s="10"/>
      <c r="E183" s="10">
        <f>SUM(E4:E182)</f>
        <v>1643128.9500000004</v>
      </c>
    </row>
  </sheetData>
  <sortState ref="A3:F184">
    <sortCondition ref="A3"/>
  </sortState>
  <mergeCells count="2">
    <mergeCell ref="A1:E1"/>
    <mergeCell ref="A2:E2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160" workbookViewId="0">
      <selection activeCell="E173" sqref="E173"/>
    </sheetView>
  </sheetViews>
  <sheetFormatPr baseColWidth="10" defaultRowHeight="15" x14ac:dyDescent="0.25"/>
  <cols>
    <col min="1" max="1" width="23.140625" customWidth="1"/>
    <col min="4" max="4" width="11.42578125" style="1"/>
    <col min="5" max="5" width="14" style="13" customWidth="1"/>
  </cols>
  <sheetData>
    <row r="1" spans="1:5" x14ac:dyDescent="0.25">
      <c r="A1" s="39" t="s">
        <v>283</v>
      </c>
      <c r="B1" s="40"/>
      <c r="C1" s="40"/>
      <c r="D1" s="40"/>
      <c r="E1" s="40"/>
    </row>
    <row r="2" spans="1:5" x14ac:dyDescent="0.25">
      <c r="A2" s="40"/>
      <c r="B2" s="40"/>
      <c r="C2" s="40"/>
      <c r="D2" s="40"/>
      <c r="E2" s="40"/>
    </row>
    <row r="3" spans="1:5" ht="18.75" x14ac:dyDescent="0.3">
      <c r="A3" s="33" t="s">
        <v>182</v>
      </c>
      <c r="B3" s="34"/>
      <c r="C3" s="34"/>
      <c r="D3" s="34"/>
      <c r="E3" s="35"/>
    </row>
    <row r="4" spans="1:5" ht="18.75" x14ac:dyDescent="0.3">
      <c r="A4" s="36" t="s">
        <v>180</v>
      </c>
      <c r="B4" s="37"/>
      <c r="C4" s="37"/>
      <c r="D4" s="37"/>
      <c r="E4" s="38"/>
    </row>
    <row r="5" spans="1:5" x14ac:dyDescent="0.25">
      <c r="A5" s="15" t="s">
        <v>181</v>
      </c>
      <c r="B5" s="15" t="s">
        <v>53</v>
      </c>
      <c r="C5" s="15" t="s">
        <v>54</v>
      </c>
      <c r="D5" s="16" t="s">
        <v>55</v>
      </c>
      <c r="E5" s="17" t="s">
        <v>56</v>
      </c>
    </row>
    <row r="6" spans="1:5" x14ac:dyDescent="0.25">
      <c r="A6" s="4" t="s">
        <v>264</v>
      </c>
      <c r="B6" s="4">
        <f>37.6+102.6</f>
        <v>140.19999999999999</v>
      </c>
      <c r="C6" s="4"/>
      <c r="D6" s="10">
        <v>65</v>
      </c>
      <c r="E6" s="14">
        <f t="shared" ref="E6:E39" si="0">B6*D6</f>
        <v>9113</v>
      </c>
    </row>
    <row r="7" spans="1:5" x14ac:dyDescent="0.25">
      <c r="A7" s="4" t="s">
        <v>155</v>
      </c>
      <c r="B7" s="4">
        <f>62.8+4</f>
        <v>66.8</v>
      </c>
      <c r="C7" s="4"/>
      <c r="D7" s="10">
        <v>100</v>
      </c>
      <c r="E7" s="14">
        <f t="shared" si="0"/>
        <v>6680</v>
      </c>
    </row>
    <row r="8" spans="1:5" x14ac:dyDescent="0.25">
      <c r="A8" s="4" t="s">
        <v>148</v>
      </c>
      <c r="B8" s="4">
        <v>119.6</v>
      </c>
      <c r="C8" s="4"/>
      <c r="D8" s="10">
        <v>130</v>
      </c>
      <c r="E8" s="14">
        <f t="shared" si="0"/>
        <v>15548</v>
      </c>
    </row>
    <row r="9" spans="1:5" x14ac:dyDescent="0.25">
      <c r="A9" s="4" t="s">
        <v>253</v>
      </c>
      <c r="B9" s="4">
        <f>7.6+109.6+36.6</f>
        <v>153.79999999999998</v>
      </c>
      <c r="C9" s="4"/>
      <c r="D9" s="10">
        <v>112</v>
      </c>
      <c r="E9" s="14">
        <f t="shared" si="0"/>
        <v>17225.599999999999</v>
      </c>
    </row>
    <row r="10" spans="1:5" x14ac:dyDescent="0.25">
      <c r="A10" s="4" t="s">
        <v>279</v>
      </c>
      <c r="B10" s="4">
        <f>51.2+7</f>
        <v>58.2</v>
      </c>
      <c r="C10" s="4"/>
      <c r="D10" s="10">
        <v>85</v>
      </c>
      <c r="E10" s="14">
        <f t="shared" si="0"/>
        <v>4947</v>
      </c>
    </row>
    <row r="11" spans="1:5" x14ac:dyDescent="0.25">
      <c r="A11" s="4" t="s">
        <v>220</v>
      </c>
      <c r="B11" s="4">
        <f>14+13.2</f>
        <v>27.2</v>
      </c>
      <c r="C11" s="4"/>
      <c r="D11" s="10">
        <v>166</v>
      </c>
      <c r="E11" s="14">
        <f t="shared" si="0"/>
        <v>4515.2</v>
      </c>
    </row>
    <row r="12" spans="1:5" x14ac:dyDescent="0.25">
      <c r="A12" s="4" t="s">
        <v>8</v>
      </c>
      <c r="B12" s="4">
        <v>1.47</v>
      </c>
      <c r="C12" s="4"/>
      <c r="D12" s="10">
        <v>160</v>
      </c>
      <c r="E12" s="14">
        <f t="shared" si="0"/>
        <v>235.2</v>
      </c>
    </row>
    <row r="13" spans="1:5" x14ac:dyDescent="0.25">
      <c r="A13" s="4" t="s">
        <v>270</v>
      </c>
      <c r="B13" s="4">
        <f>158.06+8.5</f>
        <v>166.56</v>
      </c>
      <c r="C13" s="4"/>
      <c r="D13" s="10">
        <v>90</v>
      </c>
      <c r="E13" s="14">
        <f t="shared" si="0"/>
        <v>14990.4</v>
      </c>
    </row>
    <row r="14" spans="1:5" x14ac:dyDescent="0.25">
      <c r="A14" s="4" t="s">
        <v>0</v>
      </c>
      <c r="B14" s="4">
        <f>114.95+7.2</f>
        <v>122.15</v>
      </c>
      <c r="C14" s="4"/>
      <c r="D14" s="10">
        <v>100</v>
      </c>
      <c r="E14" s="14">
        <f t="shared" si="0"/>
        <v>12215</v>
      </c>
    </row>
    <row r="15" spans="1:5" x14ac:dyDescent="0.25">
      <c r="A15" s="4" t="s">
        <v>245</v>
      </c>
      <c r="B15" s="4">
        <f>252.2+21.6+25</f>
        <v>298.8</v>
      </c>
      <c r="C15" s="4"/>
      <c r="D15" s="10">
        <v>84</v>
      </c>
      <c r="E15" s="14">
        <f t="shared" si="0"/>
        <v>25099.200000000001</v>
      </c>
    </row>
    <row r="16" spans="1:5" x14ac:dyDescent="0.25">
      <c r="A16" s="4" t="s">
        <v>267</v>
      </c>
      <c r="B16" s="4">
        <f>233+308.2+207.4+40+65+102</f>
        <v>955.6</v>
      </c>
      <c r="C16" s="4"/>
      <c r="D16" s="10">
        <v>90</v>
      </c>
      <c r="E16" s="14">
        <f t="shared" si="0"/>
        <v>86004</v>
      </c>
    </row>
    <row r="17" spans="1:5" x14ac:dyDescent="0.25">
      <c r="A17" s="4" t="s">
        <v>265</v>
      </c>
      <c r="B17" s="4">
        <f>92.8+22.4</f>
        <v>115.19999999999999</v>
      </c>
      <c r="C17" s="4"/>
      <c r="D17" s="10">
        <v>112</v>
      </c>
      <c r="E17" s="14">
        <f t="shared" si="0"/>
        <v>12902.399999999998</v>
      </c>
    </row>
    <row r="18" spans="1:5" x14ac:dyDescent="0.25">
      <c r="A18" s="4" t="s">
        <v>13</v>
      </c>
      <c r="B18" s="4">
        <v>1.8</v>
      </c>
      <c r="C18" s="4"/>
      <c r="D18" s="10">
        <v>90</v>
      </c>
      <c r="E18" s="14">
        <f t="shared" si="0"/>
        <v>162</v>
      </c>
    </row>
    <row r="19" spans="1:5" x14ac:dyDescent="0.25">
      <c r="A19" s="4" t="s">
        <v>102</v>
      </c>
      <c r="B19" s="4">
        <v>10</v>
      </c>
      <c r="C19" s="4"/>
      <c r="D19" s="10">
        <v>72</v>
      </c>
      <c r="E19" s="14">
        <f t="shared" si="0"/>
        <v>720</v>
      </c>
    </row>
    <row r="20" spans="1:5" x14ac:dyDescent="0.25">
      <c r="A20" s="4" t="s">
        <v>269</v>
      </c>
      <c r="B20" s="4">
        <v>95.25</v>
      </c>
      <c r="C20" s="4">
        <v>4</v>
      </c>
      <c r="D20" s="10">
        <v>67</v>
      </c>
      <c r="E20" s="14">
        <f t="shared" si="0"/>
        <v>6381.75</v>
      </c>
    </row>
    <row r="21" spans="1:5" x14ac:dyDescent="0.25">
      <c r="A21" s="4" t="s">
        <v>136</v>
      </c>
      <c r="B21" s="4">
        <v>20.8</v>
      </c>
      <c r="C21" s="4"/>
      <c r="D21" s="10">
        <v>86</v>
      </c>
      <c r="E21" s="14">
        <f t="shared" si="0"/>
        <v>1788.8</v>
      </c>
    </row>
    <row r="22" spans="1:5" x14ac:dyDescent="0.25">
      <c r="A22" s="4" t="s">
        <v>277</v>
      </c>
      <c r="B22" s="4">
        <v>189.8</v>
      </c>
      <c r="C22" s="4"/>
      <c r="D22" s="10">
        <v>56</v>
      </c>
      <c r="E22" s="14">
        <f t="shared" si="0"/>
        <v>10628.800000000001</v>
      </c>
    </row>
    <row r="23" spans="1:5" x14ac:dyDescent="0.25">
      <c r="A23" s="4" t="s">
        <v>144</v>
      </c>
      <c r="B23" s="4">
        <f>248+23</f>
        <v>271</v>
      </c>
      <c r="C23" s="4"/>
      <c r="D23" s="10">
        <v>65</v>
      </c>
      <c r="E23" s="14">
        <f t="shared" si="0"/>
        <v>17615</v>
      </c>
    </row>
    <row r="24" spans="1:5" x14ac:dyDescent="0.25">
      <c r="A24" s="4" t="s">
        <v>207</v>
      </c>
      <c r="B24" s="4">
        <f>72.85+7.6</f>
        <v>80.449999999999989</v>
      </c>
      <c r="C24" s="4">
        <v>1</v>
      </c>
      <c r="D24" s="10">
        <v>110</v>
      </c>
      <c r="E24" s="14">
        <f t="shared" si="0"/>
        <v>8849.4999999999982</v>
      </c>
    </row>
    <row r="25" spans="1:5" x14ac:dyDescent="0.25">
      <c r="A25" s="4" t="s">
        <v>219</v>
      </c>
      <c r="B25" s="4">
        <v>1.4</v>
      </c>
      <c r="C25" s="4"/>
      <c r="D25" s="10">
        <v>210</v>
      </c>
      <c r="E25" s="14">
        <f t="shared" si="0"/>
        <v>294</v>
      </c>
    </row>
    <row r="26" spans="1:5" x14ac:dyDescent="0.25">
      <c r="A26" s="4" t="s">
        <v>248</v>
      </c>
      <c r="B26" s="4">
        <v>15</v>
      </c>
      <c r="C26" s="4"/>
      <c r="D26" s="10">
        <v>90</v>
      </c>
      <c r="E26" s="14">
        <f t="shared" si="0"/>
        <v>1350</v>
      </c>
    </row>
    <row r="27" spans="1:5" x14ac:dyDescent="0.25">
      <c r="A27" s="4" t="s">
        <v>241</v>
      </c>
      <c r="B27" s="4">
        <v>7.1</v>
      </c>
      <c r="C27" s="4"/>
      <c r="D27" s="10">
        <v>6</v>
      </c>
      <c r="E27" s="14">
        <f t="shared" si="0"/>
        <v>42.599999999999994</v>
      </c>
    </row>
    <row r="28" spans="1:5" x14ac:dyDescent="0.25">
      <c r="A28" s="4" t="s">
        <v>51</v>
      </c>
      <c r="B28" s="4">
        <v>11.8</v>
      </c>
      <c r="C28" s="4"/>
      <c r="D28" s="10">
        <v>192</v>
      </c>
      <c r="E28" s="14">
        <f t="shared" si="0"/>
        <v>2265.6000000000004</v>
      </c>
    </row>
    <row r="29" spans="1:5" x14ac:dyDescent="0.25">
      <c r="A29" s="4" t="s">
        <v>260</v>
      </c>
      <c r="B29" s="4">
        <f>141.2+18.4</f>
        <v>159.6</v>
      </c>
      <c r="C29" s="4"/>
      <c r="D29" s="10">
        <v>64</v>
      </c>
      <c r="E29" s="14">
        <f t="shared" si="0"/>
        <v>10214.4</v>
      </c>
    </row>
    <row r="30" spans="1:5" x14ac:dyDescent="0.25">
      <c r="A30" s="4" t="s">
        <v>249</v>
      </c>
      <c r="B30" s="4">
        <f>96.6+7+22</f>
        <v>125.6</v>
      </c>
      <c r="C30" s="4"/>
      <c r="D30" s="10">
        <v>92</v>
      </c>
      <c r="E30" s="14">
        <f t="shared" si="0"/>
        <v>11555.199999999999</v>
      </c>
    </row>
    <row r="31" spans="1:5" x14ac:dyDescent="0.25">
      <c r="A31" s="4" t="s">
        <v>250</v>
      </c>
      <c r="B31" s="4">
        <v>3.8</v>
      </c>
      <c r="C31" s="4"/>
      <c r="D31" s="10">
        <v>108</v>
      </c>
      <c r="E31" s="14">
        <f t="shared" si="0"/>
        <v>410.4</v>
      </c>
    </row>
    <row r="32" spans="1:5" x14ac:dyDescent="0.25">
      <c r="A32" s="4" t="s">
        <v>18</v>
      </c>
      <c r="B32" s="4">
        <f>33+57.7+16.2</f>
        <v>106.9</v>
      </c>
      <c r="C32" s="4"/>
      <c r="D32" s="10">
        <v>86</v>
      </c>
      <c r="E32" s="14">
        <f t="shared" si="0"/>
        <v>9193.4</v>
      </c>
    </row>
    <row r="33" spans="1:5" x14ac:dyDescent="0.25">
      <c r="A33" s="4" t="s">
        <v>201</v>
      </c>
      <c r="B33" s="4">
        <v>15.8</v>
      </c>
      <c r="C33" s="4"/>
      <c r="D33" s="10">
        <v>160</v>
      </c>
      <c r="E33" s="14">
        <f t="shared" si="0"/>
        <v>2528</v>
      </c>
    </row>
    <row r="34" spans="1:5" x14ac:dyDescent="0.25">
      <c r="A34" s="4" t="s">
        <v>185</v>
      </c>
      <c r="B34" s="4">
        <v>66.2</v>
      </c>
      <c r="C34" s="4"/>
      <c r="D34" s="10">
        <v>80</v>
      </c>
      <c r="E34" s="14">
        <f t="shared" si="0"/>
        <v>5296</v>
      </c>
    </row>
    <row r="35" spans="1:5" x14ac:dyDescent="0.25">
      <c r="A35" s="4" t="s">
        <v>187</v>
      </c>
      <c r="B35" s="4">
        <f>61.2+27.4+9.4</f>
        <v>98</v>
      </c>
      <c r="C35" s="4"/>
      <c r="D35" s="10">
        <v>50</v>
      </c>
      <c r="E35" s="14">
        <f t="shared" si="0"/>
        <v>4900</v>
      </c>
    </row>
    <row r="36" spans="1:5" x14ac:dyDescent="0.25">
      <c r="A36" s="4" t="s">
        <v>164</v>
      </c>
      <c r="B36" s="4">
        <f>138+81.6</f>
        <v>219.6</v>
      </c>
      <c r="C36" s="4"/>
      <c r="D36" s="10">
        <v>86</v>
      </c>
      <c r="E36" s="14">
        <f t="shared" si="0"/>
        <v>18885.599999999999</v>
      </c>
    </row>
    <row r="37" spans="1:5" x14ac:dyDescent="0.25">
      <c r="A37" s="4" t="s">
        <v>273</v>
      </c>
      <c r="B37" s="4">
        <v>2</v>
      </c>
      <c r="C37" s="4"/>
      <c r="D37" s="10">
        <v>130</v>
      </c>
      <c r="E37" s="14">
        <f t="shared" si="0"/>
        <v>260</v>
      </c>
    </row>
    <row r="38" spans="1:5" x14ac:dyDescent="0.25">
      <c r="A38" s="4" t="s">
        <v>37</v>
      </c>
      <c r="B38" s="4">
        <f>339+40.2+1+42.6</f>
        <v>422.8</v>
      </c>
      <c r="C38" s="4"/>
      <c r="D38" s="10">
        <v>80</v>
      </c>
      <c r="E38" s="14">
        <f t="shared" si="0"/>
        <v>33824</v>
      </c>
    </row>
    <row r="39" spans="1:5" x14ac:dyDescent="0.25">
      <c r="A39" s="4" t="s">
        <v>258</v>
      </c>
      <c r="B39" s="4">
        <v>33.6</v>
      </c>
      <c r="C39" s="4"/>
      <c r="D39" s="10">
        <v>44</v>
      </c>
      <c r="E39" s="14">
        <f t="shared" si="0"/>
        <v>1478.4</v>
      </c>
    </row>
    <row r="40" spans="1:5" x14ac:dyDescent="0.25">
      <c r="A40" s="4" t="s">
        <v>103</v>
      </c>
      <c r="B40" s="4">
        <v>79.2</v>
      </c>
      <c r="C40" s="4"/>
      <c r="D40" s="10">
        <v>44</v>
      </c>
      <c r="E40" s="14">
        <f t="shared" ref="E40:E69" si="1">B40*D40</f>
        <v>3484.8</v>
      </c>
    </row>
    <row r="41" spans="1:5" x14ac:dyDescent="0.25">
      <c r="A41" s="4" t="s">
        <v>36</v>
      </c>
      <c r="B41" s="4">
        <v>345.2</v>
      </c>
      <c r="C41" s="4"/>
      <c r="D41" s="10">
        <v>68</v>
      </c>
      <c r="E41" s="14">
        <f t="shared" si="1"/>
        <v>23473.599999999999</v>
      </c>
    </row>
    <row r="42" spans="1:5" x14ac:dyDescent="0.25">
      <c r="A42" s="4" t="s">
        <v>145</v>
      </c>
      <c r="B42" s="4">
        <v>43.2</v>
      </c>
      <c r="C42" s="4"/>
      <c r="D42" s="10">
        <v>130</v>
      </c>
      <c r="E42" s="14">
        <f t="shared" si="1"/>
        <v>5616</v>
      </c>
    </row>
    <row r="43" spans="1:5" x14ac:dyDescent="0.25">
      <c r="A43" s="4" t="s">
        <v>228</v>
      </c>
      <c r="B43" s="4"/>
      <c r="C43" s="4">
        <v>54</v>
      </c>
      <c r="D43" s="10">
        <v>22</v>
      </c>
      <c r="E43" s="14">
        <f>+C43*D43</f>
        <v>1188</v>
      </c>
    </row>
    <row r="44" spans="1:5" x14ac:dyDescent="0.25">
      <c r="A44" s="4" t="s">
        <v>227</v>
      </c>
      <c r="B44" s="4"/>
      <c r="C44" s="4">
        <v>114</v>
      </c>
      <c r="D44" s="10">
        <v>26</v>
      </c>
      <c r="E44" s="14">
        <f>+C44*D44</f>
        <v>2964</v>
      </c>
    </row>
    <row r="45" spans="1:5" x14ac:dyDescent="0.25">
      <c r="A45" s="4" t="s">
        <v>263</v>
      </c>
      <c r="B45" s="4">
        <v>49.6</v>
      </c>
      <c r="C45" s="4"/>
      <c r="D45" s="10">
        <v>130</v>
      </c>
      <c r="E45" s="14">
        <f t="shared" si="1"/>
        <v>6448</v>
      </c>
    </row>
    <row r="46" spans="1:5" x14ac:dyDescent="0.25">
      <c r="A46" s="4" t="s">
        <v>261</v>
      </c>
      <c r="B46" s="4">
        <f>242+592.2</f>
        <v>834.2</v>
      </c>
      <c r="C46" s="4"/>
      <c r="D46" s="10">
        <v>128</v>
      </c>
      <c r="E46" s="14">
        <f t="shared" si="1"/>
        <v>106777.60000000001</v>
      </c>
    </row>
    <row r="47" spans="1:5" x14ac:dyDescent="0.25">
      <c r="A47" s="4" t="s">
        <v>276</v>
      </c>
      <c r="B47" s="4">
        <v>63.2</v>
      </c>
      <c r="C47" s="4"/>
      <c r="D47" s="10">
        <v>65</v>
      </c>
      <c r="E47" s="14">
        <f t="shared" si="1"/>
        <v>4108</v>
      </c>
    </row>
    <row r="48" spans="1:5" x14ac:dyDescent="0.25">
      <c r="A48" s="4" t="s">
        <v>255</v>
      </c>
      <c r="B48" s="4">
        <v>149.71</v>
      </c>
      <c r="C48" s="4"/>
      <c r="D48" s="10">
        <v>65</v>
      </c>
      <c r="E48" s="14">
        <f t="shared" si="1"/>
        <v>9731.15</v>
      </c>
    </row>
    <row r="49" spans="1:5" x14ac:dyDescent="0.25">
      <c r="A49" s="4" t="s">
        <v>138</v>
      </c>
      <c r="B49" s="4">
        <f>152.6+190.8</f>
        <v>343.4</v>
      </c>
      <c r="C49" s="4"/>
      <c r="D49" s="10">
        <v>82</v>
      </c>
      <c r="E49" s="14">
        <f t="shared" si="1"/>
        <v>28158.799999999999</v>
      </c>
    </row>
    <row r="50" spans="1:5" x14ac:dyDescent="0.25">
      <c r="A50" s="4" t="s">
        <v>122</v>
      </c>
      <c r="B50" s="4">
        <v>17</v>
      </c>
      <c r="C50" s="4"/>
      <c r="D50" s="10">
        <v>152</v>
      </c>
      <c r="E50" s="14">
        <f t="shared" si="1"/>
        <v>2584</v>
      </c>
    </row>
    <row r="51" spans="1:5" x14ac:dyDescent="0.25">
      <c r="A51" s="4" t="s">
        <v>59</v>
      </c>
      <c r="B51" s="4">
        <v>88.5</v>
      </c>
      <c r="C51" s="4"/>
      <c r="D51" s="10">
        <v>55</v>
      </c>
      <c r="E51" s="14">
        <f t="shared" si="1"/>
        <v>4867.5</v>
      </c>
    </row>
    <row r="52" spans="1:5" x14ac:dyDescent="0.25">
      <c r="A52" s="4" t="s">
        <v>210</v>
      </c>
      <c r="B52" s="4"/>
      <c r="C52" s="4">
        <v>1</v>
      </c>
      <c r="D52" s="10">
        <v>22</v>
      </c>
      <c r="E52" s="14">
        <f>+C52*D52</f>
        <v>22</v>
      </c>
    </row>
    <row r="53" spans="1:5" x14ac:dyDescent="0.25">
      <c r="A53" s="4" t="s">
        <v>127</v>
      </c>
      <c r="B53" s="4">
        <v>139</v>
      </c>
      <c r="C53" s="4"/>
      <c r="D53" s="10">
        <v>26</v>
      </c>
      <c r="E53" s="14">
        <f t="shared" si="1"/>
        <v>3614</v>
      </c>
    </row>
    <row r="54" spans="1:5" x14ac:dyDescent="0.25">
      <c r="A54" s="4" t="s">
        <v>239</v>
      </c>
      <c r="B54" s="4">
        <f>323.4+33.2</f>
        <v>356.59999999999997</v>
      </c>
      <c r="C54" s="4"/>
      <c r="D54" s="10">
        <v>26</v>
      </c>
      <c r="E54" s="14">
        <f t="shared" si="1"/>
        <v>9271.5999999999985</v>
      </c>
    </row>
    <row r="55" spans="1:5" x14ac:dyDescent="0.25">
      <c r="A55" s="4" t="s">
        <v>237</v>
      </c>
      <c r="B55" s="4">
        <f>106+13.7</f>
        <v>119.7</v>
      </c>
      <c r="C55" s="4"/>
      <c r="D55" s="10">
        <v>58</v>
      </c>
      <c r="E55" s="14">
        <f t="shared" si="1"/>
        <v>6942.6</v>
      </c>
    </row>
    <row r="56" spans="1:5" x14ac:dyDescent="0.25">
      <c r="A56" s="4" t="s">
        <v>262</v>
      </c>
      <c r="B56" s="4">
        <v>24.8</v>
      </c>
      <c r="C56" s="4"/>
      <c r="D56" s="10">
        <v>60</v>
      </c>
      <c r="E56" s="14">
        <f t="shared" si="1"/>
        <v>1488</v>
      </c>
    </row>
    <row r="57" spans="1:5" x14ac:dyDescent="0.25">
      <c r="A57" s="4" t="s">
        <v>257</v>
      </c>
      <c r="B57" s="4">
        <v>121.2</v>
      </c>
      <c r="C57" s="4"/>
      <c r="D57" s="10">
        <v>112</v>
      </c>
      <c r="E57" s="14">
        <f t="shared" si="1"/>
        <v>13574.4</v>
      </c>
    </row>
    <row r="58" spans="1:5" x14ac:dyDescent="0.25">
      <c r="A58" s="4" t="s">
        <v>280</v>
      </c>
      <c r="B58" s="4">
        <f>185.4+6.1</f>
        <v>191.5</v>
      </c>
      <c r="C58" s="4"/>
      <c r="D58" s="10">
        <v>90</v>
      </c>
      <c r="E58" s="14">
        <f t="shared" si="1"/>
        <v>17235</v>
      </c>
    </row>
    <row r="59" spans="1:5" x14ac:dyDescent="0.25">
      <c r="A59" s="4" t="s">
        <v>232</v>
      </c>
      <c r="B59" s="4">
        <f>88.6+4+34.4+13.2+4+19.4</f>
        <v>163.6</v>
      </c>
      <c r="C59" s="4"/>
      <c r="D59" s="10">
        <v>74</v>
      </c>
      <c r="E59" s="14">
        <f t="shared" si="1"/>
        <v>12106.4</v>
      </c>
    </row>
    <row r="60" spans="1:5" x14ac:dyDescent="0.25">
      <c r="A60" s="4" t="s">
        <v>268</v>
      </c>
      <c r="B60" s="4">
        <f>99.76+32.55</f>
        <v>132.31</v>
      </c>
      <c r="C60" s="4"/>
      <c r="D60" s="10">
        <v>130</v>
      </c>
      <c r="E60" s="14">
        <f t="shared" si="1"/>
        <v>17200.3</v>
      </c>
    </row>
    <row r="61" spans="1:5" x14ac:dyDescent="0.25">
      <c r="A61" s="4" t="s">
        <v>108</v>
      </c>
      <c r="B61" s="4">
        <f>298.2+120.2</f>
        <v>418.4</v>
      </c>
      <c r="C61" s="4"/>
      <c r="D61" s="10">
        <v>70</v>
      </c>
      <c r="E61" s="14">
        <f t="shared" si="1"/>
        <v>29288</v>
      </c>
    </row>
    <row r="62" spans="1:5" x14ac:dyDescent="0.25">
      <c r="A62" s="4" t="s">
        <v>151</v>
      </c>
      <c r="B62" s="4">
        <f>26+6.2</f>
        <v>32.200000000000003</v>
      </c>
      <c r="C62" s="4"/>
      <c r="D62" s="10">
        <v>90</v>
      </c>
      <c r="E62" s="14">
        <f t="shared" si="1"/>
        <v>2898.0000000000005</v>
      </c>
    </row>
    <row r="63" spans="1:5" x14ac:dyDescent="0.25">
      <c r="A63" s="4" t="s">
        <v>22</v>
      </c>
      <c r="B63" s="4">
        <v>0.5</v>
      </c>
      <c r="C63" s="4"/>
      <c r="D63" s="10">
        <v>66</v>
      </c>
      <c r="E63" s="14">
        <f t="shared" si="1"/>
        <v>33</v>
      </c>
    </row>
    <row r="64" spans="1:5" x14ac:dyDescent="0.25">
      <c r="A64" s="4" t="s">
        <v>104</v>
      </c>
      <c r="B64" s="4"/>
      <c r="C64" s="4">
        <v>13</v>
      </c>
      <c r="D64" s="10">
        <v>290</v>
      </c>
      <c r="E64" s="14">
        <f>+C64*D64</f>
        <v>3770</v>
      </c>
    </row>
    <row r="65" spans="1:5" x14ac:dyDescent="0.25">
      <c r="A65" s="4" t="s">
        <v>154</v>
      </c>
      <c r="B65" s="4">
        <v>83.4</v>
      </c>
      <c r="C65" s="4"/>
      <c r="D65" s="10">
        <v>130</v>
      </c>
      <c r="E65" s="14">
        <f>+B65*D65</f>
        <v>10842</v>
      </c>
    </row>
    <row r="66" spans="1:5" x14ac:dyDescent="0.25">
      <c r="A66" s="4" t="s">
        <v>129</v>
      </c>
      <c r="B66" s="4">
        <f>41.2+58.2</f>
        <v>99.4</v>
      </c>
      <c r="C66" s="4"/>
      <c r="D66" s="10">
        <v>69</v>
      </c>
      <c r="E66" s="14">
        <f t="shared" si="1"/>
        <v>6858.6</v>
      </c>
    </row>
    <row r="67" spans="1:5" x14ac:dyDescent="0.25">
      <c r="A67" s="4" t="s">
        <v>206</v>
      </c>
      <c r="B67" s="4">
        <v>34</v>
      </c>
      <c r="C67" s="4"/>
      <c r="D67" s="10">
        <v>90</v>
      </c>
      <c r="E67" s="14">
        <f t="shared" si="1"/>
        <v>3060</v>
      </c>
    </row>
    <row r="68" spans="1:5" x14ac:dyDescent="0.25">
      <c r="A68" s="4" t="s">
        <v>205</v>
      </c>
      <c r="B68" s="4">
        <v>35.6</v>
      </c>
      <c r="C68" s="4"/>
      <c r="D68" s="10">
        <v>120</v>
      </c>
      <c r="E68" s="14">
        <f t="shared" si="1"/>
        <v>4272</v>
      </c>
    </row>
    <row r="69" spans="1:5" x14ac:dyDescent="0.25">
      <c r="A69" s="4" t="s">
        <v>246</v>
      </c>
      <c r="B69" s="4">
        <f>61.4+9+19.4</f>
        <v>89.800000000000011</v>
      </c>
      <c r="C69" s="4"/>
      <c r="D69" s="10">
        <v>10</v>
      </c>
      <c r="E69" s="14">
        <f t="shared" si="1"/>
        <v>898.00000000000011</v>
      </c>
    </row>
    <row r="70" spans="1:5" x14ac:dyDescent="0.25">
      <c r="A70" s="4" t="s">
        <v>124</v>
      </c>
      <c r="B70" s="4">
        <f>9.2+25.8+25</f>
        <v>60</v>
      </c>
      <c r="C70" s="4"/>
      <c r="D70" s="10">
        <v>10</v>
      </c>
      <c r="E70" s="14">
        <f t="shared" ref="E70:E96" si="2">B70*D70</f>
        <v>600</v>
      </c>
    </row>
    <row r="71" spans="1:5" x14ac:dyDescent="0.25">
      <c r="A71" s="4" t="s">
        <v>235</v>
      </c>
      <c r="B71" s="4">
        <v>275.2</v>
      </c>
      <c r="C71" s="4"/>
      <c r="D71" s="10">
        <v>70</v>
      </c>
      <c r="E71" s="14">
        <f t="shared" si="2"/>
        <v>19264</v>
      </c>
    </row>
    <row r="72" spans="1:5" x14ac:dyDescent="0.25">
      <c r="A72" s="4" t="s">
        <v>68</v>
      </c>
      <c r="B72" s="4">
        <f>89.6+1.19+3.53+17.5</f>
        <v>111.82</v>
      </c>
      <c r="C72" s="4"/>
      <c r="D72" s="10">
        <v>80</v>
      </c>
      <c r="E72" s="14">
        <f t="shared" si="2"/>
        <v>8945.5999999999985</v>
      </c>
    </row>
    <row r="73" spans="1:5" x14ac:dyDescent="0.25">
      <c r="A73" s="4" t="s">
        <v>93</v>
      </c>
      <c r="B73" s="4">
        <v>1924</v>
      </c>
      <c r="C73" s="4"/>
      <c r="D73" s="10">
        <v>69</v>
      </c>
      <c r="E73" s="14">
        <f t="shared" si="2"/>
        <v>132756</v>
      </c>
    </row>
    <row r="74" spans="1:5" x14ac:dyDescent="0.25">
      <c r="A74" s="4" t="s">
        <v>191</v>
      </c>
      <c r="B74" s="4">
        <f>16.7+0.45</f>
        <v>17.149999999999999</v>
      </c>
      <c r="C74" s="4"/>
      <c r="D74" s="10">
        <v>50</v>
      </c>
      <c r="E74" s="14">
        <f t="shared" si="2"/>
        <v>857.49999999999989</v>
      </c>
    </row>
    <row r="75" spans="1:5" x14ac:dyDescent="0.25">
      <c r="A75" s="4" t="s">
        <v>192</v>
      </c>
      <c r="B75" s="4">
        <f>59.4+2.44+0.37+2.7+7</f>
        <v>71.91</v>
      </c>
      <c r="C75" s="4"/>
      <c r="D75" s="10">
        <v>84</v>
      </c>
      <c r="E75" s="14">
        <f t="shared" si="2"/>
        <v>6040.44</v>
      </c>
    </row>
    <row r="76" spans="1:5" x14ac:dyDescent="0.25">
      <c r="A76" s="4" t="s">
        <v>212</v>
      </c>
      <c r="B76" s="4">
        <v>8</v>
      </c>
      <c r="C76" s="4"/>
      <c r="D76" s="10">
        <v>120</v>
      </c>
      <c r="E76" s="14">
        <f t="shared" si="2"/>
        <v>960</v>
      </c>
    </row>
    <row r="77" spans="1:5" x14ac:dyDescent="0.25">
      <c r="A77" s="4" t="s">
        <v>94</v>
      </c>
      <c r="B77" s="4">
        <v>951</v>
      </c>
      <c r="C77" s="4"/>
      <c r="D77" s="10">
        <v>71</v>
      </c>
      <c r="E77" s="14">
        <f t="shared" si="2"/>
        <v>67521</v>
      </c>
    </row>
    <row r="78" spans="1:5" x14ac:dyDescent="0.25">
      <c r="A78" s="4" t="s">
        <v>202</v>
      </c>
      <c r="B78" s="4">
        <v>13.2</v>
      </c>
      <c r="C78" s="4"/>
      <c r="D78" s="10">
        <v>92</v>
      </c>
      <c r="E78" s="14">
        <f t="shared" si="2"/>
        <v>1214.3999999999999</v>
      </c>
    </row>
    <row r="79" spans="1:5" x14ac:dyDescent="0.25">
      <c r="A79" s="4" t="s">
        <v>184</v>
      </c>
      <c r="B79" s="4">
        <v>13.6</v>
      </c>
      <c r="C79" s="4"/>
      <c r="D79" s="10">
        <v>90</v>
      </c>
      <c r="E79" s="14">
        <f t="shared" si="2"/>
        <v>1224</v>
      </c>
    </row>
    <row r="80" spans="1:5" x14ac:dyDescent="0.25">
      <c r="A80" s="4" t="s">
        <v>158</v>
      </c>
      <c r="B80" s="4">
        <v>67.819999999999993</v>
      </c>
      <c r="C80" s="4"/>
      <c r="D80" s="10">
        <v>92</v>
      </c>
      <c r="E80" s="14">
        <f t="shared" si="2"/>
        <v>6239.44</v>
      </c>
    </row>
    <row r="81" spans="1:5" x14ac:dyDescent="0.25">
      <c r="A81" s="4" t="s">
        <v>135</v>
      </c>
      <c r="B81" s="4">
        <v>48</v>
      </c>
      <c r="C81" s="4"/>
      <c r="D81" s="10">
        <v>90</v>
      </c>
      <c r="E81" s="14">
        <f t="shared" si="2"/>
        <v>4320</v>
      </c>
    </row>
    <row r="82" spans="1:5" x14ac:dyDescent="0.25">
      <c r="A82" s="4" t="s">
        <v>165</v>
      </c>
      <c r="B82" s="4">
        <f>281+294</f>
        <v>575</v>
      </c>
      <c r="C82" s="4"/>
      <c r="D82" s="10">
        <v>76</v>
      </c>
      <c r="E82" s="14">
        <f t="shared" si="2"/>
        <v>43700</v>
      </c>
    </row>
    <row r="83" spans="1:5" x14ac:dyDescent="0.25">
      <c r="A83" s="4" t="s">
        <v>281</v>
      </c>
      <c r="B83" s="4">
        <f>51.2+35.8</f>
        <v>87</v>
      </c>
      <c r="C83" s="4"/>
      <c r="D83" s="10">
        <v>50</v>
      </c>
      <c r="E83" s="14">
        <f t="shared" si="2"/>
        <v>4350</v>
      </c>
    </row>
    <row r="84" spans="1:5" x14ac:dyDescent="0.25">
      <c r="A84" s="4" t="s">
        <v>88</v>
      </c>
      <c r="B84" s="4"/>
      <c r="C84" s="4">
        <v>29</v>
      </c>
      <c r="D84" s="10">
        <v>19</v>
      </c>
      <c r="E84" s="14">
        <f>+C84*D84</f>
        <v>551</v>
      </c>
    </row>
    <row r="85" spans="1:5" x14ac:dyDescent="0.25">
      <c r="A85" s="4" t="s">
        <v>79</v>
      </c>
      <c r="B85" s="4"/>
      <c r="C85" s="4">
        <v>52</v>
      </c>
      <c r="D85" s="10">
        <v>22</v>
      </c>
      <c r="E85" s="14">
        <f t="shared" ref="E85:E86" si="3">+C85*D85</f>
        <v>1144</v>
      </c>
    </row>
    <row r="86" spans="1:5" x14ac:dyDescent="0.25">
      <c r="A86" s="4" t="s">
        <v>197</v>
      </c>
      <c r="B86" s="4"/>
      <c r="C86" s="4">
        <v>4</v>
      </c>
      <c r="D86" s="10">
        <v>20</v>
      </c>
      <c r="E86" s="14">
        <f t="shared" si="3"/>
        <v>80</v>
      </c>
    </row>
    <row r="87" spans="1:5" x14ac:dyDescent="0.25">
      <c r="A87" s="4" t="s">
        <v>71</v>
      </c>
      <c r="B87" s="4">
        <v>301.39</v>
      </c>
      <c r="C87" s="4"/>
      <c r="D87" s="10">
        <v>128</v>
      </c>
      <c r="E87" s="14">
        <f t="shared" si="2"/>
        <v>38577.919999999998</v>
      </c>
    </row>
    <row r="88" spans="1:5" x14ac:dyDescent="0.25">
      <c r="A88" s="4" t="s">
        <v>247</v>
      </c>
      <c r="B88" s="4">
        <f>2.6+147+56.2</f>
        <v>205.8</v>
      </c>
      <c r="C88" s="4"/>
      <c r="D88" s="10">
        <v>44</v>
      </c>
      <c r="E88" s="14">
        <f t="shared" si="2"/>
        <v>9055.2000000000007</v>
      </c>
    </row>
    <row r="89" spans="1:5" x14ac:dyDescent="0.25">
      <c r="A89" s="4" t="s">
        <v>67</v>
      </c>
      <c r="B89" s="4">
        <f>161.4+10</f>
        <v>171.4</v>
      </c>
      <c r="C89" s="4"/>
      <c r="D89" s="10">
        <v>34</v>
      </c>
      <c r="E89" s="14">
        <f t="shared" si="2"/>
        <v>5827.6</v>
      </c>
    </row>
    <row r="90" spans="1:5" x14ac:dyDescent="0.25">
      <c r="A90" s="4" t="s">
        <v>194</v>
      </c>
      <c r="B90" s="4"/>
      <c r="C90" s="4">
        <v>17</v>
      </c>
      <c r="D90" s="10">
        <v>40</v>
      </c>
      <c r="E90" s="14">
        <f>+C90*D90</f>
        <v>680</v>
      </c>
    </row>
    <row r="91" spans="1:5" x14ac:dyDescent="0.25">
      <c r="A91" s="4" t="s">
        <v>57</v>
      </c>
      <c r="B91" s="4"/>
      <c r="C91" s="4">
        <v>61</v>
      </c>
      <c r="D91" s="10">
        <v>10</v>
      </c>
      <c r="E91" s="14">
        <f t="shared" ref="E91:E92" si="4">+C91*D91</f>
        <v>610</v>
      </c>
    </row>
    <row r="92" spans="1:5" x14ac:dyDescent="0.25">
      <c r="A92" s="4" t="s">
        <v>193</v>
      </c>
      <c r="B92" s="4"/>
      <c r="C92" s="4">
        <v>17</v>
      </c>
      <c r="D92" s="10">
        <v>64</v>
      </c>
      <c r="E92" s="14">
        <f t="shared" si="4"/>
        <v>1088</v>
      </c>
    </row>
    <row r="93" spans="1:5" x14ac:dyDescent="0.25">
      <c r="A93" s="4" t="s">
        <v>221</v>
      </c>
      <c r="B93" s="4">
        <v>11.6</v>
      </c>
      <c r="C93" s="4"/>
      <c r="D93" s="10">
        <v>112</v>
      </c>
      <c r="E93" s="14">
        <f t="shared" si="2"/>
        <v>1299.2</v>
      </c>
    </row>
    <row r="94" spans="1:5" x14ac:dyDescent="0.25">
      <c r="A94" s="4" t="s">
        <v>81</v>
      </c>
      <c r="B94" s="4">
        <v>10.5</v>
      </c>
      <c r="C94" s="4"/>
      <c r="D94" s="10">
        <v>60</v>
      </c>
      <c r="E94" s="14">
        <f t="shared" si="2"/>
        <v>630</v>
      </c>
    </row>
    <row r="95" spans="1:5" x14ac:dyDescent="0.25">
      <c r="A95" s="4" t="s">
        <v>78</v>
      </c>
      <c r="B95" s="4">
        <f>33+34</f>
        <v>67</v>
      </c>
      <c r="C95" s="4"/>
      <c r="D95" s="10">
        <v>80</v>
      </c>
      <c r="E95" s="14">
        <f t="shared" si="2"/>
        <v>5360</v>
      </c>
    </row>
    <row r="96" spans="1:5" x14ac:dyDescent="0.25">
      <c r="A96" s="4" t="s">
        <v>240</v>
      </c>
      <c r="B96" s="4">
        <f>3.2+5.2+21.4</f>
        <v>29.799999999999997</v>
      </c>
      <c r="C96" s="4"/>
      <c r="D96" s="10">
        <v>130</v>
      </c>
      <c r="E96" s="14">
        <f t="shared" si="2"/>
        <v>3873.9999999999995</v>
      </c>
    </row>
    <row r="97" spans="1:5" x14ac:dyDescent="0.25">
      <c r="A97" s="4" t="s">
        <v>251</v>
      </c>
      <c r="B97" s="4">
        <f>6.2+24.9+12</f>
        <v>43.099999999999994</v>
      </c>
      <c r="C97" s="4"/>
      <c r="D97" s="10">
        <v>80</v>
      </c>
      <c r="E97" s="14">
        <f t="shared" ref="E97:E120" si="5">B97*D97</f>
        <v>3447.9999999999995</v>
      </c>
    </row>
    <row r="98" spans="1:5" x14ac:dyDescent="0.25">
      <c r="A98" s="4" t="s">
        <v>163</v>
      </c>
      <c r="B98" s="4">
        <f>35+3+3.6</f>
        <v>41.6</v>
      </c>
      <c r="C98" s="4"/>
      <c r="D98" s="10">
        <v>50</v>
      </c>
      <c r="E98" s="14">
        <f t="shared" si="5"/>
        <v>2080</v>
      </c>
    </row>
    <row r="99" spans="1:5" x14ac:dyDescent="0.25">
      <c r="A99" s="4" t="s">
        <v>282</v>
      </c>
      <c r="B99" s="4">
        <v>0.28000000000000003</v>
      </c>
      <c r="C99" s="4"/>
      <c r="D99" s="10">
        <v>50</v>
      </c>
      <c r="E99" s="14">
        <f t="shared" si="5"/>
        <v>14.000000000000002</v>
      </c>
    </row>
    <row r="100" spans="1:5" x14ac:dyDescent="0.25">
      <c r="A100" s="4" t="s">
        <v>3</v>
      </c>
      <c r="B100" s="4">
        <f>6.64+14.6</f>
        <v>21.24</v>
      </c>
      <c r="C100" s="4"/>
      <c r="D100" s="10">
        <v>152</v>
      </c>
      <c r="E100" s="14">
        <f t="shared" si="5"/>
        <v>3228.4799999999996</v>
      </c>
    </row>
    <row r="101" spans="1:5" x14ac:dyDescent="0.25">
      <c r="A101" s="4" t="s">
        <v>216</v>
      </c>
      <c r="B101" s="4">
        <f>0.8+12.4</f>
        <v>13.200000000000001</v>
      </c>
      <c r="C101" s="4"/>
      <c r="D101" s="10">
        <v>620</v>
      </c>
      <c r="E101" s="14">
        <f t="shared" si="5"/>
        <v>8184.0000000000009</v>
      </c>
    </row>
    <row r="102" spans="1:5" x14ac:dyDescent="0.25">
      <c r="A102" s="4" t="s">
        <v>126</v>
      </c>
      <c r="B102" s="4">
        <f>5.1+120.9</f>
        <v>126</v>
      </c>
      <c r="C102" s="4"/>
      <c r="D102" s="10">
        <v>140</v>
      </c>
      <c r="E102" s="14">
        <f t="shared" si="5"/>
        <v>17640</v>
      </c>
    </row>
    <row r="103" spans="1:5" x14ac:dyDescent="0.25">
      <c r="A103" s="4" t="s">
        <v>10</v>
      </c>
      <c r="B103" s="4">
        <v>7.8</v>
      </c>
      <c r="C103" s="4"/>
      <c r="D103" s="10">
        <v>82</v>
      </c>
      <c r="E103" s="14">
        <f t="shared" si="5"/>
        <v>639.6</v>
      </c>
    </row>
    <row r="104" spans="1:5" x14ac:dyDescent="0.25">
      <c r="A104" s="4" t="s">
        <v>96</v>
      </c>
      <c r="B104" s="4"/>
      <c r="C104" s="4">
        <v>39</v>
      </c>
      <c r="D104" s="10">
        <v>35</v>
      </c>
      <c r="E104" s="14">
        <f>+C104*D104</f>
        <v>1365</v>
      </c>
    </row>
    <row r="105" spans="1:5" x14ac:dyDescent="0.25">
      <c r="A105" s="4" t="s">
        <v>254</v>
      </c>
      <c r="B105" s="4">
        <v>15.2</v>
      </c>
      <c r="C105" s="4"/>
      <c r="D105" s="10">
        <v>80</v>
      </c>
      <c r="E105" s="14">
        <f t="shared" si="5"/>
        <v>1216</v>
      </c>
    </row>
    <row r="106" spans="1:5" x14ac:dyDescent="0.25">
      <c r="A106" s="4" t="s">
        <v>256</v>
      </c>
      <c r="B106" s="4">
        <f>27.22*C106</f>
        <v>626.05999999999995</v>
      </c>
      <c r="C106" s="4">
        <f>21+1+1</f>
        <v>23</v>
      </c>
      <c r="D106" s="10">
        <v>64</v>
      </c>
      <c r="E106" s="14">
        <f t="shared" si="5"/>
        <v>40067.839999999997</v>
      </c>
    </row>
    <row r="107" spans="1:5" x14ac:dyDescent="0.25">
      <c r="A107" s="4" t="s">
        <v>243</v>
      </c>
      <c r="B107" s="4">
        <v>15</v>
      </c>
      <c r="C107" s="4"/>
      <c r="D107" s="10">
        <v>80</v>
      </c>
      <c r="E107" s="14">
        <f t="shared" si="5"/>
        <v>1200</v>
      </c>
    </row>
    <row r="108" spans="1:5" x14ac:dyDescent="0.25">
      <c r="A108" s="4" t="s">
        <v>243</v>
      </c>
      <c r="B108" s="4">
        <v>51.27</v>
      </c>
      <c r="C108" s="4"/>
      <c r="D108" s="10">
        <v>80</v>
      </c>
      <c r="E108" s="14">
        <f t="shared" si="5"/>
        <v>4101.6000000000004</v>
      </c>
    </row>
    <row r="109" spans="1:5" x14ac:dyDescent="0.25">
      <c r="A109" s="4" t="s">
        <v>244</v>
      </c>
      <c r="B109" s="4">
        <f>20+7+130</f>
        <v>157</v>
      </c>
      <c r="C109" s="4"/>
      <c r="D109" s="10">
        <v>76</v>
      </c>
      <c r="E109" s="14">
        <f t="shared" si="5"/>
        <v>11932</v>
      </c>
    </row>
    <row r="110" spans="1:5" x14ac:dyDescent="0.25">
      <c r="A110" s="4" t="s">
        <v>204</v>
      </c>
      <c r="B110" s="4">
        <v>11</v>
      </c>
      <c r="C110" s="4"/>
      <c r="D110" s="10">
        <v>46</v>
      </c>
      <c r="E110" s="14">
        <f t="shared" si="5"/>
        <v>506</v>
      </c>
    </row>
    <row r="111" spans="1:5" x14ac:dyDescent="0.25">
      <c r="A111" s="4" t="s">
        <v>105</v>
      </c>
      <c r="B111" s="4"/>
      <c r="C111" s="4">
        <v>4</v>
      </c>
      <c r="D111" s="10">
        <v>576</v>
      </c>
      <c r="E111" s="14">
        <f>+C111*D111</f>
        <v>2304</v>
      </c>
    </row>
    <row r="112" spans="1:5" x14ac:dyDescent="0.25">
      <c r="A112" s="4" t="s">
        <v>85</v>
      </c>
      <c r="B112" s="4">
        <v>42.6</v>
      </c>
      <c r="C112" s="4"/>
      <c r="D112" s="10">
        <v>50</v>
      </c>
      <c r="E112" s="14">
        <f t="shared" si="5"/>
        <v>2130</v>
      </c>
    </row>
    <row r="113" spans="1:5" x14ac:dyDescent="0.25">
      <c r="A113" s="4" t="s">
        <v>117</v>
      </c>
      <c r="B113" s="4">
        <v>10.8</v>
      </c>
      <c r="C113" s="4"/>
      <c r="D113" s="10">
        <v>50</v>
      </c>
      <c r="E113" s="14">
        <f t="shared" si="5"/>
        <v>540</v>
      </c>
    </row>
    <row r="114" spans="1:5" x14ac:dyDescent="0.25">
      <c r="A114" s="4" t="s">
        <v>278</v>
      </c>
      <c r="B114" s="4">
        <v>60</v>
      </c>
      <c r="C114" s="4"/>
      <c r="D114" s="10">
        <v>54</v>
      </c>
      <c r="E114" s="14">
        <f t="shared" si="5"/>
        <v>3240</v>
      </c>
    </row>
    <row r="115" spans="1:5" x14ac:dyDescent="0.25">
      <c r="A115" s="4" t="s">
        <v>183</v>
      </c>
      <c r="B115" s="4">
        <v>77.7</v>
      </c>
      <c r="C115" s="4"/>
      <c r="D115" s="10">
        <v>60</v>
      </c>
      <c r="E115" s="14">
        <f t="shared" si="5"/>
        <v>4662</v>
      </c>
    </row>
    <row r="116" spans="1:5" x14ac:dyDescent="0.25">
      <c r="A116" s="4" t="s">
        <v>274</v>
      </c>
      <c r="B116" s="4">
        <v>105</v>
      </c>
      <c r="C116" s="4"/>
      <c r="D116" s="10">
        <v>90</v>
      </c>
      <c r="E116" s="14">
        <f t="shared" si="5"/>
        <v>9450</v>
      </c>
    </row>
    <row r="117" spans="1:5" x14ac:dyDescent="0.25">
      <c r="A117" s="4" t="s">
        <v>109</v>
      </c>
      <c r="B117" s="4">
        <v>198</v>
      </c>
      <c r="C117" s="4"/>
      <c r="D117" s="10">
        <v>90</v>
      </c>
      <c r="E117" s="14">
        <f t="shared" si="5"/>
        <v>17820</v>
      </c>
    </row>
    <row r="118" spans="1:5" x14ac:dyDescent="0.25">
      <c r="A118" s="4" t="s">
        <v>223</v>
      </c>
      <c r="B118" s="4">
        <v>4</v>
      </c>
      <c r="C118" s="4"/>
      <c r="D118" s="10">
        <v>78</v>
      </c>
      <c r="E118" s="14">
        <f t="shared" si="5"/>
        <v>312</v>
      </c>
    </row>
    <row r="119" spans="1:5" x14ac:dyDescent="0.25">
      <c r="A119" s="4" t="s">
        <v>199</v>
      </c>
      <c r="B119" s="4">
        <v>7.8</v>
      </c>
      <c r="C119" s="4"/>
      <c r="D119" s="10">
        <v>86</v>
      </c>
      <c r="E119" s="14">
        <f t="shared" si="5"/>
        <v>670.8</v>
      </c>
    </row>
    <row r="120" spans="1:5" x14ac:dyDescent="0.25">
      <c r="A120" s="4" t="s">
        <v>238</v>
      </c>
      <c r="B120" s="4">
        <f>23.4+13.6+22.8</f>
        <v>59.8</v>
      </c>
      <c r="C120" s="4"/>
      <c r="D120" s="10">
        <v>80</v>
      </c>
      <c r="E120" s="14">
        <f t="shared" si="5"/>
        <v>4784</v>
      </c>
    </row>
    <row r="121" spans="1:5" x14ac:dyDescent="0.25">
      <c r="A121" s="4" t="s">
        <v>74</v>
      </c>
      <c r="B121" s="4">
        <f>23.4+8.2+9.2</f>
        <v>40.799999999999997</v>
      </c>
      <c r="C121" s="4"/>
      <c r="D121" s="10">
        <v>130</v>
      </c>
      <c r="E121" s="14">
        <f t="shared" ref="E121:E142" si="6">B121*D121</f>
        <v>5304</v>
      </c>
    </row>
    <row r="122" spans="1:5" x14ac:dyDescent="0.25">
      <c r="A122" s="4" t="s">
        <v>242</v>
      </c>
      <c r="B122" s="4">
        <v>15.8</v>
      </c>
      <c r="C122" s="4"/>
      <c r="D122" s="10">
        <v>80</v>
      </c>
      <c r="E122" s="14">
        <f t="shared" si="6"/>
        <v>1264</v>
      </c>
    </row>
    <row r="123" spans="1:5" x14ac:dyDescent="0.25">
      <c r="A123" s="4" t="s">
        <v>213</v>
      </c>
      <c r="B123" s="4">
        <f>1.195+1.62</f>
        <v>2.8150000000000004</v>
      </c>
      <c r="C123" s="4"/>
      <c r="D123" s="10">
        <v>152</v>
      </c>
      <c r="E123" s="14">
        <f t="shared" si="6"/>
        <v>427.88000000000005</v>
      </c>
    </row>
    <row r="124" spans="1:5" x14ac:dyDescent="0.25">
      <c r="A124" s="4" t="s">
        <v>159</v>
      </c>
      <c r="B124" s="4">
        <v>24.69</v>
      </c>
      <c r="C124" s="4"/>
      <c r="D124" s="10">
        <v>92</v>
      </c>
      <c r="E124" s="14">
        <f t="shared" si="6"/>
        <v>2271.48</v>
      </c>
    </row>
    <row r="125" spans="1:5" x14ac:dyDescent="0.25">
      <c r="A125" s="4" t="s">
        <v>234</v>
      </c>
      <c r="B125" s="4">
        <v>729.4</v>
      </c>
      <c r="C125" s="4"/>
      <c r="D125" s="10">
        <v>55</v>
      </c>
      <c r="E125" s="14">
        <f t="shared" si="6"/>
        <v>40117</v>
      </c>
    </row>
    <row r="126" spans="1:5" x14ac:dyDescent="0.25">
      <c r="A126" s="4" t="s">
        <v>167</v>
      </c>
      <c r="B126" s="4">
        <v>2.4500000000000002</v>
      </c>
      <c r="C126" s="4"/>
      <c r="D126" s="10">
        <v>120</v>
      </c>
      <c r="E126" s="14">
        <f t="shared" si="6"/>
        <v>294</v>
      </c>
    </row>
    <row r="127" spans="1:5" x14ac:dyDescent="0.25">
      <c r="A127" s="4" t="s">
        <v>222</v>
      </c>
      <c r="B127" s="4">
        <v>6.8</v>
      </c>
      <c r="C127" s="4"/>
      <c r="D127" s="10">
        <v>58</v>
      </c>
      <c r="E127" s="14">
        <f t="shared" si="6"/>
        <v>394.4</v>
      </c>
    </row>
    <row r="128" spans="1:5" x14ac:dyDescent="0.25">
      <c r="A128" s="4" t="s">
        <v>275</v>
      </c>
      <c r="B128" s="4">
        <v>57.8</v>
      </c>
      <c r="C128" s="4"/>
      <c r="D128" s="10">
        <v>95</v>
      </c>
      <c r="E128" s="14">
        <f t="shared" si="6"/>
        <v>5491</v>
      </c>
    </row>
    <row r="129" spans="1:5" x14ac:dyDescent="0.25">
      <c r="A129" s="4" t="s">
        <v>42</v>
      </c>
      <c r="B129" s="4">
        <f>39+210</f>
        <v>249</v>
      </c>
      <c r="C129" s="4"/>
      <c r="D129" s="10">
        <v>70</v>
      </c>
      <c r="E129" s="14">
        <f t="shared" si="6"/>
        <v>17430</v>
      </c>
    </row>
    <row r="130" spans="1:5" x14ac:dyDescent="0.25">
      <c r="A130" s="4" t="s">
        <v>203</v>
      </c>
      <c r="B130" s="4">
        <f>5.4+1+1.145</f>
        <v>7.5449999999999999</v>
      </c>
      <c r="C130" s="4"/>
      <c r="D130" s="10">
        <v>88</v>
      </c>
      <c r="E130" s="14">
        <f t="shared" si="6"/>
        <v>663.96</v>
      </c>
    </row>
    <row r="131" spans="1:5" x14ac:dyDescent="0.25">
      <c r="A131" s="4" t="s">
        <v>72</v>
      </c>
      <c r="B131" s="4"/>
      <c r="C131" s="4">
        <v>30</v>
      </c>
      <c r="D131" s="10">
        <v>80</v>
      </c>
      <c r="E131" s="14">
        <f>+D131*C131</f>
        <v>2400</v>
      </c>
    </row>
    <row r="132" spans="1:5" x14ac:dyDescent="0.25">
      <c r="A132" s="4" t="s">
        <v>272</v>
      </c>
      <c r="B132" s="4"/>
      <c r="C132" s="4">
        <v>6</v>
      </c>
      <c r="D132" s="10">
        <v>12</v>
      </c>
      <c r="E132" s="14">
        <f>+D132*C132</f>
        <v>72</v>
      </c>
    </row>
    <row r="133" spans="1:5" x14ac:dyDescent="0.25">
      <c r="A133" s="4" t="s">
        <v>189</v>
      </c>
      <c r="B133" s="4">
        <f>26.4+0.605+8</f>
        <v>35.004999999999995</v>
      </c>
      <c r="C133" s="4"/>
      <c r="D133" s="10">
        <v>98</v>
      </c>
      <c r="E133" s="14">
        <f t="shared" si="6"/>
        <v>3430.49</v>
      </c>
    </row>
    <row r="134" spans="1:5" x14ac:dyDescent="0.25">
      <c r="A134" s="4" t="s">
        <v>190</v>
      </c>
      <c r="B134" s="4">
        <f>11.4+2.6</f>
        <v>14</v>
      </c>
      <c r="C134" s="4"/>
      <c r="D134" s="10">
        <v>112</v>
      </c>
      <c r="E134" s="14">
        <f t="shared" si="6"/>
        <v>1568</v>
      </c>
    </row>
    <row r="135" spans="1:5" x14ac:dyDescent="0.25">
      <c r="A135" s="4" t="s">
        <v>21</v>
      </c>
      <c r="B135" s="4"/>
      <c r="C135" s="4">
        <v>13</v>
      </c>
      <c r="D135" s="10">
        <v>24</v>
      </c>
      <c r="E135" s="14">
        <f>+C135*D135</f>
        <v>312</v>
      </c>
    </row>
    <row r="136" spans="1:5" x14ac:dyDescent="0.25">
      <c r="A136" s="4" t="s">
        <v>211</v>
      </c>
      <c r="B136" s="4"/>
      <c r="C136" s="4">
        <v>6</v>
      </c>
      <c r="D136" s="10">
        <v>28</v>
      </c>
      <c r="E136" s="14">
        <f>+C136*D136</f>
        <v>168</v>
      </c>
    </row>
    <row r="137" spans="1:5" x14ac:dyDescent="0.25">
      <c r="A137" s="4" t="s">
        <v>186</v>
      </c>
      <c r="B137" s="4">
        <v>88.59</v>
      </c>
      <c r="C137" s="4"/>
      <c r="D137" s="10">
        <v>140</v>
      </c>
      <c r="E137" s="14">
        <f t="shared" si="6"/>
        <v>12402.6</v>
      </c>
    </row>
    <row r="138" spans="1:5" x14ac:dyDescent="0.25">
      <c r="A138" s="4" t="s">
        <v>208</v>
      </c>
      <c r="B138" s="4">
        <f>1.75+3.08+4.36+1</f>
        <v>10.190000000000001</v>
      </c>
      <c r="C138" s="4"/>
      <c r="D138" s="10">
        <v>60</v>
      </c>
      <c r="E138" s="14">
        <f t="shared" si="6"/>
        <v>611.40000000000009</v>
      </c>
    </row>
    <row r="139" spans="1:5" x14ac:dyDescent="0.25">
      <c r="A139" s="4" t="s">
        <v>209</v>
      </c>
      <c r="B139" s="4">
        <f>0.45+2.94</f>
        <v>3.39</v>
      </c>
      <c r="C139" s="4"/>
      <c r="D139" s="10">
        <v>110</v>
      </c>
      <c r="E139" s="14">
        <f t="shared" si="6"/>
        <v>372.90000000000003</v>
      </c>
    </row>
    <row r="140" spans="1:5" x14ac:dyDescent="0.25">
      <c r="A140" s="4" t="s">
        <v>140</v>
      </c>
      <c r="B140" s="4">
        <v>1960</v>
      </c>
      <c r="C140" s="4"/>
      <c r="D140" s="10">
        <v>82</v>
      </c>
      <c r="E140" s="14">
        <f>+B140*D140</f>
        <v>160720</v>
      </c>
    </row>
    <row r="141" spans="1:5" x14ac:dyDescent="0.25">
      <c r="A141" s="4" t="s">
        <v>233</v>
      </c>
      <c r="B141" s="4">
        <f>158.2+3.6+4.2+9.4+230+378.4+32</f>
        <v>815.8</v>
      </c>
      <c r="C141" s="4"/>
      <c r="D141" s="10">
        <v>90</v>
      </c>
      <c r="E141" s="14">
        <f t="shared" si="6"/>
        <v>73422</v>
      </c>
    </row>
    <row r="142" spans="1:5" x14ac:dyDescent="0.25">
      <c r="A142" s="4" t="s">
        <v>218</v>
      </c>
      <c r="B142" s="4">
        <f>2.45+0.83+32.6</f>
        <v>35.880000000000003</v>
      </c>
      <c r="C142" s="4"/>
      <c r="D142" s="10">
        <v>152</v>
      </c>
      <c r="E142" s="14">
        <f t="shared" si="6"/>
        <v>5453.76</v>
      </c>
    </row>
    <row r="143" spans="1:5" x14ac:dyDescent="0.25">
      <c r="A143" s="4" t="s">
        <v>217</v>
      </c>
      <c r="B143" s="4">
        <f>0.65+26.8</f>
        <v>27.45</v>
      </c>
      <c r="C143" s="4"/>
      <c r="D143" s="10">
        <v>800</v>
      </c>
      <c r="E143" s="14">
        <f t="shared" ref="E143:E165" si="7">B143*D143</f>
        <v>21960</v>
      </c>
    </row>
    <row r="144" spans="1:5" x14ac:dyDescent="0.25">
      <c r="A144" s="4" t="s">
        <v>252</v>
      </c>
      <c r="B144" s="4">
        <f>8+115.4+92.6+50.8</f>
        <v>266.8</v>
      </c>
      <c r="C144" s="4"/>
      <c r="D144" s="10">
        <v>140</v>
      </c>
      <c r="E144" s="14">
        <f t="shared" si="7"/>
        <v>37352</v>
      </c>
    </row>
    <row r="145" spans="1:5" x14ac:dyDescent="0.25">
      <c r="A145" s="4" t="s">
        <v>214</v>
      </c>
      <c r="B145" s="4">
        <v>0.59599999999999997</v>
      </c>
      <c r="C145" s="4"/>
      <c r="D145" s="10">
        <v>150</v>
      </c>
      <c r="E145" s="14">
        <f t="shared" si="7"/>
        <v>89.399999999999991</v>
      </c>
    </row>
    <row r="146" spans="1:5" x14ac:dyDescent="0.25">
      <c r="A146" s="4" t="s">
        <v>198</v>
      </c>
      <c r="B146" s="4">
        <v>16.600000000000001</v>
      </c>
      <c r="C146" s="4"/>
      <c r="D146" s="10">
        <v>86</v>
      </c>
      <c r="E146" s="14">
        <f t="shared" si="7"/>
        <v>1427.6000000000001</v>
      </c>
    </row>
    <row r="147" spans="1:5" x14ac:dyDescent="0.25">
      <c r="A147" s="4" t="s">
        <v>23</v>
      </c>
      <c r="B147" s="4">
        <v>0.66</v>
      </c>
      <c r="C147" s="4"/>
      <c r="D147" s="10">
        <v>40</v>
      </c>
      <c r="E147" s="14">
        <f t="shared" si="7"/>
        <v>26.400000000000002</v>
      </c>
    </row>
    <row r="148" spans="1:5" x14ac:dyDescent="0.25">
      <c r="A148" s="4" t="s">
        <v>200</v>
      </c>
      <c r="B148" s="4"/>
      <c r="C148" s="4">
        <v>9</v>
      </c>
      <c r="D148" s="10">
        <v>66</v>
      </c>
      <c r="E148" s="14">
        <f>+C148*D148</f>
        <v>594</v>
      </c>
    </row>
    <row r="149" spans="1:5" x14ac:dyDescent="0.25">
      <c r="A149" s="4" t="s">
        <v>25</v>
      </c>
      <c r="B149" s="4">
        <v>10.199999999999999</v>
      </c>
      <c r="C149" s="4"/>
      <c r="D149" s="10">
        <v>62</v>
      </c>
      <c r="E149" s="14">
        <f t="shared" si="7"/>
        <v>632.4</v>
      </c>
    </row>
    <row r="150" spans="1:5" x14ac:dyDescent="0.25">
      <c r="A150" s="4" t="s">
        <v>196</v>
      </c>
      <c r="B150" s="4">
        <v>18.984999999999999</v>
      </c>
      <c r="C150" s="4"/>
      <c r="D150" s="10">
        <v>62</v>
      </c>
      <c r="E150" s="14">
        <f t="shared" si="7"/>
        <v>1177.07</v>
      </c>
    </row>
    <row r="151" spans="1:5" x14ac:dyDescent="0.25">
      <c r="A151" s="4" t="s">
        <v>195</v>
      </c>
      <c r="B151" s="4">
        <v>11.4</v>
      </c>
      <c r="C151" s="4"/>
      <c r="D151" s="10">
        <v>40</v>
      </c>
      <c r="E151" s="14">
        <f t="shared" si="7"/>
        <v>456</v>
      </c>
    </row>
    <row r="152" spans="1:5" x14ac:dyDescent="0.25">
      <c r="A152" s="4" t="s">
        <v>226</v>
      </c>
      <c r="B152" s="4"/>
      <c r="C152" s="4">
        <v>75</v>
      </c>
      <c r="D152" s="10">
        <v>12</v>
      </c>
      <c r="E152" s="14">
        <f t="shared" ref="E152:E154" si="8">+C152*D152</f>
        <v>900</v>
      </c>
    </row>
    <row r="153" spans="1:5" x14ac:dyDescent="0.25">
      <c r="A153" s="4" t="s">
        <v>225</v>
      </c>
      <c r="B153" s="4"/>
      <c r="C153" s="4">
        <v>124</v>
      </c>
      <c r="D153" s="10">
        <v>15</v>
      </c>
      <c r="E153" s="14">
        <f t="shared" si="8"/>
        <v>1860</v>
      </c>
    </row>
    <row r="154" spans="1:5" x14ac:dyDescent="0.25">
      <c r="A154" s="4" t="s">
        <v>224</v>
      </c>
      <c r="B154" s="4"/>
      <c r="C154" s="4">
        <v>23</v>
      </c>
      <c r="D154" s="10">
        <v>22</v>
      </c>
      <c r="E154" s="14">
        <f t="shared" si="8"/>
        <v>506</v>
      </c>
    </row>
    <row r="155" spans="1:5" x14ac:dyDescent="0.25">
      <c r="A155" s="4" t="s">
        <v>95</v>
      </c>
      <c r="B155" s="4">
        <f>90+21.8</f>
        <v>111.8</v>
      </c>
      <c r="C155" s="4"/>
      <c r="D155" s="10">
        <v>100</v>
      </c>
      <c r="E155" s="14">
        <f t="shared" si="7"/>
        <v>11180</v>
      </c>
    </row>
    <row r="156" spans="1:5" x14ac:dyDescent="0.25">
      <c r="A156" s="4" t="s">
        <v>106</v>
      </c>
      <c r="B156" s="4">
        <f>0.8+14.5+120</f>
        <v>135.30000000000001</v>
      </c>
      <c r="C156" s="4"/>
      <c r="D156" s="10">
        <v>100</v>
      </c>
      <c r="E156" s="14">
        <f t="shared" si="7"/>
        <v>13530.000000000002</v>
      </c>
    </row>
    <row r="157" spans="1:5" x14ac:dyDescent="0.25">
      <c r="A157" s="4" t="s">
        <v>271</v>
      </c>
      <c r="B157" s="4">
        <v>30.6</v>
      </c>
      <c r="C157" s="4"/>
      <c r="D157" s="10">
        <v>380</v>
      </c>
      <c r="E157" s="14">
        <f t="shared" si="7"/>
        <v>11628</v>
      </c>
    </row>
    <row r="158" spans="1:5" x14ac:dyDescent="0.25">
      <c r="A158" s="4" t="s">
        <v>146</v>
      </c>
      <c r="B158" s="4">
        <f>13.2+21.2</f>
        <v>34.4</v>
      </c>
      <c r="C158" s="4"/>
      <c r="D158" s="10">
        <v>98</v>
      </c>
      <c r="E158" s="14">
        <f t="shared" si="7"/>
        <v>3371.2</v>
      </c>
    </row>
    <row r="159" spans="1:5" x14ac:dyDescent="0.25">
      <c r="A159" s="4" t="s">
        <v>236</v>
      </c>
      <c r="B159" s="4">
        <v>78.400000000000006</v>
      </c>
      <c r="C159" s="4"/>
      <c r="D159" s="10">
        <v>46</v>
      </c>
      <c r="E159" s="14">
        <f t="shared" si="7"/>
        <v>3606.4</v>
      </c>
    </row>
    <row r="160" spans="1:5" x14ac:dyDescent="0.25">
      <c r="A160" s="4" t="s">
        <v>215</v>
      </c>
      <c r="B160" s="4">
        <v>0.53600000000000003</v>
      </c>
      <c r="C160" s="4"/>
      <c r="D160" s="10">
        <v>150</v>
      </c>
      <c r="E160" s="14">
        <f t="shared" si="7"/>
        <v>80.400000000000006</v>
      </c>
    </row>
    <row r="161" spans="1:5" x14ac:dyDescent="0.25">
      <c r="A161" s="4" t="s">
        <v>120</v>
      </c>
      <c r="B161" s="4">
        <f>0.61+1+46.8</f>
        <v>48.41</v>
      </c>
      <c r="C161" s="4"/>
      <c r="D161" s="10">
        <v>152</v>
      </c>
      <c r="E161" s="14">
        <f t="shared" si="7"/>
        <v>7358.32</v>
      </c>
    </row>
    <row r="162" spans="1:5" x14ac:dyDescent="0.25">
      <c r="A162" s="4" t="s">
        <v>188</v>
      </c>
      <c r="B162" s="4">
        <f>48.8+3.73</f>
        <v>52.529999999999994</v>
      </c>
      <c r="C162" s="4"/>
      <c r="D162" s="10">
        <v>90</v>
      </c>
      <c r="E162" s="14">
        <f t="shared" si="7"/>
        <v>4727.7</v>
      </c>
    </row>
    <row r="163" spans="1:5" x14ac:dyDescent="0.25">
      <c r="A163" s="4" t="s">
        <v>63</v>
      </c>
      <c r="B163" s="4">
        <f>10.2+7+1.55</f>
        <v>18.75</v>
      </c>
      <c r="C163" s="4"/>
      <c r="D163" s="10">
        <v>160</v>
      </c>
      <c r="E163" s="14">
        <f t="shared" si="7"/>
        <v>3000</v>
      </c>
    </row>
    <row r="164" spans="1:5" x14ac:dyDescent="0.25">
      <c r="A164" s="4" t="s">
        <v>64</v>
      </c>
      <c r="B164" s="4">
        <f>42.8+40.8+92</f>
        <v>175.6</v>
      </c>
      <c r="C164" s="4"/>
      <c r="D164" s="10">
        <v>98</v>
      </c>
      <c r="E164" s="14">
        <f t="shared" si="7"/>
        <v>17208.8</v>
      </c>
    </row>
    <row r="165" spans="1:5" x14ac:dyDescent="0.25">
      <c r="A165" s="4" t="s">
        <v>119</v>
      </c>
      <c r="B165" s="4">
        <v>1.37</v>
      </c>
      <c r="C165" s="4"/>
      <c r="D165" s="10">
        <v>620</v>
      </c>
      <c r="E165" s="14">
        <f t="shared" si="7"/>
        <v>849.40000000000009</v>
      </c>
    </row>
    <row r="166" spans="1:5" x14ac:dyDescent="0.25">
      <c r="A166" s="4" t="s">
        <v>231</v>
      </c>
      <c r="B166" s="4"/>
      <c r="C166" s="4">
        <v>24</v>
      </c>
      <c r="D166" s="10">
        <v>19</v>
      </c>
      <c r="E166" s="14">
        <f>+C166*D166</f>
        <v>456</v>
      </c>
    </row>
    <row r="167" spans="1:5" x14ac:dyDescent="0.25">
      <c r="A167" s="4" t="s">
        <v>230</v>
      </c>
      <c r="B167" s="4"/>
      <c r="C167" s="4">
        <v>19</v>
      </c>
      <c r="D167" s="10">
        <v>24</v>
      </c>
      <c r="E167" s="14">
        <f t="shared" ref="E167:E169" si="9">+C167*D167</f>
        <v>456</v>
      </c>
    </row>
    <row r="168" spans="1:5" x14ac:dyDescent="0.25">
      <c r="A168" s="4" t="s">
        <v>229</v>
      </c>
      <c r="B168" s="4"/>
      <c r="C168" s="4">
        <v>11</v>
      </c>
      <c r="D168" s="10">
        <v>24</v>
      </c>
      <c r="E168" s="14">
        <f t="shared" si="9"/>
        <v>264</v>
      </c>
    </row>
    <row r="169" spans="1:5" x14ac:dyDescent="0.25">
      <c r="A169" s="4" t="s">
        <v>100</v>
      </c>
      <c r="B169" s="4"/>
      <c r="C169" s="4">
        <v>204</v>
      </c>
      <c r="D169" s="10">
        <v>75</v>
      </c>
      <c r="E169" s="14">
        <f t="shared" si="9"/>
        <v>15300</v>
      </c>
    </row>
    <row r="170" spans="1:5" x14ac:dyDescent="0.25">
      <c r="A170" s="4" t="s">
        <v>259</v>
      </c>
      <c r="B170" s="4">
        <v>110.2</v>
      </c>
      <c r="C170" s="4"/>
      <c r="D170" s="10">
        <v>80</v>
      </c>
      <c r="E170" s="14">
        <f t="shared" ref="E170:E171" si="10">B170*D170</f>
        <v>8816</v>
      </c>
    </row>
    <row r="171" spans="1:5" x14ac:dyDescent="0.25">
      <c r="A171" s="4" t="s">
        <v>266</v>
      </c>
      <c r="B171" s="4">
        <v>422</v>
      </c>
      <c r="C171" s="4"/>
      <c r="D171" s="10">
        <v>78</v>
      </c>
      <c r="E171" s="14">
        <f t="shared" si="10"/>
        <v>32916</v>
      </c>
    </row>
    <row r="172" spans="1:5" x14ac:dyDescent="0.25">
      <c r="A172" s="4"/>
      <c r="B172" s="4"/>
      <c r="C172" s="4"/>
      <c r="D172" s="10"/>
      <c r="E172" s="14"/>
    </row>
    <row r="173" spans="1:5" x14ac:dyDescent="0.25">
      <c r="A173" s="18" t="s">
        <v>56</v>
      </c>
      <c r="B173" s="18">
        <f>SUM(B6:B172)</f>
        <v>20627.281999999999</v>
      </c>
      <c r="C173" s="4"/>
      <c r="D173" s="10"/>
      <c r="E173" s="14">
        <f>SUM(E6:E172)</f>
        <v>1745518.3799999994</v>
      </c>
    </row>
  </sheetData>
  <sortState ref="A4:F243">
    <sortCondition ref="A4"/>
  </sortState>
  <mergeCells count="3">
    <mergeCell ref="A3:E3"/>
    <mergeCell ref="A4:E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tabSelected="1" workbookViewId="0">
      <selection activeCell="A3" sqref="A3:E3"/>
    </sheetView>
  </sheetViews>
  <sheetFormatPr baseColWidth="10" defaultRowHeight="15" x14ac:dyDescent="0.25"/>
  <cols>
    <col min="1" max="1" width="24" customWidth="1"/>
    <col min="2" max="3" width="11.5703125" bestFit="1" customWidth="1"/>
    <col min="4" max="4" width="11.7109375" bestFit="1" customWidth="1"/>
    <col min="5" max="5" width="14.140625" bestFit="1" customWidth="1"/>
  </cols>
  <sheetData>
    <row r="1" spans="1:5" x14ac:dyDescent="0.25">
      <c r="A1" s="41" t="s">
        <v>324</v>
      </c>
      <c r="B1" s="42"/>
      <c r="C1" s="42"/>
      <c r="D1" s="42"/>
      <c r="E1" s="43"/>
    </row>
    <row r="2" spans="1:5" x14ac:dyDescent="0.25">
      <c r="A2" s="44"/>
      <c r="B2" s="45"/>
      <c r="C2" s="45"/>
      <c r="D2" s="45"/>
      <c r="E2" s="46"/>
    </row>
    <row r="3" spans="1:5" ht="18.75" x14ac:dyDescent="0.3">
      <c r="A3" s="47" t="s">
        <v>284</v>
      </c>
      <c r="B3" s="48"/>
      <c r="C3" s="48"/>
      <c r="D3" s="48"/>
      <c r="E3" s="49"/>
    </row>
    <row r="4" spans="1:5" ht="18.75" x14ac:dyDescent="0.3">
      <c r="A4" s="50" t="s">
        <v>180</v>
      </c>
      <c r="B4" s="51"/>
      <c r="C4" s="51"/>
      <c r="D4" s="51"/>
      <c r="E4" s="52"/>
    </row>
    <row r="5" spans="1:5" x14ac:dyDescent="0.25">
      <c r="A5" s="22" t="s">
        <v>181</v>
      </c>
      <c r="B5" s="22" t="s">
        <v>53</v>
      </c>
      <c r="C5" s="22" t="s">
        <v>54</v>
      </c>
      <c r="D5" s="23" t="s">
        <v>55</v>
      </c>
      <c r="E5" s="24" t="s">
        <v>56</v>
      </c>
    </row>
    <row r="6" spans="1:5" x14ac:dyDescent="0.25">
      <c r="A6" s="21" t="s">
        <v>264</v>
      </c>
      <c r="B6" s="21">
        <v>32</v>
      </c>
      <c r="C6" s="21"/>
      <c r="D6" s="25">
        <v>65</v>
      </c>
      <c r="E6" s="28">
        <f t="shared" ref="E6:E18" si="0">B6*D6</f>
        <v>2080</v>
      </c>
    </row>
    <row r="7" spans="1:5" x14ac:dyDescent="0.25">
      <c r="A7" s="21" t="s">
        <v>155</v>
      </c>
      <c r="B7" s="21">
        <v>30</v>
      </c>
      <c r="C7" s="21"/>
      <c r="D7" s="25">
        <v>100</v>
      </c>
      <c r="E7" s="28">
        <f t="shared" si="0"/>
        <v>3000</v>
      </c>
    </row>
    <row r="8" spans="1:5" x14ac:dyDescent="0.25">
      <c r="A8" s="21" t="s">
        <v>148</v>
      </c>
      <c r="B8" s="21">
        <v>16.600000000000001</v>
      </c>
      <c r="C8" s="21"/>
      <c r="D8" s="25">
        <v>132</v>
      </c>
      <c r="E8" s="28">
        <f t="shared" si="0"/>
        <v>2191.2000000000003</v>
      </c>
    </row>
    <row r="9" spans="1:5" x14ac:dyDescent="0.25">
      <c r="A9" s="21" t="s">
        <v>253</v>
      </c>
      <c r="B9" s="21">
        <v>45.2</v>
      </c>
      <c r="C9" s="21"/>
      <c r="D9" s="25">
        <v>114</v>
      </c>
      <c r="E9" s="28">
        <f t="shared" si="0"/>
        <v>5152.8</v>
      </c>
    </row>
    <row r="10" spans="1:5" x14ac:dyDescent="0.25">
      <c r="A10" s="21" t="s">
        <v>279</v>
      </c>
      <c r="B10" s="21">
        <v>25.8</v>
      </c>
      <c r="C10" s="21"/>
      <c r="D10" s="25">
        <v>85</v>
      </c>
      <c r="E10" s="28">
        <f t="shared" si="0"/>
        <v>2193</v>
      </c>
    </row>
    <row r="11" spans="1:5" x14ac:dyDescent="0.25">
      <c r="A11" s="21" t="s">
        <v>220</v>
      </c>
      <c r="B11" s="21">
        <v>36.6</v>
      </c>
      <c r="C11" s="21"/>
      <c r="D11" s="25">
        <v>166</v>
      </c>
      <c r="E11" s="28">
        <f t="shared" si="0"/>
        <v>6075.6</v>
      </c>
    </row>
    <row r="12" spans="1:5" x14ac:dyDescent="0.25">
      <c r="A12" s="21" t="s">
        <v>8</v>
      </c>
      <c r="B12" s="21">
        <v>78.8</v>
      </c>
      <c r="C12" s="21"/>
      <c r="D12" s="25">
        <v>160</v>
      </c>
      <c r="E12" s="28">
        <f t="shared" si="0"/>
        <v>12608</v>
      </c>
    </row>
    <row r="13" spans="1:5" x14ac:dyDescent="0.25">
      <c r="A13" s="21" t="s">
        <v>270</v>
      </c>
      <c r="B13" s="21">
        <v>133.46</v>
      </c>
      <c r="C13" s="21"/>
      <c r="D13" s="25">
        <v>92</v>
      </c>
      <c r="E13" s="28">
        <f t="shared" si="0"/>
        <v>12278.320000000002</v>
      </c>
    </row>
    <row r="14" spans="1:5" x14ac:dyDescent="0.25">
      <c r="A14" s="21" t="s">
        <v>0</v>
      </c>
      <c r="B14" s="21">
        <v>149.09</v>
      </c>
      <c r="C14" s="21"/>
      <c r="D14" s="25">
        <v>100</v>
      </c>
      <c r="E14" s="28">
        <f t="shared" si="0"/>
        <v>14909</v>
      </c>
    </row>
    <row r="15" spans="1:5" x14ac:dyDescent="0.25">
      <c r="A15" s="21" t="s">
        <v>245</v>
      </c>
      <c r="B15" s="21">
        <v>315.10000000000002</v>
      </c>
      <c r="C15" s="21"/>
      <c r="D15" s="25">
        <v>70</v>
      </c>
      <c r="E15" s="28">
        <f t="shared" si="0"/>
        <v>22057</v>
      </c>
    </row>
    <row r="16" spans="1:5" x14ac:dyDescent="0.25">
      <c r="A16" s="26" t="s">
        <v>293</v>
      </c>
      <c r="B16" s="21">
        <v>16.760000000000002</v>
      </c>
      <c r="C16" s="21"/>
      <c r="D16" s="25">
        <v>66</v>
      </c>
      <c r="E16" s="28">
        <f t="shared" si="0"/>
        <v>1106.1600000000001</v>
      </c>
    </row>
    <row r="17" spans="1:5" x14ac:dyDescent="0.25">
      <c r="A17" s="21" t="s">
        <v>267</v>
      </c>
      <c r="B17" s="21">
        <v>50.8</v>
      </c>
      <c r="C17" s="21"/>
      <c r="D17" s="25">
        <v>80</v>
      </c>
      <c r="E17" s="28">
        <f t="shared" si="0"/>
        <v>4064</v>
      </c>
    </row>
    <row r="18" spans="1:5" x14ac:dyDescent="0.25">
      <c r="A18" s="26" t="s">
        <v>288</v>
      </c>
      <c r="B18" s="21">
        <v>27</v>
      </c>
      <c r="C18" s="21"/>
      <c r="D18" s="25">
        <v>82</v>
      </c>
      <c r="E18" s="28">
        <f t="shared" si="0"/>
        <v>2214</v>
      </c>
    </row>
    <row r="19" spans="1:5" x14ac:dyDescent="0.25">
      <c r="A19" s="21" t="s">
        <v>13</v>
      </c>
      <c r="B19" s="21">
        <v>12.1</v>
      </c>
      <c r="C19" s="21"/>
      <c r="D19" s="25">
        <v>80</v>
      </c>
      <c r="E19" s="28">
        <f>B19*D19</f>
        <v>968</v>
      </c>
    </row>
    <row r="20" spans="1:5" x14ac:dyDescent="0.25">
      <c r="A20" s="26" t="s">
        <v>285</v>
      </c>
      <c r="B20" s="21">
        <v>39.6</v>
      </c>
      <c r="C20" s="21"/>
      <c r="D20" s="25">
        <v>132</v>
      </c>
      <c r="E20" s="28">
        <v>5227.2</v>
      </c>
    </row>
    <row r="21" spans="1:5" x14ac:dyDescent="0.25">
      <c r="A21" s="21" t="s">
        <v>102</v>
      </c>
      <c r="B21" s="21">
        <v>13.2</v>
      </c>
      <c r="C21" s="21"/>
      <c r="D21" s="25">
        <v>72</v>
      </c>
      <c r="E21" s="28">
        <f>B21*D21</f>
        <v>950.4</v>
      </c>
    </row>
    <row r="22" spans="1:5" x14ac:dyDescent="0.25">
      <c r="A22" s="21" t="s">
        <v>269</v>
      </c>
      <c r="B22" s="21">
        <v>95.38</v>
      </c>
      <c r="C22" s="21"/>
      <c r="D22" s="25">
        <v>67</v>
      </c>
      <c r="E22" s="28">
        <f>B22*D22</f>
        <v>6390.46</v>
      </c>
    </row>
    <row r="23" spans="1:5" x14ac:dyDescent="0.25">
      <c r="A23" s="21" t="s">
        <v>136</v>
      </c>
      <c r="B23" s="21">
        <v>207.8</v>
      </c>
      <c r="C23" s="21"/>
      <c r="D23" s="25">
        <v>86</v>
      </c>
      <c r="E23" s="28">
        <f>B23*D23</f>
        <v>17870.8</v>
      </c>
    </row>
    <row r="24" spans="1:5" x14ac:dyDescent="0.25">
      <c r="A24" s="26" t="s">
        <v>50</v>
      </c>
      <c r="B24" s="21">
        <v>389</v>
      </c>
      <c r="C24" s="21"/>
      <c r="D24" s="25">
        <v>40</v>
      </c>
      <c r="E24" s="28">
        <f>B24*D24</f>
        <v>15560</v>
      </c>
    </row>
    <row r="25" spans="1:5" x14ac:dyDescent="0.25">
      <c r="A25" s="21" t="s">
        <v>292</v>
      </c>
      <c r="B25" s="21">
        <v>123.8</v>
      </c>
      <c r="C25" s="21"/>
      <c r="D25" s="25">
        <v>53</v>
      </c>
      <c r="E25" s="28">
        <f>B25*D25</f>
        <v>6561.4</v>
      </c>
    </row>
    <row r="26" spans="1:5" x14ac:dyDescent="0.25">
      <c r="A26" s="26" t="s">
        <v>295</v>
      </c>
      <c r="B26" s="21">
        <v>1534.5</v>
      </c>
      <c r="C26" s="21"/>
      <c r="D26" s="25">
        <v>82</v>
      </c>
      <c r="E26" s="28">
        <v>125804.44</v>
      </c>
    </row>
    <row r="27" spans="1:5" x14ac:dyDescent="0.25">
      <c r="A27" s="21" t="s">
        <v>144</v>
      </c>
      <c r="B27" s="21">
        <v>284.8</v>
      </c>
      <c r="C27" s="21"/>
      <c r="D27" s="25">
        <v>62</v>
      </c>
      <c r="E27" s="28">
        <f>B27*D27</f>
        <v>17657.600000000002</v>
      </c>
    </row>
    <row r="28" spans="1:5" x14ac:dyDescent="0.25">
      <c r="A28" s="26" t="s">
        <v>92</v>
      </c>
      <c r="B28" s="21">
        <v>543.20000000000005</v>
      </c>
      <c r="C28" s="21"/>
      <c r="D28" s="25">
        <v>54</v>
      </c>
      <c r="E28" s="28">
        <f>B28*D28</f>
        <v>29332.800000000003</v>
      </c>
    </row>
    <row r="29" spans="1:5" x14ac:dyDescent="0.25">
      <c r="A29" s="26" t="s">
        <v>286</v>
      </c>
      <c r="B29" s="21">
        <v>119.4</v>
      </c>
      <c r="C29" s="21"/>
      <c r="D29" s="25">
        <v>62</v>
      </c>
      <c r="E29" s="28">
        <f>B29*D29</f>
        <v>7402.8</v>
      </c>
    </row>
    <row r="30" spans="1:5" x14ac:dyDescent="0.25">
      <c r="A30" s="21" t="s">
        <v>90</v>
      </c>
      <c r="B30" s="21">
        <v>16.600000000000001</v>
      </c>
      <c r="C30" s="21"/>
      <c r="D30" s="25">
        <v>70</v>
      </c>
      <c r="E30" s="28">
        <f>B30*D30</f>
        <v>1162</v>
      </c>
    </row>
    <row r="31" spans="1:5" x14ac:dyDescent="0.25">
      <c r="A31" s="26" t="s">
        <v>89</v>
      </c>
      <c r="B31" s="21">
        <v>51.4</v>
      </c>
      <c r="C31" s="21"/>
      <c r="D31" s="25">
        <v>70</v>
      </c>
      <c r="E31" s="28">
        <v>3598</v>
      </c>
    </row>
    <row r="32" spans="1:5" x14ac:dyDescent="0.25">
      <c r="A32" s="26" t="s">
        <v>305</v>
      </c>
      <c r="B32" s="21">
        <v>21.2</v>
      </c>
      <c r="C32" s="21"/>
      <c r="D32" s="25">
        <v>90</v>
      </c>
      <c r="E32" s="28">
        <v>1908</v>
      </c>
    </row>
    <row r="33" spans="1:5" x14ac:dyDescent="0.25">
      <c r="A33" s="21" t="s">
        <v>280</v>
      </c>
      <c r="B33" s="21">
        <v>82.6</v>
      </c>
      <c r="C33" s="21"/>
      <c r="D33" s="25">
        <v>86</v>
      </c>
      <c r="E33" s="28">
        <f>B33*D33</f>
        <v>7103.5999999999995</v>
      </c>
    </row>
    <row r="34" spans="1:5" x14ac:dyDescent="0.25">
      <c r="A34" s="21" t="s">
        <v>207</v>
      </c>
      <c r="B34" s="21">
        <v>19.399999999999999</v>
      </c>
      <c r="C34" s="21"/>
      <c r="D34" s="25">
        <v>110</v>
      </c>
      <c r="E34" s="28">
        <f>B34*D34</f>
        <v>2134</v>
      </c>
    </row>
    <row r="35" spans="1:5" x14ac:dyDescent="0.25">
      <c r="A35" s="21" t="s">
        <v>248</v>
      </c>
      <c r="B35" s="21">
        <v>4.3</v>
      </c>
      <c r="C35" s="21"/>
      <c r="D35" s="25">
        <v>82</v>
      </c>
      <c r="E35" s="28">
        <f t="shared" ref="E35:E45" si="1">B35*D35</f>
        <v>352.59999999999997</v>
      </c>
    </row>
    <row r="36" spans="1:5" x14ac:dyDescent="0.25">
      <c r="A36" s="21" t="s">
        <v>241</v>
      </c>
      <c r="B36" s="21">
        <v>93.2</v>
      </c>
      <c r="C36" s="21"/>
      <c r="D36" s="25">
        <v>10</v>
      </c>
      <c r="E36" s="28">
        <f t="shared" si="1"/>
        <v>932</v>
      </c>
    </row>
    <row r="37" spans="1:5" x14ac:dyDescent="0.25">
      <c r="A37" s="21" t="s">
        <v>51</v>
      </c>
      <c r="B37" s="21">
        <v>45.4</v>
      </c>
      <c r="C37" s="21"/>
      <c r="D37" s="25">
        <v>194</v>
      </c>
      <c r="E37" s="28">
        <f t="shared" si="1"/>
        <v>8807.6</v>
      </c>
    </row>
    <row r="38" spans="1:5" x14ac:dyDescent="0.25">
      <c r="A38" s="21" t="s">
        <v>260</v>
      </c>
      <c r="B38" s="21">
        <v>131</v>
      </c>
      <c r="C38" s="21"/>
      <c r="D38" s="25">
        <v>60</v>
      </c>
      <c r="E38" s="28">
        <f t="shared" si="1"/>
        <v>7860</v>
      </c>
    </row>
    <row r="39" spans="1:5" x14ac:dyDescent="0.25">
      <c r="A39" s="21" t="s">
        <v>249</v>
      </c>
      <c r="B39" s="21">
        <v>69.2</v>
      </c>
      <c r="C39" s="21"/>
      <c r="D39" s="25">
        <v>100</v>
      </c>
      <c r="E39" s="28">
        <f t="shared" si="1"/>
        <v>6920</v>
      </c>
    </row>
    <row r="40" spans="1:5" x14ac:dyDescent="0.25">
      <c r="A40" s="21" t="s">
        <v>250</v>
      </c>
      <c r="B40" s="21">
        <v>4.1340000000000003</v>
      </c>
      <c r="C40" s="21"/>
      <c r="D40" s="25">
        <v>108</v>
      </c>
      <c r="E40" s="28">
        <f t="shared" si="1"/>
        <v>446.47200000000004</v>
      </c>
    </row>
    <row r="41" spans="1:5" x14ac:dyDescent="0.25">
      <c r="A41" s="21" t="s">
        <v>18</v>
      </c>
      <c r="B41" s="21">
        <v>90.22</v>
      </c>
      <c r="C41" s="21"/>
      <c r="D41" s="25">
        <v>86</v>
      </c>
      <c r="E41" s="28">
        <f t="shared" si="1"/>
        <v>7758.92</v>
      </c>
    </row>
    <row r="42" spans="1:5" x14ac:dyDescent="0.25">
      <c r="A42" s="21" t="s">
        <v>201</v>
      </c>
      <c r="B42" s="21">
        <v>20.8</v>
      </c>
      <c r="C42" s="21"/>
      <c r="D42" s="25">
        <v>166</v>
      </c>
      <c r="E42" s="28">
        <f t="shared" si="1"/>
        <v>3452.8</v>
      </c>
    </row>
    <row r="43" spans="1:5" x14ac:dyDescent="0.25">
      <c r="A43" s="21" t="s">
        <v>185</v>
      </c>
      <c r="B43" s="21">
        <v>48.2</v>
      </c>
      <c r="C43" s="21"/>
      <c r="D43" s="25">
        <v>80</v>
      </c>
      <c r="E43" s="28">
        <f t="shared" si="1"/>
        <v>3856</v>
      </c>
    </row>
    <row r="44" spans="1:5" x14ac:dyDescent="0.25">
      <c r="A44" s="21" t="s">
        <v>187</v>
      </c>
      <c r="B44" s="21">
        <v>115</v>
      </c>
      <c r="C44" s="21"/>
      <c r="D44" s="25">
        <v>60</v>
      </c>
      <c r="E44" s="28">
        <f t="shared" si="1"/>
        <v>6900</v>
      </c>
    </row>
    <row r="45" spans="1:5" x14ac:dyDescent="0.25">
      <c r="A45" s="21" t="s">
        <v>164</v>
      </c>
      <c r="B45" s="21">
        <v>105.8</v>
      </c>
      <c r="C45" s="21"/>
      <c r="D45" s="25">
        <v>88</v>
      </c>
      <c r="E45" s="28">
        <f t="shared" si="1"/>
        <v>9310.4</v>
      </c>
    </row>
    <row r="46" spans="1:5" x14ac:dyDescent="0.25">
      <c r="A46" s="21" t="s">
        <v>37</v>
      </c>
      <c r="B46" s="21">
        <v>580.70000000000005</v>
      </c>
      <c r="C46" s="21"/>
      <c r="D46" s="25">
        <v>76</v>
      </c>
      <c r="E46" s="28">
        <f>B46*D46</f>
        <v>44133.200000000004</v>
      </c>
    </row>
    <row r="47" spans="1:5" x14ac:dyDescent="0.25">
      <c r="A47" s="21" t="s">
        <v>258</v>
      </c>
      <c r="B47" s="21">
        <v>746.18</v>
      </c>
      <c r="C47" s="21"/>
      <c r="D47" s="25">
        <v>40</v>
      </c>
      <c r="E47" s="28">
        <f>B47*D47</f>
        <v>29847.199999999997</v>
      </c>
    </row>
    <row r="48" spans="1:5" x14ac:dyDescent="0.25">
      <c r="A48" s="21" t="s">
        <v>103</v>
      </c>
      <c r="B48" s="21">
        <v>762.78</v>
      </c>
      <c r="C48" s="21"/>
      <c r="D48" s="25">
        <v>40</v>
      </c>
      <c r="E48" s="28">
        <f>B48*D48</f>
        <v>30511.199999999997</v>
      </c>
    </row>
    <row r="49" spans="1:5" x14ac:dyDescent="0.25">
      <c r="A49" s="21" t="s">
        <v>36</v>
      </c>
      <c r="B49" s="21">
        <v>655.20000000000005</v>
      </c>
      <c r="C49" s="21"/>
      <c r="D49" s="25">
        <v>64</v>
      </c>
      <c r="E49" s="28">
        <f>B49*D49</f>
        <v>41932.800000000003</v>
      </c>
    </row>
    <row r="50" spans="1:5" x14ac:dyDescent="0.25">
      <c r="A50" s="21" t="s">
        <v>145</v>
      </c>
      <c r="B50" s="21">
        <v>49.8</v>
      </c>
      <c r="C50" s="21"/>
      <c r="D50" s="25">
        <v>140</v>
      </c>
      <c r="E50" s="28">
        <f>B50*D50</f>
        <v>6972</v>
      </c>
    </row>
    <row r="51" spans="1:5" x14ac:dyDescent="0.25">
      <c r="A51" s="21" t="s">
        <v>228</v>
      </c>
      <c r="B51" s="21"/>
      <c r="C51" s="21">
        <v>323</v>
      </c>
      <c r="D51" s="25">
        <v>22</v>
      </c>
      <c r="E51" s="28">
        <f>+C51*D51</f>
        <v>7106</v>
      </c>
    </row>
    <row r="52" spans="1:5" x14ac:dyDescent="0.25">
      <c r="A52" s="21" t="s">
        <v>227</v>
      </c>
      <c r="B52" s="21"/>
      <c r="C52" s="21">
        <v>43</v>
      </c>
      <c r="D52" s="25">
        <v>26</v>
      </c>
      <c r="E52" s="28">
        <f>+C52*D52</f>
        <v>1118</v>
      </c>
    </row>
    <row r="53" spans="1:5" x14ac:dyDescent="0.25">
      <c r="A53" s="21" t="s">
        <v>263</v>
      </c>
      <c r="B53" s="21">
        <v>187.4</v>
      </c>
      <c r="C53" s="21"/>
      <c r="D53" s="25">
        <v>132</v>
      </c>
      <c r="E53" s="28">
        <f>B53*D53</f>
        <v>24736.799999999999</v>
      </c>
    </row>
    <row r="54" spans="1:5" x14ac:dyDescent="0.25">
      <c r="A54" s="21" t="s">
        <v>261</v>
      </c>
      <c r="B54" s="21">
        <v>305.14999999999998</v>
      </c>
      <c r="C54" s="21"/>
      <c r="D54" s="25">
        <v>140</v>
      </c>
      <c r="E54" s="28">
        <f>B54*D54</f>
        <v>42721</v>
      </c>
    </row>
    <row r="55" spans="1:5" x14ac:dyDescent="0.25">
      <c r="A55" s="26" t="s">
        <v>297</v>
      </c>
      <c r="B55" s="21">
        <v>165.23</v>
      </c>
      <c r="C55" s="21"/>
      <c r="D55" s="25">
        <v>160</v>
      </c>
      <c r="E55" s="28">
        <v>26436.85</v>
      </c>
    </row>
    <row r="56" spans="1:5" x14ac:dyDescent="0.25">
      <c r="A56" s="21" t="s">
        <v>138</v>
      </c>
      <c r="B56" s="21">
        <v>304.2</v>
      </c>
      <c r="C56" s="21"/>
      <c r="D56" s="25">
        <v>80</v>
      </c>
      <c r="E56" s="28">
        <f>B56*D56</f>
        <v>24336</v>
      </c>
    </row>
    <row r="57" spans="1:5" x14ac:dyDescent="0.25">
      <c r="A57" s="26" t="s">
        <v>4</v>
      </c>
      <c r="B57" s="21">
        <v>2.6</v>
      </c>
      <c r="C57" s="21"/>
      <c r="D57" s="25">
        <v>90</v>
      </c>
      <c r="E57" s="28">
        <v>234</v>
      </c>
    </row>
    <row r="58" spans="1:5" x14ac:dyDescent="0.25">
      <c r="A58" s="26" t="s">
        <v>310</v>
      </c>
      <c r="B58" s="21"/>
      <c r="C58" s="21">
        <v>4</v>
      </c>
      <c r="D58" s="25">
        <v>50</v>
      </c>
      <c r="E58" s="28">
        <v>200</v>
      </c>
    </row>
    <row r="59" spans="1:5" x14ac:dyDescent="0.25">
      <c r="A59" s="26" t="s">
        <v>319</v>
      </c>
      <c r="B59" s="21"/>
      <c r="C59" s="21">
        <v>3</v>
      </c>
      <c r="D59" s="25">
        <v>50</v>
      </c>
      <c r="E59" s="28">
        <v>150</v>
      </c>
    </row>
    <row r="60" spans="1:5" x14ac:dyDescent="0.25">
      <c r="A60" s="21" t="s">
        <v>322</v>
      </c>
      <c r="B60" s="21">
        <v>15.2</v>
      </c>
      <c r="C60" s="21"/>
      <c r="D60" s="25">
        <v>55</v>
      </c>
      <c r="E60" s="28">
        <f>B60*D60</f>
        <v>836</v>
      </c>
    </row>
    <row r="61" spans="1:5" x14ac:dyDescent="0.25">
      <c r="A61" s="26" t="s">
        <v>311</v>
      </c>
      <c r="B61" s="21"/>
      <c r="C61" s="21">
        <v>4</v>
      </c>
      <c r="D61" s="25">
        <v>19</v>
      </c>
      <c r="E61" s="28">
        <v>76</v>
      </c>
    </row>
    <row r="62" spans="1:5" x14ac:dyDescent="0.25">
      <c r="A62" s="26" t="s">
        <v>320</v>
      </c>
      <c r="B62" s="21"/>
      <c r="C62" s="21">
        <v>1</v>
      </c>
      <c r="D62" s="25">
        <v>35</v>
      </c>
      <c r="E62" s="28">
        <v>35</v>
      </c>
    </row>
    <row r="63" spans="1:5" x14ac:dyDescent="0.25">
      <c r="A63" s="26" t="s">
        <v>317</v>
      </c>
      <c r="B63" s="21"/>
      <c r="C63" s="21">
        <v>3</v>
      </c>
      <c r="D63" s="25">
        <v>18</v>
      </c>
      <c r="E63" s="28">
        <v>54</v>
      </c>
    </row>
    <row r="64" spans="1:5" x14ac:dyDescent="0.25">
      <c r="A64" s="26" t="s">
        <v>316</v>
      </c>
      <c r="B64" s="21"/>
      <c r="C64" s="21">
        <v>3</v>
      </c>
      <c r="D64" s="25">
        <v>33</v>
      </c>
      <c r="E64" s="28">
        <v>99</v>
      </c>
    </row>
    <row r="65" spans="1:5" x14ac:dyDescent="0.25">
      <c r="A65" s="26" t="s">
        <v>314</v>
      </c>
      <c r="B65" s="21"/>
      <c r="C65" s="21">
        <v>3</v>
      </c>
      <c r="D65" s="25">
        <v>21</v>
      </c>
      <c r="E65" s="28">
        <v>63</v>
      </c>
    </row>
    <row r="66" spans="1:5" x14ac:dyDescent="0.25">
      <c r="A66" s="26" t="s">
        <v>315</v>
      </c>
      <c r="B66" s="21"/>
      <c r="C66" s="21">
        <v>3</v>
      </c>
      <c r="D66" s="25">
        <v>21</v>
      </c>
      <c r="E66" s="28">
        <v>63</v>
      </c>
    </row>
    <row r="67" spans="1:5" x14ac:dyDescent="0.25">
      <c r="A67" s="26" t="s">
        <v>321</v>
      </c>
      <c r="B67" s="21"/>
      <c r="C67" s="21">
        <v>2</v>
      </c>
      <c r="D67" s="25">
        <v>34</v>
      </c>
      <c r="E67" s="28">
        <v>68</v>
      </c>
    </row>
    <row r="68" spans="1:5" x14ac:dyDescent="0.25">
      <c r="A68" s="26" t="s">
        <v>318</v>
      </c>
      <c r="B68" s="21"/>
      <c r="C68" s="21">
        <v>2</v>
      </c>
      <c r="D68" s="25">
        <v>37</v>
      </c>
      <c r="E68" s="28">
        <v>74</v>
      </c>
    </row>
    <row r="69" spans="1:5" x14ac:dyDescent="0.25">
      <c r="A69" s="26" t="s">
        <v>7</v>
      </c>
      <c r="B69" s="21">
        <v>3.8</v>
      </c>
      <c r="C69" s="21"/>
      <c r="D69" s="25">
        <v>20</v>
      </c>
      <c r="E69" s="28">
        <v>76</v>
      </c>
    </row>
    <row r="70" spans="1:5" x14ac:dyDescent="0.25">
      <c r="A70" s="26" t="s">
        <v>128</v>
      </c>
      <c r="B70" s="21">
        <v>13</v>
      </c>
      <c r="C70" s="21"/>
      <c r="D70" s="25">
        <v>36</v>
      </c>
      <c r="E70" s="28">
        <v>468</v>
      </c>
    </row>
    <row r="71" spans="1:5" x14ac:dyDescent="0.25">
      <c r="A71" s="21" t="s">
        <v>127</v>
      </c>
      <c r="B71" s="21">
        <v>198.8</v>
      </c>
      <c r="C71" s="21"/>
      <c r="D71" s="25">
        <v>28</v>
      </c>
      <c r="E71" s="28">
        <f>B71*D71</f>
        <v>5566.4000000000005</v>
      </c>
    </row>
    <row r="72" spans="1:5" x14ac:dyDescent="0.25">
      <c r="A72" s="21" t="s">
        <v>239</v>
      </c>
      <c r="B72" s="21">
        <v>347.6</v>
      </c>
      <c r="C72" s="21"/>
      <c r="D72" s="25">
        <v>28</v>
      </c>
      <c r="E72" s="28">
        <f>B72*D72</f>
        <v>9732.8000000000011</v>
      </c>
    </row>
    <row r="73" spans="1:5" x14ac:dyDescent="0.25">
      <c r="A73" s="26" t="s">
        <v>291</v>
      </c>
      <c r="B73" s="21">
        <v>29.4</v>
      </c>
      <c r="C73" s="21"/>
      <c r="D73" s="25">
        <v>132</v>
      </c>
      <c r="E73" s="28">
        <v>3880.8</v>
      </c>
    </row>
    <row r="74" spans="1:5" x14ac:dyDescent="0.25">
      <c r="A74" s="21" t="s">
        <v>237</v>
      </c>
      <c r="B74" s="21">
        <v>41.2</v>
      </c>
      <c r="C74" s="28"/>
      <c r="D74" s="25">
        <v>42</v>
      </c>
      <c r="E74" s="28">
        <f>B74*D74</f>
        <v>1730.4</v>
      </c>
    </row>
    <row r="75" spans="1:5" x14ac:dyDescent="0.25">
      <c r="A75" s="21" t="s">
        <v>257</v>
      </c>
      <c r="B75" s="21">
        <v>80.599999999999994</v>
      </c>
      <c r="C75" s="21"/>
      <c r="D75" s="25">
        <v>114</v>
      </c>
      <c r="E75" s="28">
        <f t="shared" ref="E75:E82" si="2">B75*D75</f>
        <v>9188.4</v>
      </c>
    </row>
    <row r="76" spans="1:5" x14ac:dyDescent="0.25">
      <c r="A76" s="21" t="s">
        <v>232</v>
      </c>
      <c r="B76" s="21">
        <v>13.6</v>
      </c>
      <c r="C76" s="21"/>
      <c r="D76" s="25">
        <v>68</v>
      </c>
      <c r="E76" s="28">
        <f t="shared" si="2"/>
        <v>924.8</v>
      </c>
    </row>
    <row r="77" spans="1:5" x14ac:dyDescent="0.25">
      <c r="A77" s="21" t="s">
        <v>268</v>
      </c>
      <c r="B77" s="21">
        <v>175.9</v>
      </c>
      <c r="C77" s="21"/>
      <c r="D77" s="25">
        <v>130</v>
      </c>
      <c r="E77" s="28">
        <f t="shared" si="2"/>
        <v>22867</v>
      </c>
    </row>
    <row r="78" spans="1:5" x14ac:dyDescent="0.25">
      <c r="A78" s="26" t="s">
        <v>153</v>
      </c>
      <c r="B78" s="21">
        <v>16.8</v>
      </c>
      <c r="C78" s="21"/>
      <c r="D78" s="25">
        <v>96</v>
      </c>
      <c r="E78" s="28">
        <f t="shared" si="2"/>
        <v>1612.8000000000002</v>
      </c>
    </row>
    <row r="79" spans="1:5" x14ac:dyDescent="0.25">
      <c r="A79" s="21" t="s">
        <v>108</v>
      </c>
      <c r="B79" s="21">
        <v>189.36</v>
      </c>
      <c r="C79" s="21"/>
      <c r="D79" s="25">
        <v>70</v>
      </c>
      <c r="E79" s="28">
        <f t="shared" si="2"/>
        <v>13255.2</v>
      </c>
    </row>
    <row r="80" spans="1:5" x14ac:dyDescent="0.25">
      <c r="A80" s="21" t="s">
        <v>151</v>
      </c>
      <c r="B80" s="21">
        <v>11</v>
      </c>
      <c r="C80" s="21"/>
      <c r="D80" s="25">
        <v>90</v>
      </c>
      <c r="E80" s="28">
        <f t="shared" si="2"/>
        <v>990</v>
      </c>
    </row>
    <row r="81" spans="1:5" x14ac:dyDescent="0.25">
      <c r="A81" s="26" t="s">
        <v>299</v>
      </c>
      <c r="B81" s="21">
        <v>17.600000000000001</v>
      </c>
      <c r="C81" s="21"/>
      <c r="D81" s="25">
        <v>200</v>
      </c>
      <c r="E81" s="28">
        <f t="shared" si="2"/>
        <v>3520.0000000000005</v>
      </c>
    </row>
    <row r="82" spans="1:5" x14ac:dyDescent="0.25">
      <c r="A82" s="21" t="s">
        <v>22</v>
      </c>
      <c r="B82" s="21">
        <v>90.46</v>
      </c>
      <c r="C82" s="21"/>
      <c r="D82" s="25">
        <v>66</v>
      </c>
      <c r="E82" s="28">
        <f t="shared" si="2"/>
        <v>5970.36</v>
      </c>
    </row>
    <row r="83" spans="1:5" x14ac:dyDescent="0.25">
      <c r="A83" s="21" t="s">
        <v>104</v>
      </c>
      <c r="B83" s="21"/>
      <c r="C83" s="21">
        <v>13</v>
      </c>
      <c r="D83" s="25">
        <v>290</v>
      </c>
      <c r="E83" s="28">
        <f>+C83*D83</f>
        <v>3770</v>
      </c>
    </row>
    <row r="84" spans="1:5" x14ac:dyDescent="0.25">
      <c r="A84" s="26" t="s">
        <v>289</v>
      </c>
      <c r="B84" s="21">
        <v>26.8</v>
      </c>
      <c r="C84" s="21"/>
      <c r="D84" s="25">
        <v>132</v>
      </c>
      <c r="E84" s="28">
        <v>3537.6</v>
      </c>
    </row>
    <row r="85" spans="1:5" x14ac:dyDescent="0.25">
      <c r="A85" s="21" t="s">
        <v>129</v>
      </c>
      <c r="B85" s="21">
        <v>39</v>
      </c>
      <c r="C85" s="21"/>
      <c r="D85" s="25">
        <v>34</v>
      </c>
      <c r="E85" s="28">
        <f>B85*D85</f>
        <v>1326</v>
      </c>
    </row>
    <row r="86" spans="1:5" x14ac:dyDescent="0.25">
      <c r="A86" s="26" t="s">
        <v>44</v>
      </c>
      <c r="B86" s="21">
        <v>73.400000000000006</v>
      </c>
      <c r="C86" s="21"/>
      <c r="D86" s="25">
        <v>38</v>
      </c>
      <c r="E86" s="28">
        <v>2789.2</v>
      </c>
    </row>
    <row r="87" spans="1:5" x14ac:dyDescent="0.25">
      <c r="A87" s="26" t="s">
        <v>300</v>
      </c>
      <c r="B87" s="21">
        <v>3.6</v>
      </c>
      <c r="C87" s="21"/>
      <c r="D87" s="25">
        <v>14</v>
      </c>
      <c r="E87" s="28">
        <v>50.4</v>
      </c>
    </row>
    <row r="88" spans="1:5" x14ac:dyDescent="0.25">
      <c r="A88" s="21" t="s">
        <v>206</v>
      </c>
      <c r="B88" s="21">
        <v>19.2</v>
      </c>
      <c r="C88" s="21"/>
      <c r="D88" s="25">
        <v>90</v>
      </c>
      <c r="E88" s="28">
        <f t="shared" ref="E88:E101" si="3">B88*D88</f>
        <v>1728</v>
      </c>
    </row>
    <row r="89" spans="1:5" x14ac:dyDescent="0.25">
      <c r="A89" s="21" t="s">
        <v>205</v>
      </c>
      <c r="B89" s="21">
        <v>19.8</v>
      </c>
      <c r="C89" s="21"/>
      <c r="D89" s="25">
        <v>120</v>
      </c>
      <c r="E89" s="28">
        <f t="shared" si="3"/>
        <v>2376</v>
      </c>
    </row>
    <row r="90" spans="1:5" x14ac:dyDescent="0.25">
      <c r="A90" s="21" t="s">
        <v>246</v>
      </c>
      <c r="B90" s="21">
        <v>85.2</v>
      </c>
      <c r="C90" s="21"/>
      <c r="D90" s="25">
        <v>8</v>
      </c>
      <c r="E90" s="28">
        <f t="shared" si="3"/>
        <v>681.6</v>
      </c>
    </row>
    <row r="91" spans="1:5" x14ac:dyDescent="0.25">
      <c r="A91" s="21" t="s">
        <v>124</v>
      </c>
      <c r="B91" s="21">
        <v>51.6</v>
      </c>
      <c r="C91" s="21"/>
      <c r="D91" s="25">
        <v>12</v>
      </c>
      <c r="E91" s="28">
        <f t="shared" si="3"/>
        <v>619.20000000000005</v>
      </c>
    </row>
    <row r="92" spans="1:5" x14ac:dyDescent="0.25">
      <c r="A92" s="26" t="s">
        <v>298</v>
      </c>
      <c r="B92" s="21">
        <v>5.6</v>
      </c>
      <c r="C92" s="21"/>
      <c r="D92" s="25">
        <v>60</v>
      </c>
      <c r="E92" s="28">
        <f t="shared" si="3"/>
        <v>336</v>
      </c>
    </row>
    <row r="93" spans="1:5" x14ac:dyDescent="0.25">
      <c r="A93" s="21" t="s">
        <v>235</v>
      </c>
      <c r="B93" s="21">
        <v>119</v>
      </c>
      <c r="C93" s="21"/>
      <c r="D93" s="25">
        <v>55</v>
      </c>
      <c r="E93" s="28">
        <f t="shared" si="3"/>
        <v>6545</v>
      </c>
    </row>
    <row r="94" spans="1:5" x14ac:dyDescent="0.25">
      <c r="A94" s="21" t="s">
        <v>68</v>
      </c>
      <c r="B94" s="21">
        <v>74.19</v>
      </c>
      <c r="C94" s="21"/>
      <c r="D94" s="25">
        <v>82</v>
      </c>
      <c r="E94" s="28">
        <f t="shared" si="3"/>
        <v>6083.58</v>
      </c>
    </row>
    <row r="95" spans="1:5" x14ac:dyDescent="0.25">
      <c r="A95" s="26" t="s">
        <v>303</v>
      </c>
      <c r="B95" s="21">
        <v>78</v>
      </c>
      <c r="C95" s="21"/>
      <c r="D95" s="25">
        <v>50</v>
      </c>
      <c r="E95" s="28">
        <f t="shared" si="3"/>
        <v>3900</v>
      </c>
    </row>
    <row r="96" spans="1:5" x14ac:dyDescent="0.25">
      <c r="A96" s="21" t="s">
        <v>93</v>
      </c>
      <c r="B96" s="21">
        <v>1046.4000000000001</v>
      </c>
      <c r="C96" s="21"/>
      <c r="D96" s="25">
        <v>54</v>
      </c>
      <c r="E96" s="28">
        <f t="shared" si="3"/>
        <v>56505.600000000006</v>
      </c>
    </row>
    <row r="97" spans="1:5" x14ac:dyDescent="0.25">
      <c r="A97" s="26" t="s">
        <v>26</v>
      </c>
      <c r="B97" s="21">
        <v>9.9499999999999993</v>
      </c>
      <c r="C97" s="21"/>
      <c r="D97" s="25">
        <v>94</v>
      </c>
      <c r="E97" s="28">
        <f t="shared" si="3"/>
        <v>935.3</v>
      </c>
    </row>
    <row r="98" spans="1:5" x14ac:dyDescent="0.25">
      <c r="A98" s="21" t="s">
        <v>192</v>
      </c>
      <c r="B98" s="21">
        <v>65.819999999999993</v>
      </c>
      <c r="C98" s="21"/>
      <c r="D98" s="25">
        <v>84</v>
      </c>
      <c r="E98" s="28">
        <f t="shared" si="3"/>
        <v>5528.8799999999992</v>
      </c>
    </row>
    <row r="99" spans="1:5" x14ac:dyDescent="0.25">
      <c r="A99" s="21" t="s">
        <v>212</v>
      </c>
      <c r="B99" s="21">
        <v>7.89</v>
      </c>
      <c r="C99" s="21"/>
      <c r="D99" s="25">
        <v>120</v>
      </c>
      <c r="E99" s="28">
        <f t="shared" si="3"/>
        <v>946.8</v>
      </c>
    </row>
    <row r="100" spans="1:5" x14ac:dyDescent="0.25">
      <c r="A100" s="21" t="s">
        <v>202</v>
      </c>
      <c r="B100" s="21">
        <v>6.7249999999999996</v>
      </c>
      <c r="C100" s="21"/>
      <c r="D100" s="25">
        <v>118</v>
      </c>
      <c r="E100" s="28">
        <f t="shared" si="3"/>
        <v>793.55</v>
      </c>
    </row>
    <row r="101" spans="1:5" x14ac:dyDescent="0.25">
      <c r="A101" s="21" t="s">
        <v>94</v>
      </c>
      <c r="B101" s="21">
        <v>781.4</v>
      </c>
      <c r="C101" s="21"/>
      <c r="D101" s="25">
        <v>56</v>
      </c>
      <c r="E101" s="28">
        <f t="shared" si="3"/>
        <v>43758.400000000001</v>
      </c>
    </row>
    <row r="102" spans="1:5" x14ac:dyDescent="0.25">
      <c r="A102" s="21" t="s">
        <v>158</v>
      </c>
      <c r="B102" s="21">
        <v>27.65</v>
      </c>
      <c r="C102" s="21"/>
      <c r="D102" s="25">
        <v>92</v>
      </c>
      <c r="E102" s="28">
        <f>B102*D102</f>
        <v>2543.7999999999997</v>
      </c>
    </row>
    <row r="103" spans="1:5" x14ac:dyDescent="0.25">
      <c r="A103" s="21" t="s">
        <v>165</v>
      </c>
      <c r="B103" s="21">
        <v>116.8</v>
      </c>
      <c r="C103" s="21"/>
      <c r="D103" s="25">
        <v>76</v>
      </c>
      <c r="E103" s="28">
        <f>B103*D103</f>
        <v>8876.7999999999993</v>
      </c>
    </row>
    <row r="104" spans="1:5" x14ac:dyDescent="0.25">
      <c r="A104" s="21" t="s">
        <v>281</v>
      </c>
      <c r="B104" s="21">
        <v>25</v>
      </c>
      <c r="C104" s="21"/>
      <c r="D104" s="25">
        <v>58</v>
      </c>
      <c r="E104" s="28">
        <f>B104*D104</f>
        <v>1450</v>
      </c>
    </row>
    <row r="105" spans="1:5" x14ac:dyDescent="0.25">
      <c r="A105" s="26" t="s">
        <v>294</v>
      </c>
      <c r="B105" s="21">
        <v>11.32</v>
      </c>
      <c r="C105" s="21"/>
      <c r="D105" s="25">
        <v>60</v>
      </c>
      <c r="E105" s="28">
        <v>679.2</v>
      </c>
    </row>
    <row r="106" spans="1:5" x14ac:dyDescent="0.25">
      <c r="A106" s="21" t="s">
        <v>88</v>
      </c>
      <c r="B106" s="21"/>
      <c r="C106" s="21">
        <v>54</v>
      </c>
      <c r="D106" s="25">
        <v>19</v>
      </c>
      <c r="E106" s="28">
        <f>+C106*D106</f>
        <v>1026</v>
      </c>
    </row>
    <row r="107" spans="1:5" x14ac:dyDescent="0.25">
      <c r="A107" s="21" t="s">
        <v>79</v>
      </c>
      <c r="B107" s="21"/>
      <c r="C107" s="21">
        <v>1</v>
      </c>
      <c r="D107" s="25">
        <v>22</v>
      </c>
      <c r="E107" s="28">
        <f>+C107*D107</f>
        <v>22</v>
      </c>
    </row>
    <row r="108" spans="1:5" x14ac:dyDescent="0.25">
      <c r="A108" s="21" t="s">
        <v>197</v>
      </c>
      <c r="B108" s="21"/>
      <c r="C108" s="21">
        <v>21</v>
      </c>
      <c r="D108" s="25">
        <v>20</v>
      </c>
      <c r="E108" s="28">
        <f>+C108*D108</f>
        <v>420</v>
      </c>
    </row>
    <row r="109" spans="1:5" x14ac:dyDescent="0.25">
      <c r="A109" s="21" t="s">
        <v>71</v>
      </c>
      <c r="B109" s="21">
        <v>59.47</v>
      </c>
      <c r="C109" s="21"/>
      <c r="D109" s="25">
        <v>128</v>
      </c>
      <c r="E109" s="28">
        <f>B109*D109</f>
        <v>7612.16</v>
      </c>
    </row>
    <row r="110" spans="1:5" x14ac:dyDescent="0.25">
      <c r="A110" s="21" t="s">
        <v>247</v>
      </c>
      <c r="B110" s="21">
        <v>279.8</v>
      </c>
      <c r="C110" s="21"/>
      <c r="D110" s="25">
        <v>48</v>
      </c>
      <c r="E110" s="28">
        <f>B110*D110</f>
        <v>13430.400000000001</v>
      </c>
    </row>
    <row r="111" spans="1:5" x14ac:dyDescent="0.25">
      <c r="A111" s="21" t="s">
        <v>67</v>
      </c>
      <c r="B111" s="21">
        <v>107.8</v>
      </c>
      <c r="C111" s="21"/>
      <c r="D111" s="25">
        <v>38</v>
      </c>
      <c r="E111" s="28">
        <f>B111*D111</f>
        <v>4096.3999999999996</v>
      </c>
    </row>
    <row r="112" spans="1:5" x14ac:dyDescent="0.25">
      <c r="A112" s="21" t="s">
        <v>194</v>
      </c>
      <c r="B112" s="21"/>
      <c r="C112" s="21">
        <v>10</v>
      </c>
      <c r="D112" s="25">
        <v>40</v>
      </c>
      <c r="E112" s="28">
        <f>+C112*D112</f>
        <v>400</v>
      </c>
    </row>
    <row r="113" spans="1:5" x14ac:dyDescent="0.25">
      <c r="A113" s="21" t="s">
        <v>57</v>
      </c>
      <c r="B113" s="21"/>
      <c r="C113" s="21">
        <v>144</v>
      </c>
      <c r="D113" s="25">
        <v>10</v>
      </c>
      <c r="E113" s="28">
        <f>+C113*D113</f>
        <v>1440</v>
      </c>
    </row>
    <row r="114" spans="1:5" x14ac:dyDescent="0.25">
      <c r="A114" s="21" t="s">
        <v>193</v>
      </c>
      <c r="B114" s="21"/>
      <c r="C114" s="21">
        <v>20</v>
      </c>
      <c r="D114" s="25">
        <v>64</v>
      </c>
      <c r="E114" s="28">
        <f>+C114*D114</f>
        <v>1280</v>
      </c>
    </row>
    <row r="115" spans="1:5" x14ac:dyDescent="0.25">
      <c r="A115" s="21" t="s">
        <v>78</v>
      </c>
      <c r="B115" s="21">
        <v>130.4</v>
      </c>
      <c r="C115" s="21"/>
      <c r="D115" s="25">
        <v>70</v>
      </c>
      <c r="E115" s="28">
        <f t="shared" ref="E115:E122" si="4">B115*D115</f>
        <v>9128</v>
      </c>
    </row>
    <row r="116" spans="1:5" x14ac:dyDescent="0.25">
      <c r="A116" s="21" t="s">
        <v>240</v>
      </c>
      <c r="B116" s="21">
        <v>25.8</v>
      </c>
      <c r="C116" s="21"/>
      <c r="D116" s="25">
        <v>140</v>
      </c>
      <c r="E116" s="28">
        <f t="shared" si="4"/>
        <v>3612</v>
      </c>
    </row>
    <row r="117" spans="1:5" x14ac:dyDescent="0.25">
      <c r="A117" s="21" t="s">
        <v>251</v>
      </c>
      <c r="B117" s="21">
        <v>94.4</v>
      </c>
      <c r="C117" s="21"/>
      <c r="D117" s="25">
        <v>70</v>
      </c>
      <c r="E117" s="28">
        <f t="shared" si="4"/>
        <v>6608</v>
      </c>
    </row>
    <row r="118" spans="1:5" x14ac:dyDescent="0.25">
      <c r="A118" s="21" t="s">
        <v>163</v>
      </c>
      <c r="B118" s="21">
        <v>56.92</v>
      </c>
      <c r="C118" s="21"/>
      <c r="D118" s="25">
        <v>50</v>
      </c>
      <c r="E118" s="28">
        <f t="shared" si="4"/>
        <v>2846</v>
      </c>
    </row>
    <row r="119" spans="1:5" x14ac:dyDescent="0.25">
      <c r="A119" s="21" t="s">
        <v>282</v>
      </c>
      <c r="B119" s="21">
        <v>1.49</v>
      </c>
      <c r="C119" s="21"/>
      <c r="D119" s="25">
        <v>50</v>
      </c>
      <c r="E119" s="28">
        <f t="shared" si="4"/>
        <v>74.5</v>
      </c>
    </row>
    <row r="120" spans="1:5" x14ac:dyDescent="0.25">
      <c r="A120" s="21" t="s">
        <v>216</v>
      </c>
      <c r="B120" s="21">
        <v>36.799999999999997</v>
      </c>
      <c r="C120" s="21"/>
      <c r="D120" s="25">
        <v>620</v>
      </c>
      <c r="E120" s="28">
        <f t="shared" si="4"/>
        <v>22816</v>
      </c>
    </row>
    <row r="121" spans="1:5" x14ac:dyDescent="0.25">
      <c r="A121" s="21" t="s">
        <v>126</v>
      </c>
      <c r="B121" s="21">
        <v>72</v>
      </c>
      <c r="C121" s="21"/>
      <c r="D121" s="25">
        <v>160</v>
      </c>
      <c r="E121" s="28">
        <f t="shared" si="4"/>
        <v>11520</v>
      </c>
    </row>
    <row r="122" spans="1:5" x14ac:dyDescent="0.25">
      <c r="A122" s="21" t="s">
        <v>10</v>
      </c>
      <c r="B122" s="21">
        <v>9.6</v>
      </c>
      <c r="C122" s="21"/>
      <c r="D122" s="25">
        <v>82</v>
      </c>
      <c r="E122" s="28">
        <f t="shared" si="4"/>
        <v>787.19999999999993</v>
      </c>
    </row>
    <row r="123" spans="1:5" x14ac:dyDescent="0.25">
      <c r="A123" s="21" t="s">
        <v>96</v>
      </c>
      <c r="B123" s="21"/>
      <c r="C123" s="21">
        <v>26</v>
      </c>
      <c r="D123" s="25">
        <v>35</v>
      </c>
      <c r="E123" s="28">
        <f>+C123*D123</f>
        <v>910</v>
      </c>
    </row>
    <row r="124" spans="1:5" x14ac:dyDescent="0.25">
      <c r="A124" s="26" t="s">
        <v>287</v>
      </c>
      <c r="B124" s="21"/>
      <c r="C124" s="21">
        <v>1</v>
      </c>
      <c r="D124" s="25">
        <v>18</v>
      </c>
      <c r="E124" s="28">
        <v>18</v>
      </c>
    </row>
    <row r="125" spans="1:5" x14ac:dyDescent="0.25">
      <c r="A125" s="26" t="s">
        <v>309</v>
      </c>
      <c r="B125" s="21"/>
      <c r="C125" s="21">
        <v>5</v>
      </c>
      <c r="D125" s="25">
        <v>40</v>
      </c>
      <c r="E125" s="28">
        <v>200</v>
      </c>
    </row>
    <row r="126" spans="1:5" x14ac:dyDescent="0.25">
      <c r="A126" s="26" t="s">
        <v>307</v>
      </c>
      <c r="B126" s="21"/>
      <c r="C126" s="21">
        <v>6</v>
      </c>
      <c r="D126" s="25">
        <v>55</v>
      </c>
      <c r="E126" s="28">
        <v>330</v>
      </c>
    </row>
    <row r="127" spans="1:5" x14ac:dyDescent="0.25">
      <c r="A127" s="26" t="s">
        <v>308</v>
      </c>
      <c r="B127" s="21"/>
      <c r="C127" s="21">
        <v>1</v>
      </c>
      <c r="D127" s="25">
        <v>62</v>
      </c>
      <c r="E127" s="28">
        <v>62</v>
      </c>
    </row>
    <row r="128" spans="1:5" x14ac:dyDescent="0.25">
      <c r="A128" s="21" t="s">
        <v>256</v>
      </c>
      <c r="B128" s="21">
        <v>952.7</v>
      </c>
      <c r="C128" s="21">
        <v>35</v>
      </c>
      <c r="D128" s="25">
        <v>68</v>
      </c>
      <c r="E128" s="28">
        <f>B128*D128</f>
        <v>64783.600000000006</v>
      </c>
    </row>
    <row r="129" spans="1:5" x14ac:dyDescent="0.25">
      <c r="A129" s="21" t="s">
        <v>243</v>
      </c>
      <c r="B129" s="21">
        <v>145.80000000000001</v>
      </c>
      <c r="C129" s="21"/>
      <c r="D129" s="25">
        <v>85</v>
      </c>
      <c r="E129" s="28">
        <f>B129*D129</f>
        <v>12393.000000000002</v>
      </c>
    </row>
    <row r="130" spans="1:5" x14ac:dyDescent="0.25">
      <c r="A130" s="21" t="s">
        <v>244</v>
      </c>
      <c r="B130" s="21">
        <v>250.2</v>
      </c>
      <c r="C130" s="21"/>
      <c r="D130" s="25">
        <v>80</v>
      </c>
      <c r="E130" s="28">
        <f>B130*D130</f>
        <v>20016</v>
      </c>
    </row>
    <row r="131" spans="1:5" x14ac:dyDescent="0.25">
      <c r="A131" s="21" t="s">
        <v>204</v>
      </c>
      <c r="B131" s="21">
        <v>119.28</v>
      </c>
      <c r="C131" s="21"/>
      <c r="D131" s="25">
        <v>46</v>
      </c>
      <c r="E131" s="28">
        <f>B131*D131</f>
        <v>5486.88</v>
      </c>
    </row>
    <row r="132" spans="1:5" x14ac:dyDescent="0.25">
      <c r="A132" s="21" t="s">
        <v>105</v>
      </c>
      <c r="B132" s="21"/>
      <c r="C132" s="21">
        <v>4</v>
      </c>
      <c r="D132" s="25">
        <v>576</v>
      </c>
      <c r="E132" s="28">
        <f>+C132*D132</f>
        <v>2304</v>
      </c>
    </row>
    <row r="133" spans="1:5" x14ac:dyDescent="0.25">
      <c r="A133" s="21" t="s">
        <v>85</v>
      </c>
      <c r="B133" s="21">
        <v>124</v>
      </c>
      <c r="C133" s="21"/>
      <c r="D133" s="25">
        <v>50</v>
      </c>
      <c r="E133" s="28">
        <f t="shared" ref="E133:E139" si="5">B133*D133</f>
        <v>6200</v>
      </c>
    </row>
    <row r="134" spans="1:5" x14ac:dyDescent="0.25">
      <c r="A134" s="21" t="s">
        <v>117</v>
      </c>
      <c r="B134" s="21">
        <v>19.100000000000001</v>
      </c>
      <c r="C134" s="21"/>
      <c r="D134" s="25">
        <v>50</v>
      </c>
      <c r="E134" s="28">
        <f t="shared" si="5"/>
        <v>955.00000000000011</v>
      </c>
    </row>
    <row r="135" spans="1:5" x14ac:dyDescent="0.25">
      <c r="A135" s="26" t="s">
        <v>296</v>
      </c>
      <c r="B135" s="21">
        <v>99.8</v>
      </c>
      <c r="C135" s="21"/>
      <c r="D135" s="25">
        <v>92</v>
      </c>
      <c r="E135" s="28">
        <f t="shared" si="5"/>
        <v>9181.6</v>
      </c>
    </row>
    <row r="136" spans="1:5" x14ac:dyDescent="0.25">
      <c r="A136" s="21" t="s">
        <v>278</v>
      </c>
      <c r="B136" s="21">
        <v>65</v>
      </c>
      <c r="C136" s="21"/>
      <c r="D136" s="25">
        <v>54</v>
      </c>
      <c r="E136" s="28">
        <f t="shared" si="5"/>
        <v>3510</v>
      </c>
    </row>
    <row r="137" spans="1:5" x14ac:dyDescent="0.25">
      <c r="A137" s="21" t="s">
        <v>183</v>
      </c>
      <c r="B137" s="21">
        <v>22</v>
      </c>
      <c r="C137" s="21"/>
      <c r="D137" s="25">
        <v>60</v>
      </c>
      <c r="E137" s="28">
        <f t="shared" si="5"/>
        <v>1320</v>
      </c>
    </row>
    <row r="138" spans="1:5" x14ac:dyDescent="0.25">
      <c r="A138" s="26" t="s">
        <v>123</v>
      </c>
      <c r="B138" s="21">
        <v>62.6</v>
      </c>
      <c r="C138" s="21"/>
      <c r="D138" s="25">
        <v>100</v>
      </c>
      <c r="E138" s="28">
        <f t="shared" si="5"/>
        <v>6260</v>
      </c>
    </row>
    <row r="139" spans="1:5" x14ac:dyDescent="0.25">
      <c r="A139" s="21" t="s">
        <v>109</v>
      </c>
      <c r="B139" s="21">
        <v>481.8</v>
      </c>
      <c r="C139" s="21"/>
      <c r="D139" s="25">
        <v>90</v>
      </c>
      <c r="E139" s="28">
        <f t="shared" si="5"/>
        <v>43362</v>
      </c>
    </row>
    <row r="140" spans="1:5" x14ac:dyDescent="0.25">
      <c r="A140" s="26" t="s">
        <v>301</v>
      </c>
      <c r="B140" s="21"/>
      <c r="C140" s="21">
        <v>6</v>
      </c>
      <c r="D140" s="25">
        <v>68</v>
      </c>
      <c r="E140" s="28">
        <v>408</v>
      </c>
    </row>
    <row r="141" spans="1:5" x14ac:dyDescent="0.25">
      <c r="A141" s="21" t="s">
        <v>199</v>
      </c>
      <c r="B141" s="21">
        <v>6.03</v>
      </c>
      <c r="C141" s="21"/>
      <c r="D141" s="25">
        <v>88</v>
      </c>
      <c r="E141" s="28">
        <f>B141*D141</f>
        <v>530.64</v>
      </c>
    </row>
    <row r="142" spans="1:5" x14ac:dyDescent="0.25">
      <c r="A142" s="26" t="s">
        <v>290</v>
      </c>
      <c r="B142" s="21">
        <v>35.520000000000003</v>
      </c>
      <c r="C142" s="21"/>
      <c r="D142" s="25">
        <v>60</v>
      </c>
      <c r="E142" s="28">
        <v>2131.1999999999998</v>
      </c>
    </row>
    <row r="143" spans="1:5" x14ac:dyDescent="0.25">
      <c r="A143" s="21" t="s">
        <v>238</v>
      </c>
      <c r="B143" s="21">
        <v>58.7</v>
      </c>
      <c r="C143" s="21"/>
      <c r="D143" s="25">
        <v>70</v>
      </c>
      <c r="E143" s="28">
        <f t="shared" ref="E143:E148" si="6">B143*D143</f>
        <v>4109</v>
      </c>
    </row>
    <row r="144" spans="1:5" x14ac:dyDescent="0.25">
      <c r="A144" s="21" t="s">
        <v>74</v>
      </c>
      <c r="B144" s="21">
        <v>41.9</v>
      </c>
      <c r="C144" s="21"/>
      <c r="D144" s="25">
        <v>140</v>
      </c>
      <c r="E144" s="28">
        <f t="shared" si="6"/>
        <v>5866</v>
      </c>
    </row>
    <row r="145" spans="1:5" x14ac:dyDescent="0.25">
      <c r="A145" s="21" t="s">
        <v>242</v>
      </c>
      <c r="B145" s="21">
        <v>44.4</v>
      </c>
      <c r="C145" s="21"/>
      <c r="D145" s="25">
        <v>70</v>
      </c>
      <c r="E145" s="28">
        <f t="shared" si="6"/>
        <v>3108</v>
      </c>
    </row>
    <row r="146" spans="1:5" x14ac:dyDescent="0.25">
      <c r="A146" s="21" t="s">
        <v>159</v>
      </c>
      <c r="B146" s="21">
        <v>27.07</v>
      </c>
      <c r="C146" s="21"/>
      <c r="D146" s="25">
        <v>98</v>
      </c>
      <c r="E146" s="28">
        <f t="shared" si="6"/>
        <v>2652.86</v>
      </c>
    </row>
    <row r="147" spans="1:5" x14ac:dyDescent="0.25">
      <c r="A147" s="21" t="s">
        <v>234</v>
      </c>
      <c r="B147" s="21">
        <v>1158</v>
      </c>
      <c r="C147" s="21"/>
      <c r="D147" s="25">
        <v>40</v>
      </c>
      <c r="E147" s="28">
        <f t="shared" si="6"/>
        <v>46320</v>
      </c>
    </row>
    <row r="148" spans="1:5" x14ac:dyDescent="0.25">
      <c r="A148" s="21" t="s">
        <v>42</v>
      </c>
      <c r="B148" s="21">
        <v>107.6</v>
      </c>
      <c r="C148" s="21"/>
      <c r="D148" s="25">
        <v>70</v>
      </c>
      <c r="E148" s="28">
        <f t="shared" si="6"/>
        <v>7532</v>
      </c>
    </row>
    <row r="149" spans="1:5" x14ac:dyDescent="0.25">
      <c r="A149" s="26" t="s">
        <v>17</v>
      </c>
      <c r="B149" s="21">
        <v>0.82</v>
      </c>
      <c r="C149" s="21"/>
      <c r="D149" s="25">
        <v>88</v>
      </c>
      <c r="E149" s="28">
        <v>72.16</v>
      </c>
    </row>
    <row r="150" spans="1:5" x14ac:dyDescent="0.25">
      <c r="A150" s="21" t="s">
        <v>203</v>
      </c>
      <c r="B150" s="21">
        <v>20</v>
      </c>
      <c r="C150" s="21"/>
      <c r="D150" s="25">
        <v>88</v>
      </c>
      <c r="E150" s="28">
        <f>B150*D150</f>
        <v>1760</v>
      </c>
    </row>
    <row r="151" spans="1:5" x14ac:dyDescent="0.25">
      <c r="A151" s="21" t="s">
        <v>72</v>
      </c>
      <c r="B151" s="21"/>
      <c r="C151" s="21">
        <v>49</v>
      </c>
      <c r="D151" s="25">
        <v>80</v>
      </c>
      <c r="E151" s="28">
        <f>+D151*C151</f>
        <v>3920</v>
      </c>
    </row>
    <row r="152" spans="1:5" x14ac:dyDescent="0.25">
      <c r="A152" s="21" t="s">
        <v>272</v>
      </c>
      <c r="B152" s="21"/>
      <c r="C152" s="21">
        <v>6</v>
      </c>
      <c r="D152" s="25">
        <v>12</v>
      </c>
      <c r="E152" s="28">
        <f>+D152*C152</f>
        <v>72</v>
      </c>
    </row>
    <row r="153" spans="1:5" x14ac:dyDescent="0.25">
      <c r="A153" s="26" t="s">
        <v>306</v>
      </c>
      <c r="B153" s="21">
        <v>11.2</v>
      </c>
      <c r="C153" s="21"/>
      <c r="D153" s="25">
        <v>65</v>
      </c>
      <c r="E153" s="28">
        <v>728</v>
      </c>
    </row>
    <row r="154" spans="1:5" x14ac:dyDescent="0.25">
      <c r="A154" s="21" t="s">
        <v>189</v>
      </c>
      <c r="B154" s="21">
        <v>10.1</v>
      </c>
      <c r="C154" s="21"/>
      <c r="D154" s="25">
        <v>104</v>
      </c>
      <c r="E154" s="28">
        <f>B154*D154</f>
        <v>1050.3999999999999</v>
      </c>
    </row>
    <row r="155" spans="1:5" x14ac:dyDescent="0.25">
      <c r="A155" s="21" t="s">
        <v>190</v>
      </c>
      <c r="B155" s="21">
        <v>10.56</v>
      </c>
      <c r="C155" s="21"/>
      <c r="D155" s="25">
        <v>112</v>
      </c>
      <c r="E155" s="28">
        <f>B155*D155</f>
        <v>1182.72</v>
      </c>
    </row>
    <row r="156" spans="1:5" x14ac:dyDescent="0.25">
      <c r="A156" s="26" t="s">
        <v>302</v>
      </c>
      <c r="B156" s="21"/>
      <c r="C156" s="21">
        <v>32</v>
      </c>
      <c r="D156" s="25">
        <v>34</v>
      </c>
      <c r="E156" s="28">
        <v>1088</v>
      </c>
    </row>
    <row r="157" spans="1:5" x14ac:dyDescent="0.25">
      <c r="A157" s="21" t="s">
        <v>21</v>
      </c>
      <c r="B157" s="21"/>
      <c r="C157" s="21">
        <v>18</v>
      </c>
      <c r="D157" s="25">
        <v>24</v>
      </c>
      <c r="E157" s="28">
        <f>+C157*D157</f>
        <v>432</v>
      </c>
    </row>
    <row r="158" spans="1:5" x14ac:dyDescent="0.25">
      <c r="A158" s="21" t="s">
        <v>211</v>
      </c>
      <c r="B158" s="21"/>
      <c r="C158" s="21">
        <v>35</v>
      </c>
      <c r="D158" s="25">
        <v>28</v>
      </c>
      <c r="E158" s="28">
        <f>+C158*D158</f>
        <v>980</v>
      </c>
    </row>
    <row r="159" spans="1:5" x14ac:dyDescent="0.25">
      <c r="A159" s="21" t="s">
        <v>186</v>
      </c>
      <c r="B159" s="21">
        <v>32.31</v>
      </c>
      <c r="C159" s="21"/>
      <c r="D159" s="25">
        <v>140</v>
      </c>
      <c r="E159" s="28">
        <f>B159*D159</f>
        <v>4523.4000000000005</v>
      </c>
    </row>
    <row r="160" spans="1:5" x14ac:dyDescent="0.25">
      <c r="A160" s="26" t="s">
        <v>137</v>
      </c>
      <c r="B160" s="21">
        <v>3.6</v>
      </c>
      <c r="C160" s="21"/>
      <c r="D160" s="25">
        <v>60</v>
      </c>
      <c r="E160" s="28">
        <v>216</v>
      </c>
    </row>
    <row r="161" spans="1:5" x14ac:dyDescent="0.25">
      <c r="A161" s="21" t="s">
        <v>208</v>
      </c>
      <c r="B161" s="21">
        <v>5.17</v>
      </c>
      <c r="C161" s="21"/>
      <c r="D161" s="25">
        <v>60</v>
      </c>
      <c r="E161" s="28">
        <f t="shared" ref="E161:E167" si="7">B161*D161</f>
        <v>310.2</v>
      </c>
    </row>
    <row r="162" spans="1:5" x14ac:dyDescent="0.25">
      <c r="A162" s="21" t="s">
        <v>209</v>
      </c>
      <c r="B162" s="21">
        <v>1.1100000000000001</v>
      </c>
      <c r="C162" s="21"/>
      <c r="D162" s="25">
        <v>120</v>
      </c>
      <c r="E162" s="28">
        <f t="shared" si="7"/>
        <v>133.20000000000002</v>
      </c>
    </row>
    <row r="163" spans="1:5" x14ac:dyDescent="0.25">
      <c r="A163" s="21" t="s">
        <v>233</v>
      </c>
      <c r="B163" s="21">
        <v>247</v>
      </c>
      <c r="C163" s="21"/>
      <c r="D163" s="25">
        <v>96</v>
      </c>
      <c r="E163" s="28">
        <f t="shared" si="7"/>
        <v>23712</v>
      </c>
    </row>
    <row r="164" spans="1:5" x14ac:dyDescent="0.25">
      <c r="A164" s="26" t="s">
        <v>304</v>
      </c>
      <c r="B164" s="21">
        <v>0.69799999999999995</v>
      </c>
      <c r="C164" s="21"/>
      <c r="D164" s="25">
        <v>10</v>
      </c>
      <c r="E164" s="28">
        <f t="shared" si="7"/>
        <v>6.9799999999999995</v>
      </c>
    </row>
    <row r="165" spans="1:5" x14ac:dyDescent="0.25">
      <c r="A165" s="21" t="s">
        <v>252</v>
      </c>
      <c r="B165" s="21">
        <v>74.239999999999995</v>
      </c>
      <c r="C165" s="21"/>
      <c r="D165" s="25">
        <v>140</v>
      </c>
      <c r="E165" s="28">
        <f t="shared" si="7"/>
        <v>10393.599999999999</v>
      </c>
    </row>
    <row r="166" spans="1:5" x14ac:dyDescent="0.25">
      <c r="A166" s="26" t="s">
        <v>214</v>
      </c>
      <c r="B166" s="21">
        <v>9</v>
      </c>
      <c r="C166" s="21"/>
      <c r="D166" s="25">
        <v>150</v>
      </c>
      <c r="E166" s="28">
        <f t="shared" si="7"/>
        <v>1350</v>
      </c>
    </row>
    <row r="167" spans="1:5" x14ac:dyDescent="0.25">
      <c r="A167" s="21" t="s">
        <v>198</v>
      </c>
      <c r="B167" s="21">
        <v>7.5350000000000001</v>
      </c>
      <c r="C167" s="21"/>
      <c r="D167" s="25">
        <v>88</v>
      </c>
      <c r="E167" s="28">
        <f t="shared" si="7"/>
        <v>663.08</v>
      </c>
    </row>
    <row r="168" spans="1:5" x14ac:dyDescent="0.25">
      <c r="A168" s="26" t="s">
        <v>312</v>
      </c>
      <c r="B168" s="21"/>
      <c r="C168" s="21">
        <v>5</v>
      </c>
      <c r="D168" s="25">
        <v>50</v>
      </c>
      <c r="E168" s="28">
        <v>250</v>
      </c>
    </row>
    <row r="169" spans="1:5" x14ac:dyDescent="0.25">
      <c r="A169" s="26" t="s">
        <v>313</v>
      </c>
      <c r="B169" s="21"/>
      <c r="C169" s="21">
        <v>1</v>
      </c>
      <c r="D169" s="25">
        <v>80</v>
      </c>
      <c r="E169" s="28">
        <v>80</v>
      </c>
    </row>
    <row r="170" spans="1:5" x14ac:dyDescent="0.25">
      <c r="A170" s="21" t="s">
        <v>23</v>
      </c>
      <c r="B170" s="21">
        <v>11.46</v>
      </c>
      <c r="C170" s="21"/>
      <c r="D170" s="25">
        <v>42</v>
      </c>
      <c r="E170" s="28">
        <f>B170*D170</f>
        <v>481.32000000000005</v>
      </c>
    </row>
    <row r="171" spans="1:5" x14ac:dyDescent="0.25">
      <c r="A171" s="21" t="s">
        <v>200</v>
      </c>
      <c r="B171" s="21"/>
      <c r="C171" s="21">
        <v>4</v>
      </c>
      <c r="D171" s="25">
        <v>66</v>
      </c>
      <c r="E171" s="28">
        <f>+C171*D171</f>
        <v>264</v>
      </c>
    </row>
    <row r="172" spans="1:5" x14ac:dyDescent="0.25">
      <c r="A172" s="21" t="s">
        <v>196</v>
      </c>
      <c r="B172" s="21">
        <v>16.03</v>
      </c>
      <c r="C172" s="21"/>
      <c r="D172" s="25">
        <v>64</v>
      </c>
      <c r="E172" s="28">
        <f>B172*D172</f>
        <v>1025.92</v>
      </c>
    </row>
    <row r="173" spans="1:5" x14ac:dyDescent="0.25">
      <c r="A173" s="21" t="s">
        <v>226</v>
      </c>
      <c r="B173" s="21"/>
      <c r="C173" s="21">
        <v>166</v>
      </c>
      <c r="D173" s="25">
        <v>12</v>
      </c>
      <c r="E173" s="28">
        <f>+C173*D173</f>
        <v>1992</v>
      </c>
    </row>
    <row r="174" spans="1:5" x14ac:dyDescent="0.25">
      <c r="A174" s="21" t="s">
        <v>225</v>
      </c>
      <c r="B174" s="21"/>
      <c r="C174" s="21">
        <v>186</v>
      </c>
      <c r="D174" s="25">
        <v>15</v>
      </c>
      <c r="E174" s="28">
        <f>+C174*D174</f>
        <v>2790</v>
      </c>
    </row>
    <row r="175" spans="1:5" x14ac:dyDescent="0.25">
      <c r="A175" s="21" t="s">
        <v>224</v>
      </c>
      <c r="B175" s="21"/>
      <c r="C175" s="21">
        <v>75</v>
      </c>
      <c r="D175" s="25">
        <v>22</v>
      </c>
      <c r="E175" s="28">
        <f>+C175*D175</f>
        <v>1650</v>
      </c>
    </row>
    <row r="176" spans="1:5" x14ac:dyDescent="0.25">
      <c r="A176" s="21" t="s">
        <v>95</v>
      </c>
      <c r="B176" s="21">
        <v>78.599999999999994</v>
      </c>
      <c r="C176" s="21"/>
      <c r="D176" s="25">
        <v>104</v>
      </c>
      <c r="E176" s="28">
        <f t="shared" ref="E176:E183" si="8">B176*D176</f>
        <v>8174.4</v>
      </c>
    </row>
    <row r="177" spans="1:5" x14ac:dyDescent="0.25">
      <c r="A177" s="21" t="s">
        <v>106</v>
      </c>
      <c r="B177" s="21">
        <v>48.6</v>
      </c>
      <c r="C177" s="21"/>
      <c r="D177" s="25">
        <v>100</v>
      </c>
      <c r="E177" s="28">
        <f t="shared" si="8"/>
        <v>4860</v>
      </c>
    </row>
    <row r="178" spans="1:5" x14ac:dyDescent="0.25">
      <c r="A178" s="21" t="s">
        <v>271</v>
      </c>
      <c r="B178" s="21">
        <v>26.2</v>
      </c>
      <c r="C178" s="21"/>
      <c r="D178" s="25">
        <v>380</v>
      </c>
      <c r="E178" s="28">
        <f t="shared" si="8"/>
        <v>9956</v>
      </c>
    </row>
    <row r="179" spans="1:5" x14ac:dyDescent="0.25">
      <c r="A179" s="21" t="s">
        <v>146</v>
      </c>
      <c r="B179" s="21">
        <v>39</v>
      </c>
      <c r="C179" s="21"/>
      <c r="D179" s="25">
        <v>108</v>
      </c>
      <c r="E179" s="28">
        <f t="shared" si="8"/>
        <v>4212</v>
      </c>
    </row>
    <row r="180" spans="1:5" x14ac:dyDescent="0.25">
      <c r="A180" s="21" t="s">
        <v>236</v>
      </c>
      <c r="B180" s="21">
        <v>136</v>
      </c>
      <c r="C180" s="21"/>
      <c r="D180" s="25">
        <v>42</v>
      </c>
      <c r="E180" s="28">
        <f t="shared" si="8"/>
        <v>5712</v>
      </c>
    </row>
    <row r="181" spans="1:5" x14ac:dyDescent="0.25">
      <c r="A181" s="21" t="s">
        <v>188</v>
      </c>
      <c r="B181" s="26">
        <v>75.2</v>
      </c>
      <c r="C181" s="21"/>
      <c r="D181" s="25">
        <v>94</v>
      </c>
      <c r="E181" s="28">
        <f t="shared" si="8"/>
        <v>7068.8</v>
      </c>
    </row>
    <row r="182" spans="1:5" x14ac:dyDescent="0.25">
      <c r="A182" s="21" t="s">
        <v>63</v>
      </c>
      <c r="B182" s="26">
        <v>20.100000000000001</v>
      </c>
      <c r="C182" s="21"/>
      <c r="D182" s="25">
        <v>170</v>
      </c>
      <c r="E182" s="28">
        <f t="shared" si="8"/>
        <v>3417.0000000000005</v>
      </c>
    </row>
    <row r="183" spans="1:5" x14ac:dyDescent="0.25">
      <c r="A183" s="21" t="s">
        <v>64</v>
      </c>
      <c r="B183" s="21">
        <v>206.21</v>
      </c>
      <c r="C183" s="21"/>
      <c r="D183" s="25">
        <v>110</v>
      </c>
      <c r="E183" s="28">
        <f t="shared" si="8"/>
        <v>22683.100000000002</v>
      </c>
    </row>
    <row r="184" spans="1:5" x14ac:dyDescent="0.25">
      <c r="A184" s="21" t="s">
        <v>231</v>
      </c>
      <c r="B184" s="21"/>
      <c r="C184" s="21">
        <v>33</v>
      </c>
      <c r="D184" s="25">
        <v>20</v>
      </c>
      <c r="E184" s="28">
        <f>+C184*D184</f>
        <v>660</v>
      </c>
    </row>
    <row r="185" spans="1:5" x14ac:dyDescent="0.25">
      <c r="A185" s="21" t="s">
        <v>230</v>
      </c>
      <c r="B185" s="21"/>
      <c r="C185" s="21">
        <v>22</v>
      </c>
      <c r="D185" s="25">
        <v>24</v>
      </c>
      <c r="E185" s="28">
        <f>+C185*D185</f>
        <v>528</v>
      </c>
    </row>
    <row r="186" spans="1:5" x14ac:dyDescent="0.25">
      <c r="A186" s="21" t="s">
        <v>229</v>
      </c>
      <c r="B186" s="21"/>
      <c r="C186" s="21">
        <v>26</v>
      </c>
      <c r="D186" s="25">
        <v>24</v>
      </c>
      <c r="E186" s="28">
        <f>+C186*D186</f>
        <v>624</v>
      </c>
    </row>
    <row r="187" spans="1:5" x14ac:dyDescent="0.25">
      <c r="A187" s="21" t="s">
        <v>100</v>
      </c>
      <c r="B187" s="21"/>
      <c r="C187" s="21">
        <v>136</v>
      </c>
      <c r="D187" s="25">
        <v>76</v>
      </c>
      <c r="E187" s="28">
        <f>+C187*D187</f>
        <v>10336</v>
      </c>
    </row>
    <row r="188" spans="1:5" x14ac:dyDescent="0.25">
      <c r="A188" s="21" t="s">
        <v>259</v>
      </c>
      <c r="B188" s="21">
        <v>312.39999999999998</v>
      </c>
      <c r="C188" s="21"/>
      <c r="D188" s="25">
        <v>70</v>
      </c>
      <c r="E188" s="28">
        <f>B188*D188</f>
        <v>21868</v>
      </c>
    </row>
    <row r="189" spans="1:5" x14ac:dyDescent="0.25">
      <c r="A189" s="21" t="s">
        <v>266</v>
      </c>
      <c r="B189" s="21">
        <v>141.80000000000001</v>
      </c>
      <c r="C189" s="21"/>
      <c r="D189" s="25">
        <v>68</v>
      </c>
      <c r="E189" s="28">
        <f>B189*D189</f>
        <v>9642.4000000000015</v>
      </c>
    </row>
    <row r="190" spans="1:5" x14ac:dyDescent="0.25">
      <c r="A190" s="19"/>
      <c r="B190" s="19"/>
      <c r="C190" s="19"/>
      <c r="D190" s="27"/>
      <c r="E190" s="29"/>
    </row>
    <row r="191" spans="1:5" x14ac:dyDescent="0.25">
      <c r="B191" s="31" t="s">
        <v>53</v>
      </c>
      <c r="C191" s="31" t="s">
        <v>54</v>
      </c>
      <c r="D191" s="31"/>
      <c r="E191" s="31" t="s">
        <v>323</v>
      </c>
    </row>
    <row r="192" spans="1:5" x14ac:dyDescent="0.25">
      <c r="A192" s="20"/>
      <c r="B192" s="30">
        <f>SUM(B6:B189)</f>
        <v>19177.27199999999</v>
      </c>
      <c r="C192" s="30">
        <f>SUM(C6:C189)</f>
        <v>1535</v>
      </c>
      <c r="D192" s="25"/>
      <c r="E192" s="25">
        <f>SUM(E6:E189)</f>
        <v>1421441.412</v>
      </c>
    </row>
  </sheetData>
  <sortState ref="A6:E209">
    <sortCondition ref="A5"/>
  </sortState>
  <mergeCells count="3">
    <mergeCell ref="A1:E2"/>
    <mergeCell ref="A3:E3"/>
    <mergeCell ref="A4:E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Capturas2</dc:creator>
  <cp:lastModifiedBy>ROUSS</cp:lastModifiedBy>
  <cp:lastPrinted>2021-09-11T15:48:03Z</cp:lastPrinted>
  <dcterms:created xsi:type="dcterms:W3CDTF">2021-07-06T20:55:57Z</dcterms:created>
  <dcterms:modified xsi:type="dcterms:W3CDTF">2021-09-11T16:52:55Z</dcterms:modified>
</cp:coreProperties>
</file>