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49" i="9"/>
  <c r="S249" i="9"/>
  <c r="Q249" i="9"/>
  <c r="L249" i="9"/>
  <c r="N248" i="9"/>
  <c r="N247" i="9"/>
  <c r="N246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5" i="9"/>
  <c r="N245" i="9" s="1"/>
  <c r="N249" i="9" s="1"/>
  <c r="N252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4" i="8"/>
  <c r="I7" i="8" l="1"/>
  <c r="I5" i="8"/>
  <c r="J53" i="8" l="1"/>
  <c r="J54" i="8"/>
  <c r="I20" i="7" l="1"/>
  <c r="N65" i="7"/>
  <c r="J65" i="7"/>
  <c r="X28" i="7"/>
  <c r="V249" i="8" l="1"/>
  <c r="S249" i="8"/>
  <c r="Q249" i="8"/>
  <c r="L249" i="8"/>
  <c r="N248" i="8"/>
  <c r="N247" i="8"/>
  <c r="N246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N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5" i="8"/>
  <c r="N245" i="8" s="1"/>
  <c r="N4" i="8" l="1"/>
  <c r="N249" i="8" s="1"/>
  <c r="N252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<sst xmlns="http://schemas.openxmlformats.org/spreadsheetml/2006/main" count="2137" uniqueCount="675">
  <si>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</si>
  <si>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</si>
  <si>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</si>
  <si>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</si>
  <si>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</si>
  <si>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</si>
  <si>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</si>
  <si>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</si>
  <si>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</si>
  <si>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</si>
  <si>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</si>
  <si>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</si>
  <si>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</si>
  <si>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</si>
  <si>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</si>
  <si>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</si>
  <si>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</si>
  <si>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</si>
  <si>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</si>
  <si>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</si>
  <si>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</si>
  <si>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</si>
  <si>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</si>
  <si>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</si>
  <si>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</si>
  <si>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</si>
  <si>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</si>
  <si>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</si>
  <si>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</si>
  <si>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</si>
  <si>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</si>
  <si>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</si>
  <si>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</si>
  <si>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</si>
  <si>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</si>
  <si>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</si>
  <si>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</si>
  <si>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</si>
  <si>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</si>
  <si>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</si>
  <si>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</si>
  <si>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</si>
  <si>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</si>
  <si>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</si>
  <si>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</si>
  <si>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</si>
  <si>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</si>
  <si>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</si>
  <si>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</si>
  <si>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</si>
  <si>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</si>
  <si>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</si>
  <si>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</si>
  <si>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</si>
  <si>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</si>
  <si>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</si>
  <si>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</si>
  <si>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</si>
  <si>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</si>
  <si>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</si>
  <si>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</si>
  <si>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</si>
  <si>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</si>
  <si>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</si>
  <si>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</si>
  <si>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</si>
  <si>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</si>
  <si>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</si>
  <si>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</si>
  <si>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</si>
  <si>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</si>
  <si>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</si>
  <si>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</si>
  <si>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</si>
  <si>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</si>
  <si>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</si>
  <si>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</si>
  <si>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</si>
  <si>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</si>
  <si>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</si>
  <si>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</si>
  <si>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</si>
  <si>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</si>
  <si>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</si>
  <si>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</si>
  <si>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</si>
  <si>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</si>
  <si>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</si>
  <si>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</si>
  <si>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</si>
  <si>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</si>
  <si>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</si>
  <si>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</si>
  <si>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</si>
  <si>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</si>
  <si>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</si>
  <si>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</si>
  <si>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</si>
  <si>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</si>
  <si>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</si>
  <si>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</si>
  <si>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</si>
  <si>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</si>
  <si>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</si>
  <si>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</si>
  <si>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</si>
  <si>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</si>
  <si>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</si>
  <si>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</si>
  <si>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</si>
  <si>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</si>
  <si>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</si>
  <si>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</si>
  <si>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</si>
  <si>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</si>
  <si>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</si>
  <si>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</si>
  <si>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</si>
  <si>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</si>
  <si>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</si>
  <si>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</si>
  <si>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</si>
  <si>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</si>
  <si>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</si>
  <si>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</si>
  <si>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</si>
  <si>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</si>
  <si>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</si>
  <si>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</si>
  <si>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</si>
  <si>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</si>
  <si>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</si>
  <si>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</si>
  <si>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</si>
  <si>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</si>
  <si>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</si>
  <si>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</si>
  <si>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</si>
  <si>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</si>
  <si>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</si>
  <si>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</si>
  <si>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</si>
  <si>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</si>
  <si>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</si>
  <si>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</si>
  <si>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</si>
  <si>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</si>
  <si>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</si>
  <si>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</si>
  <si>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</si>
  <si>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</si>
  <si>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</si>
  <si>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</si>
  <si>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</si>
  <si>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</si>
  <si>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</si>
  <si>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</si>
  <si>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</si>
  <si>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</si>
  <si>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</si>
  <si>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</si>
  <si>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</si>
  <si>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</si>
  <si>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</si>
  <si>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</si>
  <si>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</si>
  <si>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</si>
  <si>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</si>
  <si>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</si>
  <si>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</si>
  <si>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</si>
  <si>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</si>
  <si>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</si>
  <si>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</si>
  <si>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</si>
  <si>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</si>
  <si>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</si>
  <si>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</si>
  <si>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</si>
  <si>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</si>
  <si>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</si>
  <si>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</si>
  <si>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</si>
  <si>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</si>
  <si>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</si>
  <si>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</si>
  <si>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</si>
  <si>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</si>
  <si>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</si>
  <si>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</si>
  <si>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</si>
  <si>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</si>
  <si>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</si>
  <si>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</si>
  <si>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</si>
  <si>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</si>
  <si>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</si>
  <si>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</si>
  <si>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</si>
  <si>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</si>
  <si>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</si>
  <si>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</si>
  <si>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</si>
  <si>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</si>
  <si>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</si>
  <si>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</si>
  <si>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</si>
  <si>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</si>
  <si>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</si>
  <si>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</si>
  <si>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</si>
  <si>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</si>
  <si>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</si>
  <si>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</si>
  <si>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</si>
  <si>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</si>
  <si>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</si>
  <si>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</si>
  <si>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</si>
  <si>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</si>
  <si>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</si>
  <si>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</si>
  <si>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</si>
  <si>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</si>
  <si>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</si>
  <si>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</si>
  <si>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</si>
  <si>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</si>
  <si>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</si>
  <si>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</si>
  <si>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</si>
  <si>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</si>
  <si>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</si>
  <si>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</si>
  <si>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</si>
  <si>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</si>
  <si>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</si>
  <si>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</si>
  <si>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</si>
  <si>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</si>
  <si>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</si>
  <si>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</si>
  <si>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</si>
  <si>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</si>
  <si>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</si>
  <si>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</si>
  <si>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</si>
  <si>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</si>
  <si>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</si>
  <si>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</si>
  <si>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</si>
  <si>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</si>
  <si>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</si>
  <si>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</si>
  <si>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</si>
  <si>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</si>
  <si>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</si>
  <si>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</si>
  <si>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</si>
  <si>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</si>
  <si>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</si>
  <si>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</si>
  <si>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</si>
  <si>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</si>
  <si>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</si>
  <si>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</si>
  <si>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</si>
  <si>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</si>
  <si>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</si>
  <si>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</si>
  <si>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</si>
  <si>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</si>
  <si>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</si>
  <si>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</si>
  <si>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</si>
  <si>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</si>
  <si>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</si>
  <si>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</si>
  <si>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</si>
  <si>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</si>
  <si>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</si>
  <si>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</si>
  <si>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</si>
  <si>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</si>
  <si>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</si>
  <si>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</si>
  <si>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</si>
  <si>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</si>
  <si>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</si>
  <si>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</si>
  <si>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</si>
  <si>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</si>
  <si>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</si>
  <si>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</si>
  <si>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</si>
  <si>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</si>
  <si>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</si>
  <si>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</si>
  <si>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</si>
  <si>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</si>
  <si>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</si>
  <si>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</si>
  <si>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</si>
  <si>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</si>
  <si>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</si>
  <si>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</si>
  <si>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</si>
  <si>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</si>
  <si>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</si>
  <si>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</si>
  <si>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</si>
  <si>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</si>
  <si>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</si>
  <si>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</si>
  <si>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</si>
  <si>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</si>
  <si>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</si>
  <si>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</si>
  <si>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</si>
  <si>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</si>
  <si>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</si>
  <si>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</si>
  <si>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</si>
  <si>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</si>
  <si>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</si>
  <si>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</si>
  <si>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</si>
  <si>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</si>
  <si>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</si>
  <si>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</si>
  <si>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</si>
  <si>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</si>
  <si>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</si>
  <si>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</si>
  <si>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</si>
  <si>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</si>
  <si>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</si>
  <si>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</si>
  <si>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</si>
  <si>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</si>
  <si>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</si>
  <si>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</si>
  <si>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</si>
  <si>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</si>
  <si>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</si>
  <si>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</si>
  <si>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</si>
  <si>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</si>
  <si>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</si>
  <si>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</si>
  <si>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</si>
  <si>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</si>
  <si>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</si>
  <si>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</si>
  <si>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</si>
  <si>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</si>
  <si>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</si>
  <si>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</si>
  <si>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</si>
  <si>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</si>
  <si>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</si>
  <si>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</si>
  <si>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</si>
  <si>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</si>
  <si>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</si>
  <si>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</si>
  <si>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</si>
  <si>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</si>
  <si>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</si>
  <si>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</si>
  <si>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</si>
  <si>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</si>
  <si>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</si>
  <si>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</si>
  <si>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</si>
  <si>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</si>
  <si>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</si>
  <si>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</si>
  <si>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</si>
  <si>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</si>
  <si>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</si>
  <si>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</si>
  <si>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</si>
  <si>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</si>
  <si>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</si>
  <si>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</si>
  <si>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</si>
  <si>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</si>
  <si>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</si>
  <si>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</si>
  <si>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</si>
  <si>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</si>
  <si>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</si>
  <si>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</si>
  <si>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</si>
  <si>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</si>
  <si>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</si>
  <si>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</si>
  <si>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</si>
  <si>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</si>
  <si>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</si>
  <si>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</si>
  <si>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</si>
  <si>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</si>
  <si>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</si>
  <si>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</si>
  <si>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</si>
  <si>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</si>
  <si>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</si>
  <si>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</si>
  <si>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</si>
  <si>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</si>
  <si>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</si>
  <si>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</si>
  <si>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</si>
  <si>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</si>
  <si>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</si>
  <si>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</si>
  <si>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</si>
  <si>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</si>
  <si>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</si>
  <si>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</si>
  <si>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</si>
  <si>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</si>
  <si>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</si>
  <si>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</si>
  <si>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</si>
  <si>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</si>
  <si>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</si>
  <si>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</si>
  <si>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</si>
  <si>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</si>
  <si>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</si>
  <si>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</si>
  <si>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</si>
  <si>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</si>
  <si>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</si>
  <si>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</si>
  <si>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</si>
  <si>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</si>
  <si>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</si>
  <si>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</si>
  <si>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</si>
  <si>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</si>
  <si>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</si>
  <si>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</si>
  <si>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</si>
  <si>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</si>
  <si>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</si>
  <si>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</si>
  <si>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</si>
  <si>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</si>
  <si>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</si>
  <si>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</si>
  <si>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</si>
  <si>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</si>
  <si>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</si>
  <si>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</si>
  <si>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</si>
  <si>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</si>
  <si>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</si>
  <si>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</si>
  <si>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</si>
  <si>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</si>
  <si>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</si>
  <si>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</si>
  <si>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</si>
  <si>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</si>
  <si>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</si>
  <si>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</si>
  <si>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</si>
  <si>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</si>
  <si>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</si>
  <si>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</si>
  <si>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</si>
  <si>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</si>
  <si>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</si>
  <si>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</si>
  <si>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</si>
  <si>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</si>
  <si>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</si>
  <si>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</si>
  <si>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</si>
  <si>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</si>
  <si>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</si>
  <si>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</si>
  <si>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</si>
  <si>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</si>
  <si>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</si>
  <si>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</si>
  <si>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</si>
  <si>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</si>
  <si>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</si>
  <si>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</si>
  <si>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</si>
  <si>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</si>
  <si>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</si>
  <si>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</si>
  <si>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</si>
  <si>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</si>
  <si>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</si>
  <si>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</si>
  <si>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</si>
  <si>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</si>
  <si>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</si>
  <si>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</si>
  <si>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</si>
  <si>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</si>
  <si>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</si>
  <si>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</si>
  <si>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</si>
  <si>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</si>
  <si>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</si>
  <si>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</si>
  <si>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</si>
  <si>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</si>
  <si>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</si>
  <si>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</si>
  <si>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</si>
  <si>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</si>
  <si>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</si>
  <si>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</si>
  <si>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</si>
  <si>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</si>
  <si>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</si>
  <si>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</si>
  <si>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</si>
  <si>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</si>
  <si>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</si>
  <si>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</si>
  <si>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</si>
  <si>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</si>
  <si>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</si>
  <si>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</si>
  <si>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</si>
  <si>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</si>
  <si>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</si>
  <si>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</si>
  <si>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</si>
  <si>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</si>
  <si>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</si>
  <si>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</si>
  <si>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</si>
  <si>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</si>
  <si>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</si>
  <si>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</si>
  <si>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</si>
  <si>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</si>
  <si>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</si>
  <si>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</si>
  <si>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</si>
  <si>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</si>
  <si>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</si>
  <si>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</si>
  <si>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</si>
  <si>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</si>
  <si>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</si>
  <si>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</si>
  <si>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</si>
  <si>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</si>
  <si>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</si>
  <si>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</si>
  <si>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</si>
  <si>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</si>
  <si>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</si>
  <si>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</si>
  <si>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</si>
  <si>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</si>
  <si>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</si>
  <si>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</si>
  <si>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</si>
  <si>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</si>
  <si>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</si>
  <si>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</si>
  <si>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</si>
  <si>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</si>
  <si>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</si>
  <si>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</si>
  <si>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</si>
  <si>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</si>
  <si>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</si>
  <si>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</si>
  <si>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</si>
  <si>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</si>
  <si>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</si>
  <si>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</si>
  <si>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</si>
  <si>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</si>
  <si>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</si>
  <si>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</si>
  <si>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</si>
  <si>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</si>
  <si>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</si>
  <si>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</si>
  <si>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</si>
  <si>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</si>
  <si>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</si>
  <si>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</si>
  <si>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</si>
  <si>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</si>
  <si>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</si>
  <si>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</si>
  <si>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</si>
  <si>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</si>
  <si>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</si>
  <si>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</si>
  <si>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</si>
  <si>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</si>
  <si>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</si>
  <si>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</si>
  <si>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</si>
  <si>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</si>
  <si>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</si>
  <si>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</si>
  <si>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</si>
  <si>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</si>
  <si>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</si>
  <si>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</si>
  <si>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</si>
  <si>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</si>
  <si>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</si>
  <si>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</si>
  <si>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</si>
  <si>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</si>
  <si>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</si>
  <si>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</si>
  <si>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</si>
  <si>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</si>
  <si>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9815--NC-470</t>
  </si>
  <si>
    <t>9812--9905</t>
  </si>
  <si>
    <t>19008--</t>
  </si>
  <si>
    <t>19021--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</si>
  <si>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</si>
  <si>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</si>
  <si>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</si>
  <si>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</si>
  <si>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</si>
  <si>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</si>
  <si>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</si>
  <si>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</si>
  <si>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</si>
  <si>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</si>
  <si>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</si>
  <si>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</si>
  <si>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</si>
  <si>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</si>
  <si>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</si>
  <si>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</si>
  <si>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</si>
  <si>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</si>
  <si>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</si>
  <si>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</si>
  <si>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</si>
  <si>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</si>
  <si>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</si>
  <si>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9848--NC-472--9942</t>
  </si>
  <si>
    <t>9844--9941</t>
  </si>
  <si>
    <t>9826--NC-469---9939</t>
  </si>
  <si>
    <t>9835--NC-471----9940</t>
  </si>
  <si>
    <t>9824--9922</t>
  </si>
  <si>
    <t>D-2941</t>
  </si>
  <si>
    <t>6459--6480</t>
  </si>
  <si>
    <t>2957--NC-99----2984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</si>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</sst>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9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17" fillId="0" borderId="23" xfId="0" applyFont="1" applyFill="1" applyBorder="1" applyAlignment="1">
      <alignment vertical="center"/>
    </xf>
    <xf numFmtId="4" fontId="51" fillId="0" borderId="3" xfId="0" applyNumberFormat="1" applyFont="1" applyFill="1" applyBorder="1" applyAlignment="1">
      <alignment vertical="center" wrapText="1"/>
    </xf>
    <xf numFmtId="4" fontId="51" fillId="0" borderId="18" xfId="0" applyNumberFormat="1" applyFont="1" applyFill="1" applyBorder="1" applyAlignment="1">
      <alignment vertic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0" fillId="0" borderId="18" xfId="0" applyFill="1" applyBorder="1"/>
    <xf numFmtId="1" fontId="13" fillId="0" borderId="18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33CCFF"/>
      <color rgb="FF9966FF"/>
      <color rgb="FF0000FF"/>
      <color rgb="FF800000"/>
      <color rgb="FFCC66FF"/>
      <color rgb="FF00FF00"/>
      <color rgb="FF00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4" t="s">
        <v>22</v>
      </c>
      <c r="B1" s="784"/>
      <c r="C1" s="784"/>
      <c r="D1" s="784"/>
      <c r="E1" s="784"/>
      <c r="F1" s="784"/>
      <c r="G1" s="784"/>
      <c r="H1" s="784"/>
      <c r="I1" s="784"/>
      <c r="J1" s="78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82" t="s">
        <v>99</v>
      </c>
      <c r="X1" s="783"/>
    </row>
    <row r="2" spans="1:24" thickBot="1" x14ac:dyDescent="0.3">
      <c r="A2" s="784"/>
      <c r="B2" s="784"/>
      <c r="C2" s="784"/>
      <c r="D2" s="784"/>
      <c r="E2" s="784"/>
      <c r="F2" s="784"/>
      <c r="G2" s="784"/>
      <c r="H2" s="784"/>
      <c r="I2" s="784"/>
      <c r="J2" s="78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97" t="s">
        <v>55</v>
      </c>
      <c r="B55" s="328" t="s">
        <v>56</v>
      </c>
      <c r="C55" s="785" t="s">
        <v>62</v>
      </c>
      <c r="D55" s="329"/>
      <c r="E55" s="47"/>
      <c r="F55" s="320">
        <v>319.5</v>
      </c>
      <c r="G55" s="321">
        <v>44200</v>
      </c>
      <c r="H55" s="78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99" t="s">
        <v>35</v>
      </c>
      <c r="P55" s="80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98"/>
      <c r="B56" s="328" t="s">
        <v>58</v>
      </c>
      <c r="C56" s="786"/>
      <c r="D56" s="330"/>
      <c r="E56" s="47"/>
      <c r="F56" s="51">
        <v>184.1</v>
      </c>
      <c r="G56" s="87">
        <v>44200</v>
      </c>
      <c r="H56" s="78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00"/>
      <c r="P56" s="80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89" t="s">
        <v>55</v>
      </c>
      <c r="B60" s="292" t="s">
        <v>58</v>
      </c>
      <c r="C60" s="791" t="s">
        <v>57</v>
      </c>
      <c r="D60" s="293"/>
      <c r="E60" s="93"/>
      <c r="F60" s="51">
        <v>195.3</v>
      </c>
      <c r="G60" s="87">
        <v>44207</v>
      </c>
      <c r="H60" s="79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73" t="s">
        <v>35</v>
      </c>
      <c r="P60" s="79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90"/>
      <c r="B61" s="292" t="s">
        <v>56</v>
      </c>
      <c r="C61" s="792"/>
      <c r="D61" s="293"/>
      <c r="E61" s="93"/>
      <c r="F61" s="51">
        <v>344.7</v>
      </c>
      <c r="G61" s="87">
        <v>44207</v>
      </c>
      <c r="H61" s="79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74"/>
      <c r="P61" s="79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03" t="s">
        <v>55</v>
      </c>
      <c r="B63" s="86" t="s">
        <v>58</v>
      </c>
      <c r="C63" s="775" t="s">
        <v>115</v>
      </c>
      <c r="D63" s="91"/>
      <c r="E63" s="93"/>
      <c r="F63" s="51">
        <v>413.7</v>
      </c>
      <c r="G63" s="49">
        <v>44211</v>
      </c>
      <c r="H63" s="777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778" t="s">
        <v>35</v>
      </c>
      <c r="P63" s="78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04"/>
      <c r="B64" s="86" t="s">
        <v>56</v>
      </c>
      <c r="C64" s="776"/>
      <c r="D64" s="91"/>
      <c r="E64" s="93"/>
      <c r="F64" s="51">
        <v>542.70000000000005</v>
      </c>
      <c r="G64" s="419">
        <v>44211</v>
      </c>
      <c r="H64" s="765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779"/>
      <c r="P64" s="781"/>
      <c r="Q64" s="94"/>
      <c r="R64" s="40"/>
      <c r="S64" s="41"/>
      <c r="T64" s="42"/>
      <c r="U64" s="43"/>
      <c r="V64" s="44"/>
    </row>
    <row r="65" spans="1:22" ht="31.5" customHeight="1" x14ac:dyDescent="0.3">
      <c r="A65" s="761" t="s">
        <v>55</v>
      </c>
      <c r="B65" s="396" t="s">
        <v>56</v>
      </c>
      <c r="C65" s="763" t="s">
        <v>127</v>
      </c>
      <c r="D65" s="91"/>
      <c r="E65" s="93"/>
      <c r="F65" s="51">
        <v>874.2</v>
      </c>
      <c r="G65" s="420">
        <v>44214</v>
      </c>
      <c r="H65" s="765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767" t="s">
        <v>35</v>
      </c>
      <c r="P65" s="769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762"/>
      <c r="B66" s="396" t="s">
        <v>56</v>
      </c>
      <c r="C66" s="764"/>
      <c r="D66" s="96"/>
      <c r="E66" s="97"/>
      <c r="F66" s="51">
        <v>265.60000000000002</v>
      </c>
      <c r="G66" s="419">
        <v>44214</v>
      </c>
      <c r="H66" s="76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768"/>
      <c r="P66" s="770"/>
      <c r="Q66" s="94"/>
      <c r="R66" s="40"/>
      <c r="S66" s="41"/>
      <c r="T66" s="42"/>
      <c r="U66" s="43"/>
      <c r="V66" s="44"/>
    </row>
    <row r="67" spans="1:22" ht="17.25" customHeight="1" x14ac:dyDescent="0.3">
      <c r="A67" s="817" t="s">
        <v>55</v>
      </c>
      <c r="B67" s="396" t="s">
        <v>56</v>
      </c>
      <c r="C67" s="775" t="s">
        <v>186</v>
      </c>
      <c r="D67" s="96"/>
      <c r="E67" s="97"/>
      <c r="F67" s="418">
        <v>327.7</v>
      </c>
      <c r="G67" s="820">
        <v>44216</v>
      </c>
      <c r="H67" s="822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767" t="s">
        <v>35</v>
      </c>
      <c r="P67" s="769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18"/>
      <c r="B68" s="396" t="s">
        <v>58</v>
      </c>
      <c r="C68" s="819"/>
      <c r="D68" s="96"/>
      <c r="E68" s="97"/>
      <c r="F68" s="418">
        <v>308.2</v>
      </c>
      <c r="G68" s="821"/>
      <c r="H68" s="823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768"/>
      <c r="P68" s="770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15" t="s">
        <v>171</v>
      </c>
      <c r="B78" s="441" t="s">
        <v>172</v>
      </c>
      <c r="C78" s="809" t="s">
        <v>180</v>
      </c>
      <c r="D78" s="438"/>
      <c r="E78" s="97"/>
      <c r="F78" s="51">
        <v>151.80000000000001</v>
      </c>
      <c r="G78" s="49">
        <v>44221</v>
      </c>
      <c r="H78" s="811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767" t="s">
        <v>35</v>
      </c>
      <c r="P78" s="805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16"/>
      <c r="B79" s="437" t="s">
        <v>181</v>
      </c>
      <c r="C79" s="810"/>
      <c r="D79" s="438"/>
      <c r="E79" s="97"/>
      <c r="F79" s="51">
        <v>441</v>
      </c>
      <c r="G79" s="49">
        <v>44221</v>
      </c>
      <c r="H79" s="812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768"/>
      <c r="P79" s="806"/>
      <c r="Q79" s="39"/>
      <c r="R79" s="40"/>
      <c r="S79" s="41"/>
      <c r="T79" s="41"/>
      <c r="U79" s="43"/>
      <c r="V79" s="44"/>
    </row>
    <row r="80" spans="1:22" ht="17.25" x14ac:dyDescent="0.3">
      <c r="A80" s="807" t="s">
        <v>171</v>
      </c>
      <c r="B80" s="437" t="s">
        <v>181</v>
      </c>
      <c r="C80" s="809" t="s">
        <v>182</v>
      </c>
      <c r="D80" s="438"/>
      <c r="E80" s="97"/>
      <c r="F80" s="51">
        <v>103</v>
      </c>
      <c r="G80" s="49">
        <v>44226</v>
      </c>
      <c r="H80" s="811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13" t="s">
        <v>35</v>
      </c>
      <c r="P80" s="769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08"/>
      <c r="B81" s="442" t="s">
        <v>172</v>
      </c>
      <c r="C81" s="810"/>
      <c r="D81" s="438"/>
      <c r="E81" s="97"/>
      <c r="F81" s="51">
        <f>23.2+20+94.2</f>
        <v>137.4</v>
      </c>
      <c r="G81" s="49">
        <v>44226</v>
      </c>
      <c r="H81" s="812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14"/>
      <c r="P81" s="770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71" t="s">
        <v>19</v>
      </c>
      <c r="G236" s="771"/>
      <c r="H236" s="77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84" t="s">
        <v>89</v>
      </c>
      <c r="B1" s="784"/>
      <c r="C1" s="784"/>
      <c r="D1" s="784"/>
      <c r="E1" s="784"/>
      <c r="F1" s="784"/>
      <c r="G1" s="784"/>
      <c r="H1" s="784"/>
      <c r="I1" s="784"/>
      <c r="J1" s="78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82" t="s">
        <v>99</v>
      </c>
      <c r="X1" s="783"/>
    </row>
    <row r="2" spans="1:24" thickBot="1" x14ac:dyDescent="0.3">
      <c r="A2" s="784"/>
      <c r="B2" s="784"/>
      <c r="C2" s="784"/>
      <c r="D2" s="784"/>
      <c r="E2" s="784"/>
      <c r="F2" s="784"/>
      <c r="G2" s="784"/>
      <c r="H2" s="784"/>
      <c r="I2" s="784"/>
      <c r="J2" s="78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40" t="s">
        <v>138</v>
      </c>
      <c r="B38" s="328" t="s">
        <v>56</v>
      </c>
      <c r="C38" s="838" t="s">
        <v>184</v>
      </c>
      <c r="D38" s="329"/>
      <c r="E38" s="47"/>
      <c r="F38" s="320">
        <v>1321.6</v>
      </c>
      <c r="G38" s="321">
        <v>44228</v>
      </c>
      <c r="H38" s="842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99" t="s">
        <v>35</v>
      </c>
      <c r="P38" s="80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41"/>
      <c r="B39" s="328" t="s">
        <v>139</v>
      </c>
      <c r="C39" s="839"/>
      <c r="D39" s="330"/>
      <c r="E39" s="47"/>
      <c r="F39" s="51">
        <v>69.599999999999994</v>
      </c>
      <c r="G39" s="87">
        <v>44228</v>
      </c>
      <c r="H39" s="843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00"/>
      <c r="P39" s="80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32" t="s">
        <v>138</v>
      </c>
      <c r="B44" s="86" t="s">
        <v>56</v>
      </c>
      <c r="C44" s="828" t="s">
        <v>217</v>
      </c>
      <c r="D44" s="69"/>
      <c r="E44" s="47"/>
      <c r="F44" s="51">
        <v>961.2</v>
      </c>
      <c r="G44" s="834">
        <v>44242</v>
      </c>
      <c r="H44" s="830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36" t="s">
        <v>35</v>
      </c>
      <c r="P44" s="826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33"/>
      <c r="B45" s="292" t="s">
        <v>58</v>
      </c>
      <c r="C45" s="829"/>
      <c r="D45" s="293"/>
      <c r="E45" s="93"/>
      <c r="F45" s="51">
        <v>199.4</v>
      </c>
      <c r="G45" s="835"/>
      <c r="H45" s="831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37"/>
      <c r="P45" s="827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75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778"/>
      <c r="P50" s="78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19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24"/>
      <c r="P51" s="825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71" t="s">
        <v>19</v>
      </c>
      <c r="G67" s="771"/>
      <c r="H67" s="77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4" t="s">
        <v>160</v>
      </c>
      <c r="B1" s="784"/>
      <c r="C1" s="784"/>
      <c r="D1" s="784"/>
      <c r="E1" s="784"/>
      <c r="F1" s="784"/>
      <c r="G1" s="784"/>
      <c r="H1" s="784"/>
      <c r="I1" s="784"/>
      <c r="J1" s="78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82" t="s">
        <v>99</v>
      </c>
      <c r="X1" s="783"/>
    </row>
    <row r="2" spans="1:24" thickBot="1" x14ac:dyDescent="0.3">
      <c r="A2" s="784"/>
      <c r="B2" s="784"/>
      <c r="C2" s="784"/>
      <c r="D2" s="784"/>
      <c r="E2" s="784"/>
      <c r="F2" s="784"/>
      <c r="G2" s="784"/>
      <c r="H2" s="784"/>
      <c r="I2" s="784"/>
      <c r="J2" s="78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97" t="s">
        <v>55</v>
      </c>
      <c r="B55" s="328" t="s">
        <v>56</v>
      </c>
      <c r="C55" s="838" t="s">
        <v>316</v>
      </c>
      <c r="D55" s="330"/>
      <c r="E55" s="47"/>
      <c r="F55" s="519">
        <f>270.8+233.4</f>
        <v>504.20000000000005</v>
      </c>
      <c r="G55" s="87">
        <v>44270</v>
      </c>
      <c r="H55" s="78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50" t="s">
        <v>224</v>
      </c>
      <c r="P55" s="852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98"/>
      <c r="B56" s="328" t="s">
        <v>56</v>
      </c>
      <c r="C56" s="839"/>
      <c r="D56" s="330"/>
      <c r="E56" s="47"/>
      <c r="F56" s="519">
        <v>936.4</v>
      </c>
      <c r="G56" s="87">
        <v>44270</v>
      </c>
      <c r="H56" s="78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51"/>
      <c r="P56" s="853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46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48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778" t="s">
        <v>206</v>
      </c>
      <c r="P59" s="78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47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49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24"/>
      <c r="P60" s="825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44" t="s">
        <v>19</v>
      </c>
      <c r="G222" s="844"/>
      <c r="H222" s="845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4" t="s">
        <v>267</v>
      </c>
      <c r="B1" s="784"/>
      <c r="C1" s="784"/>
      <c r="D1" s="784"/>
      <c r="E1" s="784"/>
      <c r="F1" s="784"/>
      <c r="G1" s="784"/>
      <c r="H1" s="784"/>
      <c r="I1" s="784"/>
      <c r="J1" s="78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82" t="s">
        <v>99</v>
      </c>
      <c r="X1" s="783"/>
    </row>
    <row r="2" spans="1:24" thickBot="1" x14ac:dyDescent="0.3">
      <c r="A2" s="784"/>
      <c r="B2" s="784"/>
      <c r="C2" s="784"/>
      <c r="D2" s="784"/>
      <c r="E2" s="784"/>
      <c r="F2" s="784"/>
      <c r="G2" s="784"/>
      <c r="H2" s="784"/>
      <c r="I2" s="784"/>
      <c r="J2" s="78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54" t="s">
        <v>347</v>
      </c>
      <c r="M13" s="855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71" t="s">
        <v>19</v>
      </c>
      <c r="G226" s="771"/>
      <c r="H226" s="77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4" t="s">
        <v>342</v>
      </c>
      <c r="B1" s="784"/>
      <c r="C1" s="784"/>
      <c r="D1" s="784"/>
      <c r="E1" s="784"/>
      <c r="F1" s="784"/>
      <c r="G1" s="784"/>
      <c r="H1" s="784"/>
      <c r="I1" s="784"/>
      <c r="J1" s="78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82" t="s">
        <v>99</v>
      </c>
      <c r="X1" s="783"/>
    </row>
    <row r="2" spans="1:24" thickBot="1" x14ac:dyDescent="0.3">
      <c r="A2" s="784"/>
      <c r="B2" s="784"/>
      <c r="C2" s="784"/>
      <c r="D2" s="784"/>
      <c r="E2" s="784"/>
      <c r="F2" s="784"/>
      <c r="G2" s="784"/>
      <c r="H2" s="784"/>
      <c r="I2" s="784"/>
      <c r="J2" s="78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56" t="s">
        <v>35</v>
      </c>
      <c r="P59" s="858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57"/>
      <c r="P60" s="859"/>
      <c r="Q60" s="94"/>
      <c r="R60" s="40"/>
      <c r="S60" s="41"/>
      <c r="T60" s="42"/>
      <c r="U60" s="43"/>
      <c r="V60" s="44"/>
    </row>
    <row r="61" spans="1:24" ht="18.75" customHeight="1" x14ac:dyDescent="0.3">
      <c r="A61" s="869" t="s">
        <v>55</v>
      </c>
      <c r="B61" s="328" t="s">
        <v>56</v>
      </c>
      <c r="C61" s="791" t="s">
        <v>456</v>
      </c>
      <c r="D61" s="293"/>
      <c r="E61" s="93"/>
      <c r="F61" s="51">
        <v>1021.2</v>
      </c>
      <c r="G61" s="49">
        <v>44347</v>
      </c>
      <c r="H61" s="870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71" t="s">
        <v>35</v>
      </c>
      <c r="P61" s="872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47"/>
      <c r="B62" s="328" t="s">
        <v>397</v>
      </c>
      <c r="C62" s="792"/>
      <c r="D62" s="293"/>
      <c r="E62" s="93"/>
      <c r="F62" s="51">
        <v>97.9</v>
      </c>
      <c r="G62" s="49">
        <v>44347</v>
      </c>
      <c r="H62" s="76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768"/>
      <c r="P62" s="770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76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778"/>
      <c r="P63" s="78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19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24"/>
      <c r="P64" s="825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60" t="s">
        <v>24</v>
      </c>
      <c r="B68" s="599" t="s">
        <v>401</v>
      </c>
      <c r="C68" s="863" t="s">
        <v>402</v>
      </c>
      <c r="D68" s="600"/>
      <c r="E68" s="97"/>
      <c r="F68" s="320">
        <f>115+102.2+84.9+48</f>
        <v>350.1</v>
      </c>
      <c r="G68" s="321">
        <v>44319</v>
      </c>
      <c r="H68" s="78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799" t="s">
        <v>224</v>
      </c>
      <c r="P68" s="80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61"/>
      <c r="B69" s="599" t="s">
        <v>399</v>
      </c>
      <c r="C69" s="864"/>
      <c r="D69" s="600"/>
      <c r="E69" s="97"/>
      <c r="F69" s="320">
        <f>86.8+94.2+29.3</f>
        <v>210.3</v>
      </c>
      <c r="G69" s="321">
        <v>44319</v>
      </c>
      <c r="H69" s="866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67"/>
      <c r="P69" s="868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62"/>
      <c r="B70" s="599" t="s">
        <v>403</v>
      </c>
      <c r="C70" s="865"/>
      <c r="D70" s="600"/>
      <c r="E70" s="97"/>
      <c r="F70" s="320">
        <v>23.4</v>
      </c>
      <c r="G70" s="321">
        <v>44319</v>
      </c>
      <c r="H70" s="78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00"/>
      <c r="P70" s="80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77" t="s">
        <v>24</v>
      </c>
      <c r="B82" s="659" t="s">
        <v>478</v>
      </c>
      <c r="C82" s="809" t="s">
        <v>479</v>
      </c>
      <c r="D82" s="438"/>
      <c r="E82" s="97"/>
      <c r="F82" s="418">
        <v>2525.1999999999998</v>
      </c>
      <c r="G82" s="820">
        <v>44341</v>
      </c>
      <c r="H82" s="830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56" t="s">
        <v>206</v>
      </c>
      <c r="P82" s="874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78"/>
      <c r="B83" s="659" t="s">
        <v>438</v>
      </c>
      <c r="C83" s="880"/>
      <c r="D83" s="438"/>
      <c r="E83" s="97"/>
      <c r="F83" s="418">
        <v>4048</v>
      </c>
      <c r="G83" s="882"/>
      <c r="H83" s="881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73"/>
      <c r="P83" s="875"/>
      <c r="Q83" s="94"/>
      <c r="R83" s="40"/>
      <c r="S83" s="41"/>
      <c r="T83" s="42"/>
      <c r="U83" s="43"/>
      <c r="V83" s="44"/>
    </row>
    <row r="84" spans="1:22" ht="17.25" x14ac:dyDescent="0.3">
      <c r="A84" s="878"/>
      <c r="B84" s="659" t="s">
        <v>481</v>
      </c>
      <c r="C84" s="880"/>
      <c r="D84" s="438"/>
      <c r="E84" s="97"/>
      <c r="F84" s="418">
        <v>2185.8000000000002</v>
      </c>
      <c r="G84" s="882"/>
      <c r="H84" s="881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73"/>
      <c r="P84" s="875"/>
      <c r="Q84" s="94"/>
      <c r="R84" s="40"/>
      <c r="S84" s="41"/>
      <c r="T84" s="42"/>
      <c r="U84" s="43"/>
      <c r="V84" s="44"/>
    </row>
    <row r="85" spans="1:22" ht="17.25" x14ac:dyDescent="0.3">
      <c r="A85" s="878"/>
      <c r="B85" s="659" t="s">
        <v>482</v>
      </c>
      <c r="C85" s="880"/>
      <c r="D85" s="438"/>
      <c r="E85" s="97"/>
      <c r="F85" s="418">
        <v>413</v>
      </c>
      <c r="G85" s="882"/>
      <c r="H85" s="881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73"/>
      <c r="P85" s="875"/>
      <c r="Q85" s="94"/>
      <c r="R85" s="40"/>
      <c r="S85" s="41"/>
      <c r="T85" s="42"/>
      <c r="U85" s="43"/>
      <c r="V85" s="44"/>
    </row>
    <row r="86" spans="1:22" ht="17.25" x14ac:dyDescent="0.3">
      <c r="A86" s="878"/>
      <c r="B86" s="659" t="s">
        <v>58</v>
      </c>
      <c r="C86" s="880"/>
      <c r="D86" s="438"/>
      <c r="E86" s="97"/>
      <c r="F86" s="418">
        <v>518</v>
      </c>
      <c r="G86" s="882"/>
      <c r="H86" s="881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73"/>
      <c r="P86" s="875"/>
      <c r="Q86" s="94"/>
      <c r="R86" s="40"/>
      <c r="S86" s="41"/>
      <c r="T86" s="42"/>
      <c r="U86" s="43"/>
      <c r="V86" s="44"/>
    </row>
    <row r="87" spans="1:22" ht="17.25" x14ac:dyDescent="0.3">
      <c r="A87" s="878"/>
      <c r="B87" s="659" t="s">
        <v>483</v>
      </c>
      <c r="C87" s="880"/>
      <c r="D87" s="438"/>
      <c r="E87" s="97"/>
      <c r="F87" s="418">
        <v>1848.4</v>
      </c>
      <c r="G87" s="882"/>
      <c r="H87" s="881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73"/>
      <c r="P87" s="875"/>
      <c r="Q87" s="94"/>
      <c r="R87" s="40"/>
      <c r="S87" s="41"/>
      <c r="T87" s="42"/>
      <c r="U87" s="43"/>
      <c r="V87" s="44"/>
    </row>
    <row r="88" spans="1:22" ht="17.25" x14ac:dyDescent="0.3">
      <c r="A88" s="878"/>
      <c r="B88" s="659" t="s">
        <v>484</v>
      </c>
      <c r="C88" s="880"/>
      <c r="D88" s="438"/>
      <c r="E88" s="97"/>
      <c r="F88" s="418">
        <v>744</v>
      </c>
      <c r="G88" s="882"/>
      <c r="H88" s="881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73"/>
      <c r="P88" s="875"/>
      <c r="Q88" s="94"/>
      <c r="R88" s="40"/>
      <c r="S88" s="41"/>
      <c r="T88" s="42"/>
      <c r="U88" s="43"/>
      <c r="V88" s="44"/>
    </row>
    <row r="89" spans="1:22" ht="18" thickBot="1" x14ac:dyDescent="0.35">
      <c r="A89" s="879"/>
      <c r="B89" s="659" t="s">
        <v>485</v>
      </c>
      <c r="C89" s="810"/>
      <c r="D89" s="438"/>
      <c r="E89" s="97"/>
      <c r="F89" s="418">
        <v>1469</v>
      </c>
      <c r="G89" s="821"/>
      <c r="H89" s="831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57"/>
      <c r="P89" s="876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71" t="s">
        <v>19</v>
      </c>
      <c r="G253" s="771"/>
      <c r="H253" s="77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4" t="s">
        <v>426</v>
      </c>
      <c r="B1" s="784"/>
      <c r="C1" s="784"/>
      <c r="D1" s="784"/>
      <c r="E1" s="784"/>
      <c r="F1" s="784"/>
      <c r="G1" s="784"/>
      <c r="H1" s="784"/>
      <c r="I1" s="784"/>
      <c r="J1" s="78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82" t="s">
        <v>99</v>
      </c>
      <c r="X1" s="783"/>
    </row>
    <row r="2" spans="1:24" thickBot="1" x14ac:dyDescent="0.3">
      <c r="A2" s="784"/>
      <c r="B2" s="784"/>
      <c r="C2" s="784"/>
      <c r="D2" s="784"/>
      <c r="E2" s="784"/>
      <c r="F2" s="784"/>
      <c r="G2" s="784"/>
      <c r="H2" s="784"/>
      <c r="I2" s="784"/>
      <c r="J2" s="78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797" t="s">
        <v>55</v>
      </c>
      <c r="B54" s="328" t="s">
        <v>56</v>
      </c>
      <c r="C54" s="897" t="s">
        <v>521</v>
      </c>
      <c r="D54" s="608"/>
      <c r="E54" s="607"/>
      <c r="F54" s="51">
        <v>1499.2</v>
      </c>
      <c r="G54" s="87">
        <v>44361</v>
      </c>
      <c r="H54" s="902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895" t="s">
        <v>224</v>
      </c>
      <c r="P54" s="896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798"/>
      <c r="B55" s="328" t="s">
        <v>441</v>
      </c>
      <c r="C55" s="898"/>
      <c r="D55" s="608"/>
      <c r="E55" s="607"/>
      <c r="F55" s="51">
        <v>90</v>
      </c>
      <c r="G55" s="87">
        <v>44361</v>
      </c>
      <c r="H55" s="903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895"/>
      <c r="P55" s="896"/>
      <c r="Q55" s="508"/>
      <c r="R55" s="40"/>
      <c r="S55" s="67"/>
      <c r="T55" s="67"/>
      <c r="U55" s="43"/>
      <c r="V55" s="326"/>
    </row>
    <row r="56" spans="1:24" ht="23.25" customHeight="1" x14ac:dyDescent="0.3">
      <c r="A56" s="899" t="s">
        <v>55</v>
      </c>
      <c r="B56" s="328" t="s">
        <v>56</v>
      </c>
      <c r="C56" s="901" t="s">
        <v>524</v>
      </c>
      <c r="D56" s="608"/>
      <c r="E56" s="607"/>
      <c r="F56" s="51">
        <v>1318</v>
      </c>
      <c r="G56" s="87">
        <v>44368</v>
      </c>
      <c r="H56" s="830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767" t="s">
        <v>224</v>
      </c>
      <c r="P56" s="88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00"/>
      <c r="B57" s="328" t="s">
        <v>441</v>
      </c>
      <c r="C57" s="901"/>
      <c r="D57" s="608"/>
      <c r="E57" s="607"/>
      <c r="F57" s="51">
        <v>112.8</v>
      </c>
      <c r="G57" s="87">
        <v>44368</v>
      </c>
      <c r="H57" s="831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768"/>
      <c r="P57" s="884"/>
      <c r="Q57" s="508"/>
      <c r="R57" s="40"/>
      <c r="S57" s="67"/>
      <c r="T57" s="67"/>
      <c r="U57" s="43"/>
      <c r="V57" s="44"/>
    </row>
    <row r="58" spans="1:24" ht="26.25" customHeight="1" x14ac:dyDescent="0.3">
      <c r="A58" s="832" t="s">
        <v>55</v>
      </c>
      <c r="B58" s="328" t="s">
        <v>56</v>
      </c>
      <c r="C58" s="763" t="s">
        <v>525</v>
      </c>
      <c r="D58" s="608"/>
      <c r="E58" s="607"/>
      <c r="F58" s="51">
        <v>1272.8</v>
      </c>
      <c r="G58" s="887">
        <v>44375</v>
      </c>
      <c r="H58" s="885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767" t="s">
        <v>224</v>
      </c>
      <c r="P58" s="88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33"/>
      <c r="B59" s="292" t="s">
        <v>441</v>
      </c>
      <c r="C59" s="764"/>
      <c r="D59" s="610"/>
      <c r="E59" s="609"/>
      <c r="F59" s="51">
        <v>91.4</v>
      </c>
      <c r="G59" s="888"/>
      <c r="H59" s="886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768"/>
      <c r="P59" s="88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891" t="s">
        <v>451</v>
      </c>
      <c r="B72" s="659" t="s">
        <v>452</v>
      </c>
      <c r="C72" s="889" t="s">
        <v>453</v>
      </c>
      <c r="D72" s="660"/>
      <c r="E72" s="613"/>
      <c r="F72" s="51">
        <v>202.02</v>
      </c>
      <c r="G72" s="87">
        <v>44361</v>
      </c>
      <c r="H72" s="885" t="s">
        <v>455</v>
      </c>
      <c r="I72" s="48">
        <v>202.02</v>
      </c>
      <c r="J72" s="35">
        <f t="shared" si="0"/>
        <v>0</v>
      </c>
      <c r="K72" s="56">
        <v>55</v>
      </c>
      <c r="L72" s="893" t="s">
        <v>460</v>
      </c>
      <c r="M72" s="894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892"/>
      <c r="B73" s="659" t="s">
        <v>454</v>
      </c>
      <c r="C73" s="890"/>
      <c r="D73" s="660"/>
      <c r="E73" s="613"/>
      <c r="F73" s="51">
        <v>72.849999999999994</v>
      </c>
      <c r="G73" s="87">
        <v>44361</v>
      </c>
      <c r="H73" s="886"/>
      <c r="I73" s="48">
        <v>72.849999999999994</v>
      </c>
      <c r="J73" s="35">
        <f t="shared" si="0"/>
        <v>0</v>
      </c>
      <c r="K73" s="56">
        <v>100</v>
      </c>
      <c r="L73" s="893"/>
      <c r="M73" s="894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71" t="s">
        <v>19</v>
      </c>
      <c r="G243" s="771"/>
      <c r="H243" s="77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C26" sqref="C26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4" t="s">
        <v>502</v>
      </c>
      <c r="B1" s="784"/>
      <c r="C1" s="784"/>
      <c r="D1" s="784"/>
      <c r="E1" s="784"/>
      <c r="F1" s="784"/>
      <c r="G1" s="784"/>
      <c r="H1" s="784"/>
      <c r="I1" s="784"/>
      <c r="J1" s="78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82" t="s">
        <v>99</v>
      </c>
      <c r="X1" s="783"/>
    </row>
    <row r="2" spans="1:24" thickBot="1" x14ac:dyDescent="0.3">
      <c r="A2" s="784"/>
      <c r="B2" s="784"/>
      <c r="C2" s="784"/>
      <c r="D2" s="784"/>
      <c r="E2" s="784"/>
      <c r="F2" s="784"/>
      <c r="G2" s="784"/>
      <c r="H2" s="784"/>
      <c r="I2" s="784"/>
      <c r="J2" s="78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0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2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1" t="s">
        <v>565</v>
      </c>
      <c r="M4" s="721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6" t="s">
        <v>603</v>
      </c>
      <c r="X4" s="737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2" t="s">
        <v>569</v>
      </c>
      <c r="P5" s="723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2" t="s">
        <v>569</v>
      </c>
      <c r="P6" s="723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2" t="s">
        <v>569</v>
      </c>
      <c r="P7" s="723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5" t="s">
        <v>565</v>
      </c>
      <c r="M10" s="735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5" t="s">
        <v>565</v>
      </c>
      <c r="M12" s="735">
        <v>4790.99</v>
      </c>
      <c r="N12" s="38">
        <f t="shared" si="1"/>
        <v>898310</v>
      </c>
      <c r="O12" s="728" t="s">
        <v>35</v>
      </c>
      <c r="P12" s="734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5" t="s">
        <v>565</v>
      </c>
      <c r="M13" s="735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5" t="s">
        <v>565</v>
      </c>
      <c r="M14" s="735">
        <v>5200.4399999999996</v>
      </c>
      <c r="N14" s="38">
        <f t="shared" si="1"/>
        <v>866740</v>
      </c>
      <c r="O14" s="728" t="s">
        <v>35</v>
      </c>
      <c r="P14" s="734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5" t="s">
        <v>565</v>
      </c>
      <c r="M15" s="735">
        <v>6279.42</v>
      </c>
      <c r="N15" s="38">
        <f t="shared" si="1"/>
        <v>856285</v>
      </c>
      <c r="O15" s="728" t="s">
        <v>206</v>
      </c>
      <c r="P15" s="734">
        <v>44418</v>
      </c>
      <c r="Q15" s="645">
        <v>25340</v>
      </c>
      <c r="R15" s="646">
        <v>44393</v>
      </c>
      <c r="S15" s="483"/>
      <c r="T15" s="42"/>
      <c r="U15" s="751" t="s">
        <v>660</v>
      </c>
      <c r="V15" s="752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5" t="s">
        <v>565</v>
      </c>
      <c r="M16" s="735">
        <v>1725.83</v>
      </c>
      <c r="N16" s="57">
        <f t="shared" si="1"/>
        <v>235340</v>
      </c>
      <c r="O16" s="728" t="s">
        <v>35</v>
      </c>
      <c r="P16" s="734">
        <v>44418</v>
      </c>
      <c r="Q16" s="645">
        <v>0</v>
      </c>
      <c r="R16" s="646">
        <v>44393</v>
      </c>
      <c r="S16" s="483"/>
      <c r="T16" s="42"/>
      <c r="U16" s="751" t="s">
        <v>660</v>
      </c>
      <c r="V16" s="752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5" t="s">
        <v>565</v>
      </c>
      <c r="M17" s="735">
        <v>5294.4</v>
      </c>
      <c r="N17" s="57">
        <f t="shared" si="1"/>
        <v>882400</v>
      </c>
      <c r="O17" s="728" t="s">
        <v>35</v>
      </c>
      <c r="P17" s="734">
        <v>44418</v>
      </c>
      <c r="Q17" s="645">
        <v>20140</v>
      </c>
      <c r="R17" s="646">
        <v>44400</v>
      </c>
      <c r="S17" s="483"/>
      <c r="T17" s="42"/>
      <c r="U17" s="751" t="s">
        <v>660</v>
      </c>
      <c r="V17" s="752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5" t="s">
        <v>565</v>
      </c>
      <c r="M18" s="735">
        <v>5193.6000000000004</v>
      </c>
      <c r="N18" s="57">
        <f t="shared" si="1"/>
        <v>865600</v>
      </c>
      <c r="O18" s="728" t="s">
        <v>35</v>
      </c>
      <c r="P18" s="734">
        <v>44420</v>
      </c>
      <c r="Q18" s="647">
        <v>20140</v>
      </c>
      <c r="R18" s="646">
        <v>44400</v>
      </c>
      <c r="S18" s="483"/>
      <c r="T18" s="42"/>
      <c r="U18" s="751" t="s">
        <v>660</v>
      </c>
      <c r="V18" s="752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5" t="s">
        <v>565</v>
      </c>
      <c r="M19" s="735">
        <v>5903.04</v>
      </c>
      <c r="N19" s="57">
        <f t="shared" si="1"/>
        <v>804960</v>
      </c>
      <c r="O19" s="728" t="s">
        <v>206</v>
      </c>
      <c r="P19" s="734">
        <v>44424</v>
      </c>
      <c r="Q19" s="647">
        <v>20140</v>
      </c>
      <c r="R19" s="646">
        <v>44400</v>
      </c>
      <c r="S19" s="483"/>
      <c r="T19" s="42"/>
      <c r="U19" s="751" t="s">
        <v>660</v>
      </c>
      <c r="V19" s="752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5" t="s">
        <v>565</v>
      </c>
      <c r="M20" s="735">
        <v>5458.57</v>
      </c>
      <c r="N20" s="57">
        <f t="shared" si="1"/>
        <v>818785.5</v>
      </c>
      <c r="O20" s="728" t="s">
        <v>35</v>
      </c>
      <c r="P20" s="734">
        <v>44424</v>
      </c>
      <c r="Q20" s="647">
        <v>20140</v>
      </c>
      <c r="R20" s="646">
        <v>44400</v>
      </c>
      <c r="S20" s="483"/>
      <c r="T20" s="42"/>
      <c r="U20" s="751" t="s">
        <v>660</v>
      </c>
      <c r="V20" s="752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5" t="s">
        <v>565</v>
      </c>
      <c r="M21" s="735">
        <v>4799.34</v>
      </c>
      <c r="N21" s="57">
        <f t="shared" si="1"/>
        <v>799890</v>
      </c>
      <c r="O21" s="728" t="s">
        <v>35</v>
      </c>
      <c r="P21" s="734">
        <v>44425</v>
      </c>
      <c r="Q21" s="647">
        <v>25140</v>
      </c>
      <c r="R21" s="646">
        <v>44407</v>
      </c>
      <c r="S21" s="483"/>
      <c r="T21" s="42"/>
      <c r="U21" s="751" t="s">
        <v>660</v>
      </c>
      <c r="V21" s="752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5" t="s">
        <v>565</v>
      </c>
      <c r="M22" s="735">
        <v>928.2</v>
      </c>
      <c r="N22" s="57">
        <f t="shared" si="1"/>
        <v>198900</v>
      </c>
      <c r="O22" s="728" t="s">
        <v>35</v>
      </c>
      <c r="P22" s="734">
        <v>44425</v>
      </c>
      <c r="Q22" s="647">
        <v>0</v>
      </c>
      <c r="R22" s="646">
        <v>44407</v>
      </c>
      <c r="S22" s="483"/>
      <c r="T22" s="42"/>
      <c r="U22" s="751" t="s">
        <v>660</v>
      </c>
      <c r="V22" s="752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5" t="s">
        <v>565</v>
      </c>
      <c r="M23" s="735">
        <v>5436.99</v>
      </c>
      <c r="N23" s="62">
        <f t="shared" si="1"/>
        <v>906165</v>
      </c>
      <c r="O23" s="359" t="s">
        <v>459</v>
      </c>
      <c r="P23" s="734">
        <v>44427</v>
      </c>
      <c r="Q23" s="647">
        <v>20740</v>
      </c>
      <c r="R23" s="646">
        <v>44407</v>
      </c>
      <c r="S23" s="484"/>
      <c r="T23" s="65"/>
      <c r="U23" s="751" t="s">
        <v>660</v>
      </c>
      <c r="V23" s="752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8" t="s">
        <v>35</v>
      </c>
      <c r="P24" s="734">
        <v>44428</v>
      </c>
      <c r="Q24" s="647">
        <v>0</v>
      </c>
      <c r="R24" s="646">
        <v>0</v>
      </c>
      <c r="S24" s="483"/>
      <c r="T24" s="42"/>
      <c r="U24" s="751" t="s">
        <v>59</v>
      </c>
      <c r="V24" s="752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632</v>
      </c>
      <c r="I25" s="51">
        <v>22955</v>
      </c>
      <c r="J25" s="35">
        <f t="shared" si="0"/>
        <v>1015</v>
      </c>
      <c r="K25" s="581">
        <v>39</v>
      </c>
      <c r="L25" s="735" t="s">
        <v>565</v>
      </c>
      <c r="M25" s="735">
        <v>5968.3</v>
      </c>
      <c r="N25" s="57">
        <f t="shared" si="1"/>
        <v>895245</v>
      </c>
      <c r="O25" s="728" t="s">
        <v>35</v>
      </c>
      <c r="P25" s="734">
        <v>44431</v>
      </c>
      <c r="Q25" s="647">
        <v>25140</v>
      </c>
      <c r="R25" s="646">
        <v>44407</v>
      </c>
      <c r="S25" s="483"/>
      <c r="T25" s="42"/>
      <c r="U25" s="751" t="s">
        <v>660</v>
      </c>
      <c r="V25" s="752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5" t="s">
        <v>565</v>
      </c>
      <c r="M26" s="735">
        <v>687.7</v>
      </c>
      <c r="N26" s="57">
        <f t="shared" si="1"/>
        <v>206310</v>
      </c>
      <c r="O26" s="728" t="s">
        <v>35</v>
      </c>
      <c r="P26" s="734">
        <v>44426</v>
      </c>
      <c r="Q26" s="647">
        <v>0</v>
      </c>
      <c r="R26" s="646">
        <v>44407</v>
      </c>
      <c r="S26" s="485"/>
      <c r="T26" s="67"/>
      <c r="U26" s="751" t="s">
        <v>660</v>
      </c>
      <c r="V26" s="752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3"/>
      <c r="G27" s="754">
        <v>29.7</v>
      </c>
      <c r="H27" s="755" t="s">
        <v>663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660</v>
      </c>
      <c r="V27" s="756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12" t="s">
        <v>440</v>
      </c>
      <c r="B53" s="328" t="s">
        <v>56</v>
      </c>
      <c r="C53" s="838" t="s">
        <v>558</v>
      </c>
      <c r="D53" s="716"/>
      <c r="E53" s="607"/>
      <c r="F53" s="320">
        <v>1888.8</v>
      </c>
      <c r="G53" s="321">
        <v>44382</v>
      </c>
      <c r="H53" s="842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50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13"/>
      <c r="B54" s="328" t="s">
        <v>441</v>
      </c>
      <c r="C54" s="839"/>
      <c r="D54" s="717"/>
      <c r="E54" s="607"/>
      <c r="F54" s="51">
        <v>101.8</v>
      </c>
      <c r="G54" s="87">
        <v>44382</v>
      </c>
      <c r="H54" s="843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51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9" t="s">
        <v>604</v>
      </c>
      <c r="D55" s="608"/>
      <c r="E55" s="607"/>
      <c r="F55" s="51">
        <v>1061</v>
      </c>
      <c r="G55" s="49">
        <v>44389</v>
      </c>
      <c r="H55" s="742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9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5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9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5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9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46" t="s">
        <v>551</v>
      </c>
      <c r="B60" s="738" t="s">
        <v>552</v>
      </c>
      <c r="C60" s="906" t="s">
        <v>553</v>
      </c>
      <c r="D60" s="707"/>
      <c r="E60" s="609"/>
      <c r="F60" s="51">
        <v>9342.59</v>
      </c>
      <c r="G60" s="908">
        <v>44391</v>
      </c>
      <c r="H60" s="777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799" t="s">
        <v>224</v>
      </c>
      <c r="P60" s="910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47"/>
      <c r="B61" s="599" t="s">
        <v>53</v>
      </c>
      <c r="C61" s="907"/>
      <c r="D61" s="707"/>
      <c r="E61" s="609"/>
      <c r="F61" s="51">
        <v>1320</v>
      </c>
      <c r="G61" s="909"/>
      <c r="H61" s="76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00"/>
      <c r="P61" s="911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9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636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50"/>
      <c r="M66" s="52"/>
      <c r="N66" s="38">
        <f>K66*I66</f>
        <v>26880</v>
      </c>
      <c r="O66" s="454" t="s">
        <v>224</v>
      </c>
      <c r="P66" s="739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50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637</v>
      </c>
      <c r="C68" s="595" t="s">
        <v>638</v>
      </c>
      <c r="D68" s="624"/>
      <c r="E68" s="625"/>
      <c r="F68" s="626">
        <v>2724</v>
      </c>
      <c r="G68" s="627">
        <v>44407</v>
      </c>
      <c r="H68" s="597" t="s">
        <v>639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9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3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3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3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04"/>
      <c r="M73" s="905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04"/>
      <c r="M74" s="90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3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3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3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3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3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771" t="s">
        <v>19</v>
      </c>
      <c r="G244" s="771"/>
      <c r="H244" s="77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4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4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4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4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4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4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4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4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4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4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4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4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4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78"/>
  <sheetViews>
    <sheetView workbookViewId="0">
      <pane xSplit="7" ySplit="3" topLeftCell="J43" activePane="bottomRight" state="frozen"/>
      <selection pane="topRight" activeCell="H1" sqref="H1"/>
      <selection pane="bottomLeft" activeCell="A4" sqref="A4"/>
      <selection pane="bottomRight" activeCell="B27" sqref="B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4" t="s">
        <v>598</v>
      </c>
      <c r="B1" s="784"/>
      <c r="C1" s="784"/>
      <c r="D1" s="784"/>
      <c r="E1" s="784"/>
      <c r="F1" s="784"/>
      <c r="G1" s="784"/>
      <c r="H1" s="784"/>
      <c r="I1" s="784"/>
      <c r="J1" s="78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82" t="s">
        <v>99</v>
      </c>
      <c r="X1" s="783"/>
    </row>
    <row r="2" spans="1:24" thickBot="1" x14ac:dyDescent="0.3">
      <c r="A2" s="784"/>
      <c r="B2" s="784"/>
      <c r="C2" s="784"/>
      <c r="D2" s="784"/>
      <c r="E2" s="784"/>
      <c r="F2" s="784"/>
      <c r="G2" s="784"/>
      <c r="H2" s="784"/>
      <c r="I2" s="784"/>
      <c r="J2" s="78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68</v>
      </c>
      <c r="B4" s="267" t="s">
        <v>25</v>
      </c>
      <c r="C4" s="268" t="s">
        <v>642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5" t="s">
        <v>629</v>
      </c>
      <c r="I4" s="34">
        <v>20335</v>
      </c>
      <c r="J4" s="35">
        <f t="shared" ref="J4:J136" si="0">I4-F4</f>
        <v>4625</v>
      </c>
      <c r="K4" s="322">
        <v>38.5</v>
      </c>
      <c r="L4" s="749" t="s">
        <v>565</v>
      </c>
      <c r="M4" s="749">
        <v>4175.45</v>
      </c>
      <c r="N4" s="38">
        <f t="shared" ref="N4:N140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643</v>
      </c>
      <c r="D5" s="93">
        <v>53</v>
      </c>
      <c r="E5" s="559">
        <f t="shared" ref="E5:E22" si="2">D5*F5</f>
        <v>862310</v>
      </c>
      <c r="F5" s="275">
        <v>16270</v>
      </c>
      <c r="G5" s="276">
        <v>44411</v>
      </c>
      <c r="H5" s="50" t="s">
        <v>628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5" t="s">
        <v>565</v>
      </c>
      <c r="M5" s="735">
        <v>3777.37</v>
      </c>
      <c r="N5" s="38">
        <f t="shared" si="1"/>
        <v>809437.47499999998</v>
      </c>
      <c r="O5" s="722" t="s">
        <v>35</v>
      </c>
      <c r="P5" s="723">
        <v>44432</v>
      </c>
      <c r="Q5" s="645">
        <v>20440</v>
      </c>
      <c r="R5" s="646">
        <v>44414</v>
      </c>
      <c r="S5" s="483"/>
      <c r="T5" s="42"/>
      <c r="U5" s="43"/>
      <c r="V5" s="44"/>
      <c r="W5" s="378"/>
      <c r="X5" s="379"/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644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659</v>
      </c>
      <c r="I6" s="51">
        <v>21625</v>
      </c>
      <c r="J6" s="35">
        <f t="shared" si="0"/>
        <v>935</v>
      </c>
      <c r="K6" s="322">
        <v>38.5</v>
      </c>
      <c r="L6" s="735" t="s">
        <v>565</v>
      </c>
      <c r="M6" s="735">
        <v>4440.33</v>
      </c>
      <c r="N6" s="38">
        <f t="shared" si="1"/>
        <v>832562.5</v>
      </c>
      <c r="O6" s="722" t="s">
        <v>206</v>
      </c>
      <c r="P6" s="723">
        <v>44435</v>
      </c>
      <c r="Q6" s="645">
        <v>25140</v>
      </c>
      <c r="R6" s="646">
        <v>44414</v>
      </c>
      <c r="S6" s="483"/>
      <c r="T6" s="42"/>
      <c r="U6" s="43"/>
      <c r="V6" s="44"/>
      <c r="W6" s="43"/>
      <c r="X6" s="361"/>
    </row>
    <row r="7" spans="1:24" ht="33" thickTop="1" thickBot="1" x14ac:dyDescent="0.35">
      <c r="A7" s="272" t="s">
        <v>362</v>
      </c>
      <c r="B7" s="273" t="s">
        <v>449</v>
      </c>
      <c r="C7" s="274" t="s">
        <v>644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662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5" t="s">
        <v>565</v>
      </c>
      <c r="M7" s="735">
        <v>765.16</v>
      </c>
      <c r="N7" s="38">
        <f t="shared" si="1"/>
        <v>191291.1</v>
      </c>
      <c r="O7" s="722" t="s">
        <v>35</v>
      </c>
      <c r="P7" s="723">
        <v>44433</v>
      </c>
      <c r="Q7" s="645">
        <v>0</v>
      </c>
      <c r="R7" s="646">
        <v>44414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282</v>
      </c>
      <c r="B8" s="273" t="s">
        <v>503</v>
      </c>
      <c r="C8" s="274" t="s">
        <v>645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657</v>
      </c>
      <c r="I8" s="51">
        <f>22615-226.16</f>
        <v>22388.84</v>
      </c>
      <c r="J8" s="35">
        <f t="shared" si="0"/>
        <v>4868.84</v>
      </c>
      <c r="K8" s="322">
        <v>38.5</v>
      </c>
      <c r="L8" s="735" t="s">
        <v>565</v>
      </c>
      <c r="M8" s="735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363</v>
      </c>
      <c r="B9" s="273" t="s">
        <v>30</v>
      </c>
      <c r="C9" s="274" t="s">
        <v>646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661</v>
      </c>
      <c r="I9" s="51">
        <v>24240</v>
      </c>
      <c r="J9" s="35">
        <f t="shared" si="0"/>
        <v>4920</v>
      </c>
      <c r="K9" s="322">
        <v>38.5</v>
      </c>
      <c r="L9" s="735" t="s">
        <v>565</v>
      </c>
      <c r="M9" s="735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37</v>
      </c>
      <c r="B10" s="273" t="s">
        <v>599</v>
      </c>
      <c r="C10" s="274" t="s">
        <v>647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658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5" t="s">
        <v>565</v>
      </c>
      <c r="M10" s="735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68</v>
      </c>
      <c r="B11" s="273" t="s">
        <v>600</v>
      </c>
      <c r="C11" s="274" t="s">
        <v>648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656</v>
      </c>
      <c r="I11" s="51">
        <v>20985</v>
      </c>
      <c r="J11" s="35">
        <f t="shared" si="0"/>
        <v>4447</v>
      </c>
      <c r="K11" s="322">
        <v>38</v>
      </c>
      <c r="L11" s="735" t="s">
        <v>565</v>
      </c>
      <c r="M11" s="735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43"/>
      <c r="V11" s="44"/>
      <c r="W11" s="43"/>
      <c r="X11" s="361"/>
    </row>
    <row r="12" spans="1:24" ht="33" thickTop="1" thickBot="1" x14ac:dyDescent="0.35">
      <c r="A12" s="277" t="s">
        <v>95</v>
      </c>
      <c r="B12" s="273" t="s">
        <v>503</v>
      </c>
      <c r="C12" s="274" t="s">
        <v>649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655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5" t="s">
        <v>565</v>
      </c>
      <c r="M12" s="735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43"/>
      <c r="V12" s="44"/>
      <c r="W12" s="43"/>
      <c r="X12" s="361"/>
    </row>
    <row r="13" spans="1:24" ht="33" thickTop="1" thickBot="1" x14ac:dyDescent="0.35">
      <c r="A13" s="277" t="s">
        <v>363</v>
      </c>
      <c r="B13" s="273" t="s">
        <v>39</v>
      </c>
      <c r="C13" s="274" t="s">
        <v>650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654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363</v>
      </c>
      <c r="B14" s="273" t="s">
        <v>71</v>
      </c>
      <c r="C14" s="274" t="s">
        <v>651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630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510"/>
      <c r="P14" s="699"/>
      <c r="Q14" s="645">
        <v>20040</v>
      </c>
      <c r="R14" s="646">
        <v>44431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68</v>
      </c>
      <c r="B15" s="273" t="s">
        <v>298</v>
      </c>
      <c r="C15" s="679" t="s">
        <v>652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631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510"/>
      <c r="P15" s="699"/>
      <c r="Q15" s="645">
        <v>20240</v>
      </c>
      <c r="R15" s="646">
        <v>44431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150</v>
      </c>
      <c r="B16" s="273" t="s">
        <v>30</v>
      </c>
      <c r="C16" s="274" t="s">
        <v>653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/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510"/>
      <c r="P16" s="699"/>
      <c r="Q16" s="645">
        <v>25140</v>
      </c>
      <c r="R16" s="646">
        <v>44435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 t="s">
        <v>468</v>
      </c>
      <c r="B17" s="273" t="s">
        <v>124</v>
      </c>
      <c r="C17" s="274" t="s">
        <v>653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/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510"/>
      <c r="P17" s="699"/>
      <c r="Q17" s="645">
        <v>0</v>
      </c>
      <c r="R17" s="646">
        <v>44435</v>
      </c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 t="s">
        <v>37</v>
      </c>
      <c r="B18" s="273" t="s">
        <v>71</v>
      </c>
      <c r="C18" s="274" t="s">
        <v>664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/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510"/>
      <c r="P18" s="699"/>
      <c r="Q18" s="647">
        <v>20040</v>
      </c>
      <c r="R18" s="646">
        <v>44435</v>
      </c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 t="s">
        <v>231</v>
      </c>
      <c r="B19" s="273" t="s">
        <v>30</v>
      </c>
      <c r="C19" s="274" t="s">
        <v>665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/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510"/>
      <c r="P19" s="699"/>
      <c r="Q19" s="647">
        <v>25140</v>
      </c>
      <c r="R19" s="646">
        <v>44435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362</v>
      </c>
      <c r="B20" s="273" t="s">
        <v>28</v>
      </c>
      <c r="C20" s="274" t="s">
        <v>665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/>
      <c r="I20" s="51">
        <v>5370</v>
      </c>
      <c r="J20" s="35">
        <f t="shared" si="0"/>
        <v>5370</v>
      </c>
      <c r="K20" s="581">
        <v>36</v>
      </c>
      <c r="L20" s="52"/>
      <c r="M20" s="52"/>
      <c r="N20" s="57">
        <f t="shared" si="1"/>
        <v>193320</v>
      </c>
      <c r="O20" s="510"/>
      <c r="P20" s="699"/>
      <c r="Q20" s="647">
        <v>0</v>
      </c>
      <c r="R20" s="646">
        <v>44435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231</v>
      </c>
      <c r="B21" s="273" t="s">
        <v>30</v>
      </c>
      <c r="C21" s="274" t="s">
        <v>666</v>
      </c>
      <c r="D21" s="93">
        <v>53</v>
      </c>
      <c r="E21" s="559">
        <f t="shared" si="2"/>
        <v>1045160</v>
      </c>
      <c r="F21" s="275">
        <v>19720</v>
      </c>
      <c r="G21" s="276">
        <v>44437</v>
      </c>
      <c r="H21" s="50"/>
      <c r="I21" s="51">
        <v>20820</v>
      </c>
      <c r="J21" s="35">
        <f t="shared" si="0"/>
        <v>1100</v>
      </c>
      <c r="K21" s="581">
        <v>36</v>
      </c>
      <c r="L21" s="52"/>
      <c r="M21" s="52"/>
      <c r="N21" s="57">
        <f t="shared" si="1"/>
        <v>749520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362</v>
      </c>
      <c r="B22" s="273" t="s">
        <v>28</v>
      </c>
      <c r="C22" s="274" t="s">
        <v>666</v>
      </c>
      <c r="D22" s="93">
        <v>53</v>
      </c>
      <c r="E22" s="559">
        <f t="shared" si="2"/>
        <v>0</v>
      </c>
      <c r="F22" s="275">
        <v>0</v>
      </c>
      <c r="G22" s="276">
        <v>44437</v>
      </c>
      <c r="H22" s="50"/>
      <c r="I22" s="51">
        <v>5015</v>
      </c>
      <c r="J22" s="35">
        <f t="shared" si="0"/>
        <v>5015</v>
      </c>
      <c r="K22" s="581">
        <v>36</v>
      </c>
      <c r="L22" s="52"/>
      <c r="M22" s="52"/>
      <c r="N22" s="57">
        <f t="shared" si="1"/>
        <v>180540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47"/>
      <c r="B52" s="71"/>
      <c r="C52" s="319"/>
      <c r="D52" s="319"/>
      <c r="E52" s="614"/>
      <c r="F52" s="746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30.75" customHeight="1" x14ac:dyDescent="0.3">
      <c r="A53" s="914" t="s">
        <v>55</v>
      </c>
      <c r="B53" s="292" t="s">
        <v>56</v>
      </c>
      <c r="C53" s="916" t="s">
        <v>621</v>
      </c>
      <c r="D53" s="716"/>
      <c r="E53" s="607"/>
      <c r="F53" s="327">
        <v>1300.4050999999999</v>
      </c>
      <c r="G53" s="321">
        <v>44410</v>
      </c>
      <c r="H53" s="902">
        <v>520</v>
      </c>
      <c r="I53" s="275">
        <v>1300.4050999999999</v>
      </c>
      <c r="J53" s="35">
        <f t="shared" si="0"/>
        <v>0</v>
      </c>
      <c r="K53" s="322">
        <v>78</v>
      </c>
      <c r="L53" s="323"/>
      <c r="M53" s="323"/>
      <c r="N53" s="331">
        <f t="shared" si="1"/>
        <v>101431.59779999999</v>
      </c>
      <c r="O53" s="850" t="s">
        <v>35</v>
      </c>
      <c r="P53" s="702">
        <v>44428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15"/>
      <c r="B54" s="292" t="s">
        <v>397</v>
      </c>
      <c r="C54" s="917"/>
      <c r="D54" s="717"/>
      <c r="E54" s="607"/>
      <c r="F54" s="51">
        <v>99.4</v>
      </c>
      <c r="G54" s="87">
        <v>44410</v>
      </c>
      <c r="H54" s="903"/>
      <c r="I54" s="48">
        <v>99.4</v>
      </c>
      <c r="J54" s="35">
        <f t="shared" si="0"/>
        <v>0</v>
      </c>
      <c r="K54" s="36">
        <v>86</v>
      </c>
      <c r="L54" s="52"/>
      <c r="M54" s="52"/>
      <c r="N54" s="331">
        <f t="shared" si="1"/>
        <v>8548.4</v>
      </c>
      <c r="O54" s="851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24"/>
      <c r="B55" s="328"/>
      <c r="C55" s="718"/>
      <c r="D55" s="608"/>
      <c r="E55" s="607"/>
      <c r="F55" s="51"/>
      <c r="G55" s="49"/>
      <c r="H55" s="719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26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/>
      <c r="B60" s="599"/>
      <c r="C60" s="619"/>
      <c r="D60" s="610"/>
      <c r="E60" s="609"/>
      <c r="F60" s="51"/>
      <c r="G60" s="49"/>
      <c r="H60" s="621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8" t="s">
        <v>633</v>
      </c>
      <c r="D61" s="610"/>
      <c r="E61" s="609"/>
      <c r="F61" s="51">
        <v>500</v>
      </c>
      <c r="G61" s="49">
        <v>44419</v>
      </c>
      <c r="H61" s="622" t="s">
        <v>612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710" t="s">
        <v>35</v>
      </c>
      <c r="P61" s="713">
        <v>44420</v>
      </c>
      <c r="Q61" s="508"/>
      <c r="R61" s="40"/>
      <c r="S61" s="41"/>
      <c r="T61" s="42"/>
      <c r="U61" s="43"/>
      <c r="V61" s="44"/>
    </row>
    <row r="62" spans="1:24" ht="17.25" customHeight="1" x14ac:dyDescent="0.3">
      <c r="A62" s="470" t="s">
        <v>208</v>
      </c>
      <c r="B62" s="599" t="s">
        <v>33</v>
      </c>
      <c r="C62" s="730" t="s">
        <v>623</v>
      </c>
      <c r="D62" s="707"/>
      <c r="E62" s="609"/>
      <c r="F62" s="51">
        <v>300</v>
      </c>
      <c r="G62" s="49">
        <v>44426</v>
      </c>
      <c r="H62" s="622" t="s">
        <v>624</v>
      </c>
      <c r="I62" s="51">
        <v>300</v>
      </c>
      <c r="J62" s="35">
        <f t="shared" si="0"/>
        <v>0</v>
      </c>
      <c r="K62" s="36">
        <v>60</v>
      </c>
      <c r="L62" s="52"/>
      <c r="M62" s="52"/>
      <c r="N62" s="38">
        <f t="shared" si="1"/>
        <v>18000</v>
      </c>
      <c r="O62" s="748" t="s">
        <v>35</v>
      </c>
      <c r="P62" s="740">
        <v>44428</v>
      </c>
      <c r="Q62" s="712"/>
      <c r="R62" s="40"/>
      <c r="S62" s="41"/>
      <c r="T62" s="42"/>
      <c r="U62" s="43"/>
      <c r="V62" s="44"/>
    </row>
    <row r="63" spans="1:24" ht="18.75" customHeight="1" thickBot="1" x14ac:dyDescent="0.35">
      <c r="A63" s="102" t="s">
        <v>634</v>
      </c>
      <c r="B63" s="599" t="s">
        <v>53</v>
      </c>
      <c r="C63" s="731" t="s">
        <v>635</v>
      </c>
      <c r="D63" s="707"/>
      <c r="E63" s="609"/>
      <c r="F63" s="51">
        <v>1515</v>
      </c>
      <c r="G63" s="49">
        <v>44426</v>
      </c>
      <c r="H63" s="621">
        <v>1320</v>
      </c>
      <c r="I63" s="51">
        <v>1515</v>
      </c>
      <c r="J63" s="35">
        <f t="shared" si="0"/>
        <v>0</v>
      </c>
      <c r="K63" s="36">
        <v>30</v>
      </c>
      <c r="L63" s="52"/>
      <c r="M63" s="52"/>
      <c r="N63" s="38">
        <f t="shared" si="1"/>
        <v>45450</v>
      </c>
      <c r="O63" s="592" t="s">
        <v>35</v>
      </c>
      <c r="P63" s="741">
        <v>44434</v>
      </c>
      <c r="Q63" s="712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599"/>
      <c r="C64" s="709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711"/>
      <c r="P64" s="714"/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59</v>
      </c>
      <c r="B65" s="599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 t="s">
        <v>208</v>
      </c>
      <c r="B66" s="599" t="s">
        <v>33</v>
      </c>
      <c r="C66" s="619" t="s">
        <v>640</v>
      </c>
      <c r="D66" s="610"/>
      <c r="E66" s="609"/>
      <c r="F66" s="51">
        <v>300</v>
      </c>
      <c r="G66" s="49">
        <v>44432</v>
      </c>
      <c r="H66" s="622" t="s">
        <v>641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508" t="s">
        <v>374</v>
      </c>
      <c r="P66" s="702">
        <v>44434</v>
      </c>
      <c r="Q66" s="508"/>
      <c r="R66" s="40"/>
      <c r="S66" s="41"/>
      <c r="T66" s="42"/>
      <c r="U66" s="43"/>
      <c r="V66" s="44"/>
    </row>
    <row r="67" spans="1:22" ht="18.75" x14ac:dyDescent="0.3">
      <c r="A67" s="53"/>
      <c r="B67" s="599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6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904"/>
      <c r="M74" s="90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904"/>
      <c r="M75" s="90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27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27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27"/>
      <c r="D107" s="727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27"/>
      <c r="D109" s="727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5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5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5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5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5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37"/>
      <c r="L142" s="133"/>
      <c r="M142" s="133"/>
      <c r="N142" s="136">
        <f t="shared" ref="N142:N226" si="6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5"/>
        <v>0</v>
      </c>
      <c r="K143" s="56"/>
      <c r="L143" s="133"/>
      <c r="M143" s="133"/>
      <c r="N143" s="57">
        <f t="shared" si="6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5"/>
        <v>0</v>
      </c>
      <c r="K144" s="137"/>
      <c r="L144" s="133"/>
      <c r="M144" s="133"/>
      <c r="N144" s="136">
        <f t="shared" si="6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5"/>
        <v>0</v>
      </c>
      <c r="K145" s="137"/>
      <c r="L145" s="133"/>
      <c r="M145" s="133"/>
      <c r="N145" s="136">
        <f t="shared" si="6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5"/>
        <v>0</v>
      </c>
      <c r="K146" s="137"/>
      <c r="L146" s="145"/>
      <c r="M146" s="145"/>
      <c r="N146" s="136">
        <f t="shared" si="6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5"/>
        <v>0</v>
      </c>
      <c r="K147" s="137"/>
      <c r="L147" s="145"/>
      <c r="M147" s="145"/>
      <c r="N147" s="136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5"/>
        <v>0</v>
      </c>
      <c r="K148" s="137"/>
      <c r="L148" s="145"/>
      <c r="M148" s="145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5"/>
        <v>0</v>
      </c>
      <c r="K150" s="56"/>
      <c r="L150" s="52"/>
      <c r="M150" s="52"/>
      <c r="N150" s="57">
        <f t="shared" si="6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5"/>
        <v>0</v>
      </c>
      <c r="K151" s="56"/>
      <c r="L151" s="52"/>
      <c r="M151" s="52"/>
      <c r="N151" s="57">
        <f t="shared" si="6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5"/>
        <v>0</v>
      </c>
      <c r="N161" s="57">
        <f t="shared" si="6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5"/>
        <v>0</v>
      </c>
      <c r="N162" s="57">
        <f t="shared" si="6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7">I201-F201</f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7"/>
        <v>0</v>
      </c>
      <c r="K227" s="56"/>
      <c r="L227" s="182"/>
      <c r="M227" s="183"/>
      <c r="N227" s="57">
        <f t="shared" ref="N227:N236" si="8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27"/>
      <c r="I228" s="48"/>
      <c r="J228" s="35">
        <f t="shared" si="7"/>
        <v>0</v>
      </c>
      <c r="K228" s="56"/>
      <c r="L228" s="182"/>
      <c r="M228" s="183"/>
      <c r="N228" s="57">
        <f t="shared" si="8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27"/>
      <c r="I229" s="48"/>
      <c r="J229" s="35">
        <f t="shared" si="7"/>
        <v>0</v>
      </c>
      <c r="K229" s="56"/>
      <c r="L229" s="182"/>
      <c r="M229" s="183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27"/>
      <c r="I230" s="48"/>
      <c r="J230" s="35">
        <f t="shared" si="7"/>
        <v>0</v>
      </c>
      <c r="K230" s="56"/>
      <c r="L230" s="182"/>
      <c r="M230" s="183"/>
      <c r="N230" s="57">
        <f t="shared" si="8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27"/>
      <c r="I231" s="48"/>
      <c r="J231" s="35">
        <f t="shared" si="7"/>
        <v>0</v>
      </c>
      <c r="K231" s="56"/>
      <c r="L231" s="182"/>
      <c r="M231" s="183"/>
      <c r="N231" s="57">
        <f t="shared" si="8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27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7"/>
        <v>0</v>
      </c>
      <c r="K233" s="56"/>
      <c r="L233" s="182"/>
      <c r="M233" s="191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7"/>
        <v>0</v>
      </c>
      <c r="K234" s="56"/>
      <c r="L234" s="182"/>
      <c r="M234" s="191"/>
      <c r="N234" s="57">
        <f t="shared" si="8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7"/>
        <v>0</v>
      </c>
      <c r="K235" s="56"/>
      <c r="L235" s="182"/>
      <c r="M235" s="191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7"/>
        <v>0</v>
      </c>
      <c r="K236" s="56"/>
      <c r="L236" s="182"/>
      <c r="M236" s="191"/>
      <c r="N236" s="57">
        <f t="shared" si="8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7"/>
        <v>0</v>
      </c>
      <c r="K237" s="198"/>
      <c r="L237" s="198"/>
      <c r="M237" s="198"/>
      <c r="N237" s="199">
        <f t="shared" ref="N237:N248" si="9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7"/>
        <v>0</v>
      </c>
      <c r="K238" s="198"/>
      <c r="L238" s="198"/>
      <c r="M238" s="198"/>
      <c r="N238" s="199">
        <f t="shared" si="9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7"/>
        <v>0</v>
      </c>
      <c r="K239" s="198"/>
      <c r="L239" s="198"/>
      <c r="M239" s="198"/>
      <c r="N239" s="199">
        <f t="shared" si="9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7"/>
        <v>0</v>
      </c>
      <c r="K240" s="198"/>
      <c r="L240" s="198"/>
      <c r="M240" s="198"/>
      <c r="N240" s="199">
        <f t="shared" si="9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7"/>
        <v>0</v>
      </c>
      <c r="K241" s="198"/>
      <c r="L241" s="198"/>
      <c r="M241" s="198"/>
      <c r="N241" s="199">
        <f t="shared" si="9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7"/>
        <v>0</v>
      </c>
      <c r="K242" s="213"/>
      <c r="L242" s="213"/>
      <c r="M242" s="213"/>
      <c r="N242" s="199">
        <f t="shared" si="9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7"/>
        <v>0</v>
      </c>
      <c r="K243" s="213"/>
      <c r="L243" s="213"/>
      <c r="M243" s="213"/>
      <c r="N243" s="199">
        <f t="shared" si="9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7"/>
        <v>0</v>
      </c>
      <c r="K244" s="213"/>
      <c r="L244" s="213"/>
      <c r="M244" s="213"/>
      <c r="N244" s="199">
        <f t="shared" si="9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71" t="s">
        <v>19</v>
      </c>
      <c r="G245" s="771"/>
      <c r="H245" s="772"/>
      <c r="I245" s="216">
        <f>SUM(I4:I244)</f>
        <v>353578.64509999997</v>
      </c>
      <c r="J245" s="217"/>
      <c r="K245" s="213"/>
      <c r="L245" s="218"/>
      <c r="M245" s="213"/>
      <c r="N245" s="199">
        <f t="shared" si="9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9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9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9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13364931.137800001</v>
      </c>
      <c r="O249" s="306"/>
      <c r="Q249" s="234">
        <f>SUM(Q4:Q248)</f>
        <v>295660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13660591.137800001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8">
    <mergeCell ref="F245:H245"/>
    <mergeCell ref="A1:J2"/>
    <mergeCell ref="W1:X1"/>
    <mergeCell ref="O53:O54"/>
    <mergeCell ref="L74:M75"/>
    <mergeCell ref="A53:A54"/>
    <mergeCell ref="C53:C54"/>
    <mergeCell ref="H53:H5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8"/>
  <sheetViews>
    <sheetView tabSelected="1" workbookViewId="0">
      <selection activeCell="D8" sqref="D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84" t="s">
        <v>667</v>
      </c>
      <c r="B1" s="784"/>
      <c r="C1" s="784"/>
      <c r="D1" s="784"/>
      <c r="E1" s="784"/>
      <c r="F1" s="784"/>
      <c r="G1" s="784"/>
      <c r="H1" s="784"/>
      <c r="I1" s="784"/>
      <c r="J1" s="78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82" t="s">
        <v>99</v>
      </c>
      <c r="X1" s="783"/>
    </row>
    <row r="2" spans="1:24" thickBot="1" x14ac:dyDescent="0.3">
      <c r="A2" s="784"/>
      <c r="B2" s="784"/>
      <c r="C2" s="784"/>
      <c r="D2" s="784"/>
      <c r="E2" s="784"/>
      <c r="F2" s="784"/>
      <c r="G2" s="784"/>
      <c r="H2" s="784"/>
      <c r="I2" s="784"/>
      <c r="J2" s="78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668</v>
      </c>
      <c r="B4" s="267" t="s">
        <v>30</v>
      </c>
      <c r="C4" s="268" t="s">
        <v>673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8"/>
      <c r="I4" s="34">
        <v>22515</v>
      </c>
      <c r="J4" s="35">
        <f t="shared" ref="J4:J136" si="0">I4-F4</f>
        <v>535</v>
      </c>
      <c r="K4" s="322">
        <v>36</v>
      </c>
      <c r="L4" s="918"/>
      <c r="M4" s="918"/>
      <c r="N4" s="38">
        <f t="shared" ref="N4:N140" si="1">K4*I4</f>
        <v>810540</v>
      </c>
      <c r="O4" s="510"/>
      <c r="P4" s="699"/>
      <c r="Q4" s="643"/>
      <c r="R4" s="644"/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673</v>
      </c>
      <c r="D5" s="93">
        <v>53</v>
      </c>
      <c r="E5" s="559">
        <f t="shared" ref="E5:E22" si="2">D5*F5</f>
        <v>0</v>
      </c>
      <c r="F5" s="275">
        <v>0</v>
      </c>
      <c r="G5" s="276">
        <v>44440</v>
      </c>
      <c r="H5" s="50"/>
      <c r="I5" s="51">
        <v>5675</v>
      </c>
      <c r="J5" s="35">
        <f t="shared" si="0"/>
        <v>5675</v>
      </c>
      <c r="K5" s="322">
        <v>36</v>
      </c>
      <c r="L5" s="323"/>
      <c r="M5" s="323"/>
      <c r="N5" s="38">
        <f t="shared" si="1"/>
        <v>204300</v>
      </c>
      <c r="O5" s="722"/>
      <c r="P5" s="723"/>
      <c r="Q5" s="645"/>
      <c r="R5" s="646"/>
      <c r="S5" s="483"/>
      <c r="T5" s="42"/>
      <c r="U5" s="43"/>
      <c r="V5" s="44"/>
      <c r="W5" s="378"/>
      <c r="X5" s="379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674</v>
      </c>
      <c r="D6" s="93">
        <v>53</v>
      </c>
      <c r="E6" s="559">
        <f t="shared" si="2"/>
        <v>1237550</v>
      </c>
      <c r="F6" s="275">
        <v>23350</v>
      </c>
      <c r="G6" s="276">
        <v>44441</v>
      </c>
      <c r="H6" s="50"/>
      <c r="I6" s="51">
        <v>23795</v>
      </c>
      <c r="J6" s="35">
        <f t="shared" si="0"/>
        <v>445</v>
      </c>
      <c r="K6" s="322">
        <v>36</v>
      </c>
      <c r="L6" s="323"/>
      <c r="M6" s="323"/>
      <c r="N6" s="38">
        <f t="shared" si="1"/>
        <v>856620</v>
      </c>
      <c r="O6" s="722"/>
      <c r="P6" s="723"/>
      <c r="Q6" s="645"/>
      <c r="R6" s="646"/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669</v>
      </c>
      <c r="B7" s="273" t="s">
        <v>28</v>
      </c>
      <c r="C7" s="274" t="s">
        <v>674</v>
      </c>
      <c r="D7" s="93">
        <v>53</v>
      </c>
      <c r="E7" s="559">
        <f t="shared" si="2"/>
        <v>0</v>
      </c>
      <c r="F7" s="275">
        <v>0</v>
      </c>
      <c r="G7" s="276">
        <v>44441</v>
      </c>
      <c r="H7" s="50"/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2"/>
      <c r="P7" s="723"/>
      <c r="Q7" s="645"/>
      <c r="R7" s="646"/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150</v>
      </c>
      <c r="B8" s="273" t="s">
        <v>30</v>
      </c>
      <c r="C8" s="274"/>
      <c r="D8" s="93"/>
      <c r="E8" s="559">
        <f t="shared" si="2"/>
        <v>0</v>
      </c>
      <c r="F8" s="275">
        <v>21520</v>
      </c>
      <c r="G8" s="276">
        <v>44444</v>
      </c>
      <c r="H8" s="50"/>
      <c r="I8" s="51">
        <v>21535</v>
      </c>
      <c r="J8" s="35">
        <f t="shared" si="0"/>
        <v>15</v>
      </c>
      <c r="K8" s="322">
        <v>35.5</v>
      </c>
      <c r="L8" s="323"/>
      <c r="M8" s="323"/>
      <c r="N8" s="38">
        <f t="shared" si="1"/>
        <v>764492.5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670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44444</v>
      </c>
      <c r="H9" s="50"/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8.75" thickTop="1" thickBot="1" x14ac:dyDescent="0.35">
      <c r="A10" s="277" t="s">
        <v>671</v>
      </c>
      <c r="B10" s="273" t="s">
        <v>30</v>
      </c>
      <c r="C10" s="274"/>
      <c r="D10" s="173"/>
      <c r="E10" s="559">
        <f t="shared" si="2"/>
        <v>0</v>
      </c>
      <c r="F10" s="275">
        <v>22430</v>
      </c>
      <c r="G10" s="276">
        <v>44446</v>
      </c>
      <c r="H10" s="50"/>
      <c r="I10" s="51">
        <v>22790</v>
      </c>
      <c r="J10" s="35">
        <f t="shared" si="0"/>
        <v>360</v>
      </c>
      <c r="K10" s="322">
        <v>35.5</v>
      </c>
      <c r="L10" s="323"/>
      <c r="M10" s="323"/>
      <c r="N10" s="38">
        <f t="shared" si="1"/>
        <v>809045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/>
      <c r="D11" s="93"/>
      <c r="E11" s="559">
        <f t="shared" si="2"/>
        <v>0</v>
      </c>
      <c r="F11" s="275">
        <v>0</v>
      </c>
      <c r="G11" s="276">
        <v>44446</v>
      </c>
      <c r="H11" s="50"/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/>
      <c r="D12" s="93"/>
      <c r="E12" s="559">
        <f t="shared" si="2"/>
        <v>0</v>
      </c>
      <c r="F12" s="275">
        <v>21100</v>
      </c>
      <c r="G12" s="276">
        <v>44447</v>
      </c>
      <c r="H12" s="677"/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672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44447</v>
      </c>
      <c r="H13" s="55"/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/>
      <c r="B14" s="273"/>
      <c r="C14" s="274"/>
      <c r="D14" s="93"/>
      <c r="E14" s="559">
        <f t="shared" si="2"/>
        <v>0</v>
      </c>
      <c r="F14" s="275"/>
      <c r="G14" s="276"/>
      <c r="H14" s="55"/>
      <c r="I14" s="51"/>
      <c r="J14" s="35">
        <f t="shared" si="0"/>
        <v>0</v>
      </c>
      <c r="K14" s="322"/>
      <c r="L14" s="323"/>
      <c r="M14" s="323"/>
      <c r="N14" s="38">
        <f t="shared" si="1"/>
        <v>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/>
      <c r="B15" s="273"/>
      <c r="C15" s="679"/>
      <c r="D15" s="93"/>
      <c r="E15" s="559">
        <f t="shared" si="2"/>
        <v>0</v>
      </c>
      <c r="F15" s="275"/>
      <c r="G15" s="276"/>
      <c r="H15" s="677"/>
      <c r="I15" s="51"/>
      <c r="J15" s="35">
        <f t="shared" si="0"/>
        <v>0</v>
      </c>
      <c r="K15" s="322"/>
      <c r="L15" s="323"/>
      <c r="M15" s="323"/>
      <c r="N15" s="38">
        <f t="shared" si="1"/>
        <v>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/>
      <c r="B16" s="273"/>
      <c r="C16" s="274"/>
      <c r="D16" s="93"/>
      <c r="E16" s="559">
        <f t="shared" si="2"/>
        <v>0</v>
      </c>
      <c r="F16" s="275"/>
      <c r="G16" s="276"/>
      <c r="H16" s="677"/>
      <c r="I16" s="51"/>
      <c r="J16" s="35">
        <f t="shared" si="0"/>
        <v>0</v>
      </c>
      <c r="K16" s="581"/>
      <c r="L16" s="323"/>
      <c r="M16" s="323"/>
      <c r="N16" s="57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/>
      <c r="B17" s="273"/>
      <c r="C17" s="274"/>
      <c r="D17" s="93"/>
      <c r="E17" s="559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/>
      <c r="B18" s="273"/>
      <c r="C18" s="274"/>
      <c r="D18" s="93"/>
      <c r="E18" s="559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/>
      <c r="B19" s="273"/>
      <c r="C19" s="274"/>
      <c r="D19" s="93"/>
      <c r="E19" s="559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/>
      <c r="B20" s="273"/>
      <c r="C20" s="274"/>
      <c r="D20" s="93"/>
      <c r="E20" s="559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/>
      <c r="B21" s="273"/>
      <c r="C21" s="274"/>
      <c r="D21" s="93"/>
      <c r="E21" s="559">
        <f t="shared" si="2"/>
        <v>0</v>
      </c>
      <c r="F21" s="275"/>
      <c r="G21" s="276"/>
      <c r="H21" s="50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8" thickTop="1" x14ac:dyDescent="0.3">
      <c r="A22" s="281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7"/>
      <c r="B52" s="71"/>
      <c r="C52" s="319"/>
      <c r="D52" s="319"/>
      <c r="E52" s="614"/>
      <c r="F52" s="746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18.75" x14ac:dyDescent="0.3">
      <c r="A53" s="279"/>
      <c r="B53" s="292" t="s">
        <v>56</v>
      </c>
      <c r="C53" s="921"/>
      <c r="D53" s="716"/>
      <c r="E53" s="607"/>
      <c r="F53" s="927"/>
      <c r="G53" s="276"/>
      <c r="H53" s="928"/>
      <c r="I53" s="320"/>
      <c r="J53" s="35">
        <f t="shared" si="0"/>
        <v>0</v>
      </c>
      <c r="K53" s="322"/>
      <c r="L53" s="323"/>
      <c r="M53" s="323"/>
      <c r="N53" s="331">
        <f t="shared" si="1"/>
        <v>0</v>
      </c>
      <c r="O53" s="508"/>
      <c r="P53" s="702"/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19"/>
      <c r="B54" s="292" t="s">
        <v>397</v>
      </c>
      <c r="C54" s="920"/>
      <c r="D54" s="717"/>
      <c r="E54" s="607"/>
      <c r="F54" s="51"/>
      <c r="G54" s="49"/>
      <c r="H54" s="928"/>
      <c r="I54" s="51"/>
      <c r="J54" s="35">
        <f t="shared" si="0"/>
        <v>0</v>
      </c>
      <c r="K54" s="36"/>
      <c r="L54" s="52"/>
      <c r="M54" s="52"/>
      <c r="N54" s="331">
        <f t="shared" si="1"/>
        <v>0</v>
      </c>
      <c r="O54" s="508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57"/>
      <c r="B55" s="328"/>
      <c r="C55" s="718"/>
      <c r="D55" s="608"/>
      <c r="E55" s="607"/>
      <c r="F55" s="51"/>
      <c r="G55" s="49"/>
      <c r="H55" s="618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59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7.25" x14ac:dyDescent="0.3">
      <c r="A58" s="291"/>
      <c r="B58" s="922"/>
      <c r="C58" s="708"/>
      <c r="D58" s="923"/>
      <c r="E58" s="924"/>
      <c r="F58" s="925"/>
      <c r="G58" s="41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102"/>
      <c r="B59" s="286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/>
      <c r="B60" s="286"/>
      <c r="C60" s="619"/>
      <c r="D60" s="610"/>
      <c r="E60" s="609"/>
      <c r="F60" s="51"/>
      <c r="G60" s="49"/>
      <c r="H60" s="621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41"/>
      <c r="T60" s="42"/>
      <c r="U60" s="43"/>
      <c r="V60" s="44"/>
    </row>
    <row r="61" spans="1:24" ht="18.75" x14ac:dyDescent="0.3">
      <c r="A61" s="53"/>
      <c r="B61" s="286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41"/>
      <c r="T61" s="42"/>
      <c r="U61" s="43"/>
      <c r="V61" s="44"/>
    </row>
    <row r="62" spans="1:24" ht="17.25" customHeight="1" x14ac:dyDescent="0.3">
      <c r="A62" s="102"/>
      <c r="B62" s="286"/>
      <c r="C62" s="619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276"/>
      <c r="Q62" s="508"/>
      <c r="R62" s="40"/>
      <c r="S62" s="41"/>
      <c r="T62" s="42"/>
      <c r="U62" s="43"/>
      <c r="V62" s="44"/>
    </row>
    <row r="63" spans="1:24" ht="18.75" customHeight="1" x14ac:dyDescent="0.3">
      <c r="A63" s="102"/>
      <c r="B63" s="286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276"/>
      <c r="Q63" s="508"/>
      <c r="R63" s="40"/>
      <c r="S63" s="41"/>
      <c r="T63" s="42"/>
      <c r="U63" s="43"/>
      <c r="V63" s="44"/>
    </row>
    <row r="64" spans="1:24" ht="18.75" x14ac:dyDescent="0.3">
      <c r="A64" s="53"/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8.75" customHeight="1" x14ac:dyDescent="0.3">
      <c r="A65" s="287"/>
      <c r="B65" s="286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/>
      <c r="B66" s="286"/>
      <c r="C66" s="619"/>
      <c r="D66" s="610"/>
      <c r="E66" s="609"/>
      <c r="F66" s="51"/>
      <c r="G66" s="49"/>
      <c r="H66" s="622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286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286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286"/>
      <c r="C69" s="926"/>
      <c r="D69" s="596"/>
      <c r="E69" s="97"/>
      <c r="F69" s="320"/>
      <c r="G69" s="276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286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904"/>
      <c r="M74" s="90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904"/>
      <c r="M75" s="90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60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60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60"/>
      <c r="D107" s="760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60"/>
      <c r="D109" s="760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5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5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5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5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5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37"/>
      <c r="L142" s="133"/>
      <c r="M142" s="133"/>
      <c r="N142" s="136">
        <f t="shared" ref="N142:N226" si="6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5"/>
        <v>0</v>
      </c>
      <c r="K143" s="56"/>
      <c r="L143" s="133"/>
      <c r="M143" s="133"/>
      <c r="N143" s="57">
        <f t="shared" si="6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5"/>
        <v>0</v>
      </c>
      <c r="K144" s="137"/>
      <c r="L144" s="133"/>
      <c r="M144" s="133"/>
      <c r="N144" s="136">
        <f t="shared" si="6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5"/>
        <v>0</v>
      </c>
      <c r="K145" s="137"/>
      <c r="L145" s="133"/>
      <c r="M145" s="133"/>
      <c r="N145" s="136">
        <f t="shared" si="6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5"/>
        <v>0</v>
      </c>
      <c r="K146" s="137"/>
      <c r="L146" s="145"/>
      <c r="M146" s="145"/>
      <c r="N146" s="136">
        <f t="shared" si="6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5"/>
        <v>0</v>
      </c>
      <c r="K147" s="137"/>
      <c r="L147" s="145"/>
      <c r="M147" s="145"/>
      <c r="N147" s="136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5"/>
        <v>0</v>
      </c>
      <c r="K148" s="137"/>
      <c r="L148" s="145"/>
      <c r="M148" s="145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5"/>
        <v>0</v>
      </c>
      <c r="K150" s="56"/>
      <c r="L150" s="52"/>
      <c r="M150" s="52"/>
      <c r="N150" s="57">
        <f t="shared" si="6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5"/>
        <v>0</v>
      </c>
      <c r="K151" s="56"/>
      <c r="L151" s="52"/>
      <c r="M151" s="52"/>
      <c r="N151" s="57">
        <f t="shared" si="6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5"/>
        <v>0</v>
      </c>
      <c r="N161" s="57">
        <f t="shared" si="6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5"/>
        <v>0</v>
      </c>
      <c r="N162" s="57">
        <f t="shared" si="6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7">I201-F201</f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7"/>
        <v>0</v>
      </c>
      <c r="K227" s="56"/>
      <c r="L227" s="182"/>
      <c r="M227" s="183"/>
      <c r="N227" s="57">
        <f t="shared" ref="N227:N236" si="8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60"/>
      <c r="I228" s="48"/>
      <c r="J228" s="35">
        <f t="shared" si="7"/>
        <v>0</v>
      </c>
      <c r="K228" s="56"/>
      <c r="L228" s="182"/>
      <c r="M228" s="183"/>
      <c r="N228" s="57">
        <f t="shared" si="8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60"/>
      <c r="I229" s="48"/>
      <c r="J229" s="35">
        <f t="shared" si="7"/>
        <v>0</v>
      </c>
      <c r="K229" s="56"/>
      <c r="L229" s="182"/>
      <c r="M229" s="183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60"/>
      <c r="I230" s="48"/>
      <c r="J230" s="35">
        <f t="shared" si="7"/>
        <v>0</v>
      </c>
      <c r="K230" s="56"/>
      <c r="L230" s="182"/>
      <c r="M230" s="183"/>
      <c r="N230" s="57">
        <f t="shared" si="8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60"/>
      <c r="I231" s="48"/>
      <c r="J231" s="35">
        <f t="shared" si="7"/>
        <v>0</v>
      </c>
      <c r="K231" s="56"/>
      <c r="L231" s="182"/>
      <c r="M231" s="183"/>
      <c r="N231" s="57">
        <f t="shared" si="8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60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7"/>
        <v>0</v>
      </c>
      <c r="K233" s="56"/>
      <c r="L233" s="182"/>
      <c r="M233" s="191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7"/>
        <v>0</v>
      </c>
      <c r="K234" s="56"/>
      <c r="L234" s="182"/>
      <c r="M234" s="191"/>
      <c r="N234" s="57">
        <f t="shared" si="8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7"/>
        <v>0</v>
      </c>
      <c r="K235" s="56"/>
      <c r="L235" s="182"/>
      <c r="M235" s="191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7"/>
        <v>0</v>
      </c>
      <c r="K236" s="56"/>
      <c r="L236" s="182"/>
      <c r="M236" s="191"/>
      <c r="N236" s="57">
        <f t="shared" si="8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7"/>
        <v>0</v>
      </c>
      <c r="K237" s="198"/>
      <c r="L237" s="198"/>
      <c r="M237" s="198"/>
      <c r="N237" s="199">
        <f t="shared" ref="N237:N248" si="9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7"/>
        <v>0</v>
      </c>
      <c r="K238" s="198"/>
      <c r="L238" s="198"/>
      <c r="M238" s="198"/>
      <c r="N238" s="199">
        <f t="shared" si="9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7"/>
        <v>0</v>
      </c>
      <c r="K239" s="198"/>
      <c r="L239" s="198"/>
      <c r="M239" s="198"/>
      <c r="N239" s="199">
        <f t="shared" si="9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7"/>
        <v>0</v>
      </c>
      <c r="K240" s="198"/>
      <c r="L240" s="198"/>
      <c r="M240" s="198"/>
      <c r="N240" s="199">
        <f t="shared" si="9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7"/>
        <v>0</v>
      </c>
      <c r="K241" s="198"/>
      <c r="L241" s="198"/>
      <c r="M241" s="198"/>
      <c r="N241" s="199">
        <f t="shared" si="9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7"/>
        <v>0</v>
      </c>
      <c r="K242" s="213"/>
      <c r="L242" s="213"/>
      <c r="M242" s="213"/>
      <c r="N242" s="199">
        <f t="shared" si="9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7"/>
        <v>0</v>
      </c>
      <c r="K243" s="213"/>
      <c r="L243" s="213"/>
      <c r="M243" s="213"/>
      <c r="N243" s="199">
        <f t="shared" si="9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7"/>
        <v>0</v>
      </c>
      <c r="K244" s="213"/>
      <c r="L244" s="213"/>
      <c r="M244" s="213"/>
      <c r="N244" s="199">
        <f t="shared" si="9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771" t="s">
        <v>19</v>
      </c>
      <c r="G245" s="771"/>
      <c r="H245" s="772"/>
      <c r="I245" s="216">
        <f>SUM(I4:I244)</f>
        <v>141900</v>
      </c>
      <c r="J245" s="217"/>
      <c r="K245" s="213"/>
      <c r="L245" s="218"/>
      <c r="M245" s="213"/>
      <c r="N245" s="199">
        <f t="shared" si="9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9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9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9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5052892.5</v>
      </c>
      <c r="O249" s="306"/>
      <c r="Q249" s="234">
        <f>SUM(Q4:Q248)</f>
        <v>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5052892.5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4">
    <mergeCell ref="L74:M75"/>
    <mergeCell ref="F245:H245"/>
    <mergeCell ref="A1:J2"/>
    <mergeCell ref="W1:X1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2021-09-10T16:56:50Z</dcterms:modified>
</cp:coreProperties>
</file>