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0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3" l="1"/>
  <c r="M29" i="13"/>
  <c r="M28" i="13" l="1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<sst xmlns="http://schemas.openxmlformats.org/spreadsheetml/2006/main" count="1471" uniqueCount="813">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</sst>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26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4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1" t="s">
        <v>5</v>
      </c>
      <c r="F4" s="552"/>
      <c r="H4" s="553" t="s">
        <v>6</v>
      </c>
      <c r="I4" s="554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5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60">
        <f>SUM(M5:M40)</f>
        <v>1399609.5</v>
      </c>
      <c r="N49" s="560">
        <f>SUM(N5:N40)</f>
        <v>910600</v>
      </c>
      <c r="P49" s="111">
        <f>SUM(P5:P40)</f>
        <v>3236981.46</v>
      </c>
      <c r="Q49" s="57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1"/>
      <c r="N50" s="561"/>
      <c r="P50" s="44"/>
      <c r="Q50" s="57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8">
        <f>M49+N49</f>
        <v>2310209.5</v>
      </c>
      <c r="N53" s="53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8" t="s">
        <v>15</v>
      </c>
      <c r="I77" s="569"/>
      <c r="J77" s="154"/>
      <c r="K77" s="570">
        <f>I75+L75</f>
        <v>1552957.04</v>
      </c>
      <c r="L77" s="571"/>
      <c r="M77" s="155"/>
      <c r="N77" s="155"/>
      <c r="P77" s="44"/>
      <c r="Q77" s="19"/>
    </row>
    <row r="78" spans="1:17" x14ac:dyDescent="0.25">
      <c r="D78" s="562" t="s">
        <v>16</v>
      </c>
      <c r="E78" s="562"/>
      <c r="F78" s="156">
        <f>F75-K77-C75</f>
        <v>-123007.98000000021</v>
      </c>
      <c r="I78" s="157"/>
      <c r="J78" s="158"/>
    </row>
    <row r="79" spans="1:17" ht="18.75" x14ac:dyDescent="0.3">
      <c r="D79" s="563" t="s">
        <v>17</v>
      </c>
      <c r="E79" s="563"/>
      <c r="F79" s="101">
        <v>-1513561.68</v>
      </c>
      <c r="I79" s="564" t="s">
        <v>18</v>
      </c>
      <c r="J79" s="565"/>
      <c r="K79" s="566">
        <f>F81+F82+F83</f>
        <v>1950142.8099999996</v>
      </c>
      <c r="L79" s="56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7">
        <f>-C4</f>
        <v>-3445405.07</v>
      </c>
      <c r="L81" s="56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5" t="s">
        <v>24</v>
      </c>
      <c r="E83" s="556"/>
      <c r="F83" s="173">
        <v>3504178.07</v>
      </c>
      <c r="I83" s="557" t="s">
        <v>220</v>
      </c>
      <c r="J83" s="558"/>
      <c r="K83" s="559">
        <f>K79+K81</f>
        <v>-1495262.2600000002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7" t="s">
        <v>35</v>
      </c>
      <c r="J37" s="57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9"/>
      <c r="J38" s="58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1"/>
      <c r="J39" s="58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3" t="s">
        <v>35</v>
      </c>
      <c r="J67" s="58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7" t="s">
        <v>36</v>
      </c>
      <c r="I68" s="592"/>
      <c r="J68" s="59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2"/>
      <c r="C1" s="544" t="s">
        <v>642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21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Q3" s="467" t="s">
        <v>509</v>
      </c>
      <c r="R3" s="594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1" t="s">
        <v>5</v>
      </c>
      <c r="F4" s="552"/>
      <c r="H4" s="553" t="s">
        <v>6</v>
      </c>
      <c r="I4" s="554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95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60">
        <f>SUM(M5:M40)</f>
        <v>1601794.8800000001</v>
      </c>
      <c r="N49" s="560">
        <f>SUM(N5:N40)</f>
        <v>1523056</v>
      </c>
      <c r="P49" s="111">
        <f>SUM(P5:P40)</f>
        <v>3794729.3800000004</v>
      </c>
      <c r="Q49" s="572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1"/>
      <c r="N50" s="561"/>
      <c r="P50" s="44"/>
      <c r="Q50" s="573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8">
        <f>M49+N49</f>
        <v>3124850.88</v>
      </c>
      <c r="N53" s="53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8" t="s">
        <v>15</v>
      </c>
      <c r="I69" s="569"/>
      <c r="J69" s="154"/>
      <c r="K69" s="570">
        <f>I67+L67</f>
        <v>513056.63999999996</v>
      </c>
      <c r="L69" s="571"/>
      <c r="M69" s="155"/>
      <c r="N69" s="155"/>
      <c r="P69" s="44"/>
      <c r="Q69" s="19"/>
    </row>
    <row r="70" spans="1:17" x14ac:dyDescent="0.25">
      <c r="D70" s="562" t="s">
        <v>16</v>
      </c>
      <c r="E70" s="562"/>
      <c r="F70" s="156">
        <f>F67-K69-C67</f>
        <v>1446986.8899999997</v>
      </c>
      <c r="I70" s="157"/>
      <c r="J70" s="158"/>
    </row>
    <row r="71" spans="1:17" ht="18.75" x14ac:dyDescent="0.3">
      <c r="D71" s="563" t="s">
        <v>17</v>
      </c>
      <c r="E71" s="563"/>
      <c r="F71" s="101">
        <f>-'   COMPRAS     JUNIO     2023  '!G67</f>
        <v>-1585182.9300000004</v>
      </c>
      <c r="I71" s="564" t="s">
        <v>18</v>
      </c>
      <c r="J71" s="565"/>
      <c r="K71" s="566">
        <f>F73+F74+F75</f>
        <v>3054589.7999999993</v>
      </c>
      <c r="L71" s="566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7">
        <f>-C4</f>
        <v>-3897967.53</v>
      </c>
      <c r="L73" s="566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5" t="s">
        <v>24</v>
      </c>
      <c r="E75" s="556"/>
      <c r="F75" s="173">
        <v>3131387.04</v>
      </c>
      <c r="I75" s="557" t="s">
        <v>764</v>
      </c>
      <c r="J75" s="558"/>
      <c r="K75" s="559">
        <f>K71+K73</f>
        <v>-843377.73000000045</v>
      </c>
      <c r="L75" s="55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7" t="s">
        <v>35</v>
      </c>
      <c r="J37" s="57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9"/>
      <c r="J38" s="58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1"/>
      <c r="J39" s="58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3" t="s">
        <v>35</v>
      </c>
      <c r="J67" s="58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7" t="s">
        <v>36</v>
      </c>
      <c r="I68" s="592"/>
      <c r="J68" s="59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topLeftCell="A24" workbookViewId="0">
      <selection activeCell="C45" sqref="C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2"/>
      <c r="C1" s="544" t="s">
        <v>765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22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Q3" s="533"/>
      <c r="R3" s="594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1" t="s">
        <v>5</v>
      </c>
      <c r="F4" s="552"/>
      <c r="H4" s="553" t="s">
        <v>6</v>
      </c>
      <c r="I4" s="554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95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60">
        <f>SUM(M5:M40)</f>
        <v>2422108.7600000002</v>
      </c>
      <c r="N49" s="560">
        <f>SUM(N5:N40)</f>
        <v>1603736</v>
      </c>
      <c r="P49" s="111">
        <f>SUM(P5:P40)</f>
        <v>4927758.76</v>
      </c>
      <c r="Q49" s="572">
        <f>SUM(Q5:Q40)</f>
        <v>-0.23999999999068677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1"/>
      <c r="N50" s="561"/>
      <c r="P50" s="44"/>
      <c r="Q50" s="573"/>
      <c r="R50" s="112">
        <f>SUM(R5:R49)</f>
        <v>440369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8">
        <f>M49+N49</f>
        <v>4025844.7600000002</v>
      </c>
      <c r="N53" s="53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964976.7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8" t="s">
        <v>15</v>
      </c>
      <c r="I69" s="569"/>
      <c r="J69" s="154"/>
      <c r="K69" s="570">
        <f>I67+L67</f>
        <v>594414.23</v>
      </c>
      <c r="L69" s="571"/>
      <c r="M69" s="155"/>
      <c r="N69" s="155"/>
      <c r="P69" s="44"/>
      <c r="Q69" s="19"/>
    </row>
    <row r="70" spans="1:17" x14ac:dyDescent="0.25">
      <c r="D70" s="562" t="s">
        <v>16</v>
      </c>
      <c r="E70" s="562"/>
      <c r="F70" s="156">
        <f>F67-K69-C67</f>
        <v>2926596.0700000003</v>
      </c>
      <c r="I70" s="157"/>
      <c r="J70" s="158"/>
    </row>
    <row r="71" spans="1:17" ht="18.75" x14ac:dyDescent="0.3">
      <c r="D71" s="563" t="s">
        <v>17</v>
      </c>
      <c r="E71" s="563"/>
      <c r="F71" s="101">
        <v>0</v>
      </c>
      <c r="I71" s="564" t="s">
        <v>18</v>
      </c>
      <c r="J71" s="565"/>
      <c r="K71" s="566">
        <f>F73+F74+F75</f>
        <v>5747147.3800000008</v>
      </c>
      <c r="L71" s="566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2926596.0700000003</v>
      </c>
      <c r="H73" s="168"/>
      <c r="I73" s="169" t="s">
        <v>21</v>
      </c>
      <c r="J73" s="170"/>
      <c r="K73" s="567">
        <f>-C4</f>
        <v>-3131387.04</v>
      </c>
      <c r="L73" s="566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55" t="s">
        <v>24</v>
      </c>
      <c r="E75" s="556"/>
      <c r="F75" s="173">
        <v>2820551.31</v>
      </c>
      <c r="I75" s="557" t="s">
        <v>764</v>
      </c>
      <c r="J75" s="558"/>
      <c r="K75" s="559">
        <f>K71+K73</f>
        <v>2615760.3400000008</v>
      </c>
      <c r="L75" s="559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7" t="s">
        <v>35</v>
      </c>
      <c r="J37" s="578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9"/>
      <c r="J38" s="580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1"/>
      <c r="J39" s="582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3" t="s">
        <v>35</v>
      </c>
      <c r="J67" s="584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7" t="s">
        <v>36</v>
      </c>
      <c r="I68" s="592"/>
      <c r="J68" s="59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4"/>
      <c r="J36" s="575"/>
      <c r="K36" s="575"/>
      <c r="L36" s="57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4"/>
      <c r="J37" s="575"/>
      <c r="K37" s="575"/>
      <c r="L37" s="57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7" t="s">
        <v>35</v>
      </c>
      <c r="J40" s="57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9"/>
      <c r="J41" s="58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1"/>
      <c r="J42" s="58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3" t="s">
        <v>35</v>
      </c>
      <c r="J67" s="58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7" t="s">
        <v>36</v>
      </c>
      <c r="I68" s="585"/>
      <c r="J68" s="58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120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4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1" t="s">
        <v>5</v>
      </c>
      <c r="F4" s="552"/>
      <c r="H4" s="553" t="s">
        <v>6</v>
      </c>
      <c r="I4" s="554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5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60">
        <f>SUM(M5:M40)</f>
        <v>1964337.8699999999</v>
      </c>
      <c r="N49" s="560">
        <f>SUM(N5:N40)</f>
        <v>1314937</v>
      </c>
      <c r="P49" s="111">
        <f>SUM(P5:P40)</f>
        <v>3956557.8699999996</v>
      </c>
      <c r="Q49" s="57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1"/>
      <c r="N50" s="561"/>
      <c r="P50" s="44"/>
      <c r="Q50" s="57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8">
        <f>M49+N49</f>
        <v>3279274.87</v>
      </c>
      <c r="N53" s="53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8" t="s">
        <v>15</v>
      </c>
      <c r="I77" s="569"/>
      <c r="J77" s="154"/>
      <c r="K77" s="570">
        <f>I75+L75</f>
        <v>526980.64000000013</v>
      </c>
      <c r="L77" s="571"/>
      <c r="M77" s="155"/>
      <c r="N77" s="155"/>
      <c r="P77" s="44"/>
      <c r="Q77" s="19"/>
    </row>
    <row r="78" spans="1:17" x14ac:dyDescent="0.25">
      <c r="D78" s="562" t="s">
        <v>16</v>
      </c>
      <c r="E78" s="562"/>
      <c r="F78" s="156">
        <f>F75-K77-C75</f>
        <v>1939381.5999999999</v>
      </c>
      <c r="I78" s="157"/>
      <c r="J78" s="158"/>
    </row>
    <row r="79" spans="1:17" ht="18.75" x14ac:dyDescent="0.3">
      <c r="D79" s="563" t="s">
        <v>17</v>
      </c>
      <c r="E79" s="563"/>
      <c r="F79" s="101">
        <v>-1830849.67</v>
      </c>
      <c r="I79" s="564" t="s">
        <v>18</v>
      </c>
      <c r="J79" s="565"/>
      <c r="K79" s="566">
        <f>F81+F82+F83</f>
        <v>3946521.55</v>
      </c>
      <c r="L79" s="56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7">
        <f>-C4</f>
        <v>-3504178.07</v>
      </c>
      <c r="L81" s="56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5" t="s">
        <v>24</v>
      </c>
      <c r="E83" s="556"/>
      <c r="F83" s="173">
        <v>3720574.62</v>
      </c>
      <c r="I83" s="589" t="s">
        <v>25</v>
      </c>
      <c r="J83" s="590"/>
      <c r="K83" s="591">
        <f>K79+K81</f>
        <v>442343.48</v>
      </c>
      <c r="L83" s="59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4"/>
      <c r="J36" s="575"/>
      <c r="K36" s="575"/>
      <c r="L36" s="57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4"/>
      <c r="J37" s="575"/>
      <c r="K37" s="575"/>
      <c r="L37" s="57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7" t="s">
        <v>35</v>
      </c>
      <c r="J40" s="57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9"/>
      <c r="J41" s="58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1"/>
      <c r="J42" s="58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3" t="s">
        <v>35</v>
      </c>
      <c r="J67" s="58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7" t="s">
        <v>36</v>
      </c>
      <c r="I68" s="592"/>
      <c r="J68" s="59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238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9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1" t="s">
        <v>5</v>
      </c>
      <c r="F4" s="552"/>
      <c r="H4" s="553" t="s">
        <v>6</v>
      </c>
      <c r="I4" s="554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9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60">
        <f>SUM(M5:M40)</f>
        <v>1803019.98</v>
      </c>
      <c r="N49" s="560">
        <f>SUM(N5:N40)</f>
        <v>1138524</v>
      </c>
      <c r="P49" s="111">
        <f>SUM(P5:P40)</f>
        <v>3684795.48</v>
      </c>
      <c r="Q49" s="572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1"/>
      <c r="N50" s="561"/>
      <c r="P50" s="44"/>
      <c r="Q50" s="573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8">
        <f>M49+N49</f>
        <v>2941543.98</v>
      </c>
      <c r="N53" s="53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8" t="s">
        <v>15</v>
      </c>
      <c r="I77" s="569"/>
      <c r="J77" s="154"/>
      <c r="K77" s="570">
        <f>I75+L75</f>
        <v>646140.08000000031</v>
      </c>
      <c r="L77" s="571"/>
      <c r="M77" s="155"/>
      <c r="N77" s="155"/>
      <c r="P77" s="44"/>
      <c r="Q77" s="19"/>
    </row>
    <row r="78" spans="1:17" x14ac:dyDescent="0.25">
      <c r="D78" s="562" t="s">
        <v>16</v>
      </c>
      <c r="E78" s="562"/>
      <c r="F78" s="156">
        <f>F75-K77-C75</f>
        <v>1113109.92</v>
      </c>
      <c r="I78" s="157"/>
      <c r="J78" s="158"/>
    </row>
    <row r="79" spans="1:17" ht="18.75" x14ac:dyDescent="0.3">
      <c r="D79" s="563" t="s">
        <v>17</v>
      </c>
      <c r="E79" s="563"/>
      <c r="F79" s="101">
        <v>-1405309.97</v>
      </c>
      <c r="I79" s="564" t="s">
        <v>18</v>
      </c>
      <c r="J79" s="565"/>
      <c r="K79" s="566">
        <f>F81+F82+F83</f>
        <v>3400888.74</v>
      </c>
      <c r="L79" s="56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7">
        <f>-C4</f>
        <v>-3504178.07</v>
      </c>
      <c r="L81" s="56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5" t="s">
        <v>24</v>
      </c>
      <c r="E83" s="556"/>
      <c r="F83" s="173">
        <v>3567993.62</v>
      </c>
      <c r="I83" s="557" t="s">
        <v>220</v>
      </c>
      <c r="J83" s="558"/>
      <c r="K83" s="559">
        <f>K79+K81</f>
        <v>-103289.32999999961</v>
      </c>
      <c r="L83" s="55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4"/>
      <c r="J36" s="575"/>
      <c r="K36" s="575"/>
      <c r="L36" s="57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4"/>
      <c r="J37" s="575"/>
      <c r="K37" s="575"/>
      <c r="L37" s="57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7" t="s">
        <v>35</v>
      </c>
      <c r="J40" s="57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9"/>
      <c r="J41" s="58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1"/>
      <c r="J42" s="58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3" t="s">
        <v>35</v>
      </c>
      <c r="J67" s="58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7" t="s">
        <v>36</v>
      </c>
      <c r="I68" s="592"/>
      <c r="J68" s="59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368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R3" s="59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1" t="s">
        <v>5</v>
      </c>
      <c r="F4" s="552"/>
      <c r="H4" s="553" t="s">
        <v>6</v>
      </c>
      <c r="I4" s="554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9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60">
        <f>SUM(M5:M40)</f>
        <v>2051765.3</v>
      </c>
      <c r="N49" s="560">
        <f>SUM(N5:N40)</f>
        <v>1741324</v>
      </c>
      <c r="P49" s="111">
        <f>SUM(P5:P40)</f>
        <v>4831473.13</v>
      </c>
      <c r="Q49" s="572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1"/>
      <c r="N50" s="561"/>
      <c r="P50" s="44"/>
      <c r="Q50" s="573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8">
        <f>M49+N49</f>
        <v>3793089.3</v>
      </c>
      <c r="N53" s="53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8" t="s">
        <v>15</v>
      </c>
      <c r="I79" s="569"/>
      <c r="J79" s="154"/>
      <c r="K79" s="570">
        <f>I77+L77</f>
        <v>739761.38</v>
      </c>
      <c r="L79" s="571"/>
      <c r="M79" s="155"/>
      <c r="N79" s="155"/>
      <c r="P79" s="44"/>
      <c r="Q79" s="19"/>
    </row>
    <row r="80" spans="1:17" x14ac:dyDescent="0.25">
      <c r="D80" s="562" t="s">
        <v>16</v>
      </c>
      <c r="E80" s="562"/>
      <c r="F80" s="156">
        <f>F77-K79-C77</f>
        <v>2011425.4899999998</v>
      </c>
      <c r="I80" s="157"/>
      <c r="J80" s="158"/>
    </row>
    <row r="81" spans="2:17" ht="18.75" x14ac:dyDescent="0.3">
      <c r="D81" s="563" t="s">
        <v>17</v>
      </c>
      <c r="E81" s="563"/>
      <c r="F81" s="101">
        <v>-2021696.34</v>
      </c>
      <c r="I81" s="564" t="s">
        <v>18</v>
      </c>
      <c r="J81" s="565"/>
      <c r="K81" s="566">
        <f>F83+F84+F85</f>
        <v>2945239.9399999995</v>
      </c>
      <c r="L81" s="566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7">
        <f>-C4</f>
        <v>-3567993.62</v>
      </c>
      <c r="L83" s="566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5" t="s">
        <v>24</v>
      </c>
      <c r="E85" s="556"/>
      <c r="F85" s="173">
        <v>3065283.79</v>
      </c>
      <c r="I85" s="557" t="s">
        <v>220</v>
      </c>
      <c r="J85" s="558"/>
      <c r="K85" s="559">
        <f>K81+K83</f>
        <v>-622753.68000000063</v>
      </c>
      <c r="L85" s="559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4"/>
      <c r="J36" s="575"/>
      <c r="K36" s="575"/>
      <c r="L36" s="57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4"/>
      <c r="J37" s="575"/>
      <c r="K37" s="575"/>
      <c r="L37" s="57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7" t="s">
        <v>35</v>
      </c>
      <c r="J40" s="57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9"/>
      <c r="J41" s="58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1"/>
      <c r="J42" s="58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3" t="s">
        <v>35</v>
      </c>
      <c r="J67" s="58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7" t="s">
        <v>36</v>
      </c>
      <c r="I68" s="592"/>
      <c r="J68" s="59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2"/>
      <c r="C1" s="544" t="s">
        <v>502</v>
      </c>
      <c r="D1" s="545"/>
      <c r="E1" s="545"/>
      <c r="F1" s="545"/>
      <c r="G1" s="545"/>
      <c r="H1" s="545"/>
      <c r="I1" s="545"/>
      <c r="J1" s="545"/>
      <c r="K1" s="545"/>
      <c r="L1" s="545"/>
      <c r="M1" s="545"/>
    </row>
    <row r="2" spans="1:18" ht="16.5" thickBot="1" x14ac:dyDescent="0.3">
      <c r="B2" s="54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6" t="s">
        <v>0</v>
      </c>
      <c r="C3" s="547"/>
      <c r="D3" s="14"/>
      <c r="E3" s="15"/>
      <c r="F3" s="16"/>
      <c r="H3" s="548" t="s">
        <v>1</v>
      </c>
      <c r="I3" s="548"/>
      <c r="K3" s="18"/>
      <c r="L3" s="19"/>
      <c r="M3" s="20"/>
      <c r="P3" s="540" t="s">
        <v>2</v>
      </c>
      <c r="Q3" s="467" t="s">
        <v>509</v>
      </c>
      <c r="R3" s="59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1" t="s">
        <v>5</v>
      </c>
      <c r="F4" s="552"/>
      <c r="H4" s="553" t="s">
        <v>6</v>
      </c>
      <c r="I4" s="554"/>
      <c r="J4" s="25"/>
      <c r="K4" s="26"/>
      <c r="L4" s="27"/>
      <c r="M4" s="28" t="s">
        <v>7</v>
      </c>
      <c r="N4" s="29" t="s">
        <v>8</v>
      </c>
      <c r="P4" s="541"/>
      <c r="Q4" s="30" t="s">
        <v>9</v>
      </c>
      <c r="R4" s="59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60">
        <f>SUM(M5:M40)</f>
        <v>1683911.56</v>
      </c>
      <c r="N49" s="560">
        <f>SUM(N5:N40)</f>
        <v>1355406.15</v>
      </c>
      <c r="P49" s="111">
        <f>SUM(P5:P40)</f>
        <v>3685318.7</v>
      </c>
      <c r="Q49" s="572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1"/>
      <c r="N50" s="561"/>
      <c r="P50" s="44"/>
      <c r="Q50" s="573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8">
        <f>M49+N49</f>
        <v>3039317.71</v>
      </c>
      <c r="N53" s="53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8" t="s">
        <v>15</v>
      </c>
      <c r="I77" s="569"/>
      <c r="J77" s="154"/>
      <c r="K77" s="570">
        <f>I75+L75</f>
        <v>484126.00999999989</v>
      </c>
      <c r="L77" s="571"/>
      <c r="M77" s="155"/>
      <c r="N77" s="155"/>
      <c r="P77" s="44"/>
      <c r="Q77" s="19"/>
    </row>
    <row r="78" spans="1:17" x14ac:dyDescent="0.25">
      <c r="D78" s="562" t="s">
        <v>16</v>
      </c>
      <c r="E78" s="562"/>
      <c r="F78" s="156">
        <f>F75-K77-C75</f>
        <v>1743477.6000000003</v>
      </c>
      <c r="I78" s="157"/>
      <c r="J78" s="158"/>
    </row>
    <row r="79" spans="1:17" ht="18.75" x14ac:dyDescent="0.3">
      <c r="D79" s="563" t="s">
        <v>17</v>
      </c>
      <c r="E79" s="563"/>
      <c r="F79" s="101">
        <v>-1542483.8</v>
      </c>
      <c r="I79" s="564" t="s">
        <v>18</v>
      </c>
      <c r="J79" s="565"/>
      <c r="K79" s="566">
        <f>F81+F82+F83</f>
        <v>4235033.33</v>
      </c>
      <c r="L79" s="56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7">
        <f>-C4</f>
        <v>-3065283.79</v>
      </c>
      <c r="L81" s="566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5" t="s">
        <v>24</v>
      </c>
      <c r="E83" s="556"/>
      <c r="F83" s="173">
        <v>3897967.53</v>
      </c>
      <c r="I83" s="589" t="s">
        <v>25</v>
      </c>
      <c r="J83" s="590"/>
      <c r="K83" s="591">
        <f>K79+K81</f>
        <v>1169749.54</v>
      </c>
      <c r="L83" s="59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2023-09-01T15:03:52Z</dcterms:modified>
</cp:coreProperties>
</file>