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firstSheet="6" activeTab="7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  <sheet name="OBRADOR &amp; CENTRAL 6-11 Nov-23" sheetId="5" r:id="rId5"/>
    <sheet name="OBRADOR &amp; CENTRAL  13-18-Noviem" sheetId="6" r:id="rId6"/>
    <sheet name="OBRADOR  &amp; CENTRAL 18-25 Nov-23" sheetId="7" r:id="rId7"/>
    <sheet name=" DEBE  CENTRAL A ZAVALETA    " sheetId="8" r:id="rId8"/>
    <sheet name="Hoja2" sheetId="9" r:id="rId9"/>
    <sheet name="Hoja1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8" l="1"/>
  <c r="F36" i="7" l="1"/>
  <c r="G33" i="7"/>
  <c r="G50" i="7" l="1"/>
  <c r="N31" i="6" l="1"/>
  <c r="F49" i="6"/>
  <c r="F32" i="6"/>
  <c r="E35" i="6" l="1"/>
  <c r="F46" i="5"/>
  <c r="N41" i="5"/>
  <c r="U50" i="5"/>
  <c r="U51" i="5" l="1"/>
  <c r="U52" i="5" s="1"/>
  <c r="E35" i="5" s="1"/>
  <c r="F32" i="5" l="1"/>
  <c r="K42" i="4"/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<sst xmlns="http://schemas.openxmlformats.org/spreadsheetml/2006/main" count="802" uniqueCount="533">
  <si>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</si>
  <si>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</si>
  <si>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</si>
  <si>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</si>
  <si>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</si>
  <si>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</si>
  <si>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</si>
  <si>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</si>
  <si>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</si>
  <si>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</si>
  <si>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</si>
  <si>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</si>
  <si>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</si>
  <si>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</si>
  <si>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</si>
  <si>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</si>
  <si>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</si>
  <si>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</si>
  <si>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</si>
  <si>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</si>
  <si>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</si>
  <si>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</si>
  <si>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</si>
  <si>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</si>
  <si>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</si>
  <si>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</si>
  <si>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</si>
  <si>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</si>
  <si>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</si>
  <si>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</si>
  <si>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</si>
  <si>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</si>
  <si>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</si>
  <si>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</si>
  <si>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</si>
  <si>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</si>
  <si>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</si>
  <si>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</si>
  <si>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</si>
  <si>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</si>
  <si>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</si>
  <si>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</si>
  <si>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</si>
  <si>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</si>
  <si>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</si>
  <si>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</si>
  <si>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</si>
  <si>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</si>
  <si>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</si>
  <si>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</si>
  <si>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</si>
  <si>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</si>
  <si>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</si>
  <si>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</si>
  <si>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</si>
  <si>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</si>
  <si>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</si>
  <si>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</si>
  <si>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</si>
  <si>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</si>
  <si>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</si>
  <si>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</si>
  <si>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</si>
  <si>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</si>
  <si>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</si>
  <si>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</si>
  <si>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</si>
  <si>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</si>
  <si>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</si>
  <si>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</si>
  <si>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</si>
  <si>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</si>
  <si>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</si>
  <si>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</si>
  <si>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</si>
  <si>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</si>
  <si>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</si>
  <si>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</si>
  <si>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</si>
  <si>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</si>
  <si>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</si>
  <si>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</si>
  <si>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</si>
  <si>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</si>
  <si>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</si>
  <si>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</si>
  <si>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</si>
  <si>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</si>
  <si>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</si>
  <si>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</si>
  <si>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</si>
  <si>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</si>
  <si>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</si>
  <si>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</si>
  <si>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</si>
  <si>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</si>
  <si>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</si>
  <si>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</si>
  <si>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</si>
  <si>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</si>
  <si>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</si>
  <si>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</si>
  <si>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</si>
  <si>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</si>
  <si>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</si>
  <si>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</si>
  <si>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</si>
  <si>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</si>
  <si>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</si>
  <si>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</si>
  <si>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</si>
  <si>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</si>
  <si>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</si>
  <si>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</si>
  <si>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</si>
  <si>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</si>
  <si>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</si>
  <si>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</si>
  <si>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</si>
  <si>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</si>
  <si>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</si>
  <si>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</si>
  <si>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</si>
  <si>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</si>
  <si>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</si>
  <si>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</si>
  <si>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</si>
  <si>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</si>
  <si>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</si>
  <si>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</si>
  <si>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</si>
  <si>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</si>
  <si>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</si>
  <si>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</si>
  <si>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</si>
  <si>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</si>
  <si>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</si>
  <si>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</si>
  <si>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</si>
  <si>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</si>
  <si>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</si>
  <si>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</si>
  <si>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</si>
  <si>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</si>
  <si>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</si>
  <si>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</si>
  <si>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</si>
  <si>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</si>
  <si>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</si>
  <si>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</si>
  <si>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</si>
  <si>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</si>
  <si>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</si>
  <si>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</si>
  <si>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</si>
  <si>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</si>
  <si>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</si>
  <si>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</si>
  <si>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</si>
  <si>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</si>
  <si>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</si>
  <si>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</si>
  <si>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</si>
  <si>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</si>
  <si>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</si>
  <si>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</si>
  <si>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</si>
  <si>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</si>
  <si>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</si>
  <si>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</si>
  <si>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</si>
  <si>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</si>
  <si>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</si>
  <si>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</si>
  <si>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</si>
  <si>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</si>
  <si>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</si>
  <si>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</si>
  <si>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</si>
  <si>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</si>
  <si>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</si>
  <si>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</si>
  <si>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</si>
  <si>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</si>
  <si>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</si>
  <si>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</si>
  <si>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</si>
  <si>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</si>
  <si>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</si>
  <si>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</si>
  <si>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</si>
  <si>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</si>
  <si>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</si>
  <si>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</si>
  <si>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</si>
  <si>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</si>
  <si>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</si>
  <si>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</si>
  <si>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</si>
  <si>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</si>
  <si>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</si>
  <si>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</si>
  <si>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</si>
  <si>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</si>
  <si>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</si>
  <si>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</si>
  <si>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</si>
  <si>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</si>
  <si>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</si>
  <si>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</si>
  <si>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</si>
  <si>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</si>
  <si>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</si>
  <si>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</si>
  <si>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</si>
  <si>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</si>
  <si>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</si>
  <si>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</si>
  <si>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</si>
  <si>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</si>
  <si>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</si>
  <si>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</si>
  <si>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</si>
  <si>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</si>
  <si>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</si>
  <si>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</si>
  <si>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</si>
  <si>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</si>
  <si>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</si>
  <si>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</si>
  <si>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</si>
  <si>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</si>
  <si>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</si>
  <si>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</si>
  <si>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</si>
  <si>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</si>
  <si>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</si>
  <si>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</si>
  <si>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</si>
  <si>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</si>
  <si>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</si>
  <si>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</si>
  <si>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</si>
  <si>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</si>
  <si>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</si>
  <si>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</si>
  <si>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</si>
  <si>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</si>
  <si>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</si>
  <si>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</si>
  <si>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</si>
  <si>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</si>
  <si>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</si>
  <si>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</si>
  <si>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</si>
  <si>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</si>
  <si>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</si>
  <si>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</si>
  <si>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</si>
  <si>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</si>
  <si>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</si>
  <si>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</si>
  <si>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</si>
  <si>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</si>
  <si>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</si>
  <si>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</si>
  <si>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</si>
  <si>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</si>
  <si>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</si>
  <si>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</si>
  <si>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</si>
  <si>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</si>
  <si>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</si>
  <si>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</si>
  <si>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</si>
  <si>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</si>
  <si>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</si>
  <si>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</si>
  <si>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</si>
  <si>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</si>
  <si>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</si>
  <si>
    <t>SEMANA DEL  06-11-Nov-23</t>
  </si>
  <si>
    <t>337 M</t>
  </si>
  <si>
    <t>M-337</t>
  </si>
  <si>
    <t>338 M</t>
  </si>
  <si>
    <t>M-339</t>
  </si>
  <si>
    <t>339 M</t>
  </si>
  <si>
    <t>340 M</t>
  </si>
  <si>
    <t>350 M</t>
  </si>
  <si>
    <t>360 M</t>
  </si>
  <si>
    <t>M-340</t>
  </si>
  <si>
    <t>341 M</t>
  </si>
  <si>
    <t>M-341</t>
  </si>
  <si>
    <t>342 M</t>
  </si>
  <si>
    <t>M-342</t>
  </si>
  <si>
    <t>343 M</t>
  </si>
  <si>
    <t>M-343</t>
  </si>
  <si>
    <t>344 M</t>
  </si>
  <si>
    <t>M-344</t>
  </si>
  <si>
    <t>345 M</t>
  </si>
  <si>
    <t>M-345</t>
  </si>
  <si>
    <t>346 M</t>
  </si>
  <si>
    <t>M-346</t>
  </si>
  <si>
    <t>347 M</t>
  </si>
  <si>
    <t>M-347</t>
  </si>
  <si>
    <t>348 M</t>
  </si>
  <si>
    <t>M-348</t>
  </si>
  <si>
    <t>349 M</t>
  </si>
  <si>
    <t>M-349</t>
  </si>
  <si>
    <t>M-350</t>
  </si>
  <si>
    <t>351 M</t>
  </si>
  <si>
    <t>M-351</t>
  </si>
  <si>
    <t>352 M</t>
  </si>
  <si>
    <t>M-352</t>
  </si>
  <si>
    <t>353 M</t>
  </si>
  <si>
    <t>M-353</t>
  </si>
  <si>
    <t>354 M</t>
  </si>
  <si>
    <t>355 M</t>
  </si>
  <si>
    <t>M-355</t>
  </si>
  <si>
    <t>356 M</t>
  </si>
  <si>
    <t>357 M</t>
  </si>
  <si>
    <t>M-356</t>
  </si>
  <si>
    <t>358 M</t>
  </si>
  <si>
    <t>M-357</t>
  </si>
  <si>
    <t>359 M</t>
  </si>
  <si>
    <t>M-358</t>
  </si>
  <si>
    <t>M-360</t>
  </si>
  <si>
    <t>361 M</t>
  </si>
  <si>
    <t>M-359</t>
  </si>
  <si>
    <t>M362</t>
  </si>
  <si>
    <t>SALIDA    PRODUCCION    A   OBRADOR</t>
  </si>
  <si>
    <t>#  Traspaso</t>
  </si>
  <si>
    <t>276 E1</t>
  </si>
  <si>
    <t>277 E1</t>
  </si>
  <si>
    <t>278 E1</t>
  </si>
  <si>
    <t>281 E1</t>
  </si>
  <si>
    <t>282 E1</t>
  </si>
  <si>
    <t>284 E1</t>
  </si>
  <si>
    <t>286 E1</t>
  </si>
  <si>
    <t>290 E1</t>
  </si>
  <si>
    <t>293 E1</t>
  </si>
  <si>
    <t>294 E1</t>
  </si>
  <si>
    <t>295 E1</t>
  </si>
  <si>
    <t>300 E1</t>
  </si>
  <si>
    <t>302 E1</t>
  </si>
  <si>
    <t>303 E1</t>
  </si>
  <si>
    <t>311 E1</t>
  </si>
  <si>
    <t>316 E1</t>
  </si>
  <si>
    <t>318 E1</t>
  </si>
  <si>
    <t>319 E1</t>
  </si>
  <si>
    <t>320 E1</t>
  </si>
  <si>
    <t>325 E1</t>
  </si>
  <si>
    <t>327 E1</t>
  </si>
  <si>
    <t>328 E1</t>
  </si>
  <si>
    <t>339 E1</t>
  </si>
  <si>
    <t>342 E1</t>
  </si>
  <si>
    <t>343 E1</t>
  </si>
  <si>
    <t>348 E1</t>
  </si>
  <si>
    <t>350 E1</t>
  </si>
  <si>
    <t>352 E1</t>
  </si>
  <si>
    <t>353 E1</t>
  </si>
  <si>
    <t>361 E1</t>
  </si>
  <si>
    <t>363 E1</t>
  </si>
  <si>
    <t>366 E1</t>
  </si>
  <si>
    <t>367 E1</t>
  </si>
  <si>
    <t>368 E1</t>
  </si>
  <si>
    <t>371 E1</t>
  </si>
  <si>
    <t>373 E1</t>
  </si>
  <si>
    <t>383 E1</t>
  </si>
  <si>
    <t>413 E1</t>
  </si>
  <si>
    <t>423 E1</t>
  </si>
  <si>
    <t>443 E1</t>
  </si>
  <si>
    <t>463 E1</t>
  </si>
  <si>
    <t>473 E1</t>
  </si>
  <si>
    <t>375 E1</t>
  </si>
  <si>
    <t>376 E1</t>
  </si>
  <si>
    <t>378 E1</t>
  </si>
  <si>
    <t>379 E1</t>
  </si>
  <si>
    <t>382 E1</t>
  </si>
  <si>
    <t>384 E1</t>
  </si>
  <si>
    <t>387 E1</t>
  </si>
  <si>
    <t>389 E1</t>
  </si>
  <si>
    <t>390 E1</t>
  </si>
  <si>
    <t>392 E1</t>
  </si>
  <si>
    <t>395 E1</t>
  </si>
  <si>
    <t>399 E1</t>
  </si>
  <si>
    <t>401 E1</t>
  </si>
  <si>
    <t>408 E1</t>
  </si>
  <si>
    <t>410 E1</t>
  </si>
  <si>
    <t>412 E1</t>
  </si>
  <si>
    <t>414 E1</t>
  </si>
  <si>
    <t>415 E1</t>
  </si>
  <si>
    <t>417 E1</t>
  </si>
  <si>
    <t>418 E1</t>
  </si>
  <si>
    <t>419 E1</t>
  </si>
  <si>
    <t>428 E1</t>
  </si>
  <si>
    <t>429 E1</t>
  </si>
  <si>
    <t>432 E1</t>
  </si>
  <si>
    <t>434 E1</t>
  </si>
  <si>
    <t>444 E1</t>
  </si>
  <si>
    <t>446 E1</t>
  </si>
  <si>
    <t>447 E1</t>
  </si>
  <si>
    <t>448 E1</t>
  </si>
  <si>
    <t>450 E1</t>
  </si>
  <si>
    <t>451 E1</t>
  </si>
  <si>
    <t>458 E1</t>
  </si>
  <si>
    <t>461 E1</t>
  </si>
  <si>
    <t>467 E1</t>
  </si>
  <si>
    <t>468 E1</t>
  </si>
  <si>
    <t>469 E1</t>
  </si>
  <si>
    <t>470 E1</t>
  </si>
  <si>
    <t>471 E1</t>
  </si>
  <si>
    <t>SUB TOTAL   1</t>
  </si>
  <si>
    <t>SUB TOTAL  1</t>
  </si>
  <si>
    <t>SUB TOTAL 2</t>
  </si>
  <si>
    <t xml:space="preserve">GRAN TOTAL </t>
  </si>
  <si>
    <t>285 E1</t>
  </si>
  <si>
    <t>DEPOSITO</t>
  </si>
  <si>
    <t xml:space="preserve"> </t>
  </si>
  <si>
    <t>363 M</t>
  </si>
  <si>
    <t>M-363</t>
  </si>
  <si>
    <t>364 M,</t>
  </si>
  <si>
    <t>M-364</t>
  </si>
  <si>
    <t>365 M</t>
  </si>
  <si>
    <t>M-365</t>
  </si>
  <si>
    <t>366 M</t>
  </si>
  <si>
    <t>M-366</t>
  </si>
  <si>
    <t>367 M</t>
  </si>
  <si>
    <t>M-367</t>
  </si>
  <si>
    <t>368 M</t>
  </si>
  <si>
    <t>378 M</t>
  </si>
  <si>
    <t>M-368</t>
  </si>
  <si>
    <t>369 M</t>
  </si>
  <si>
    <t>M-369</t>
  </si>
  <si>
    <t>370 M</t>
  </si>
  <si>
    <t>M-370</t>
  </si>
  <si>
    <t>371 M</t>
  </si>
  <si>
    <t>M-371</t>
  </si>
  <si>
    <t>372 M</t>
  </si>
  <si>
    <t>M-372</t>
  </si>
  <si>
    <t>373 M</t>
  </si>
  <si>
    <t>M-373</t>
  </si>
  <si>
    <t>374 M</t>
  </si>
  <si>
    <t>M-374</t>
  </si>
  <si>
    <t>375 M</t>
  </si>
  <si>
    <t>M-375</t>
  </si>
  <si>
    <t>376 M</t>
  </si>
  <si>
    <t>M-376</t>
  </si>
  <si>
    <t>377 M</t>
  </si>
  <si>
    <t>M-378</t>
  </si>
  <si>
    <t>379 M</t>
  </si>
  <si>
    <t>M-379</t>
  </si>
  <si>
    <t>380 M</t>
  </si>
  <si>
    <t>M-380</t>
  </si>
  <si>
    <t>381 M</t>
  </si>
  <si>
    <t>M-381</t>
  </si>
  <si>
    <t>475 E1</t>
  </si>
  <si>
    <t>477 E1</t>
  </si>
  <si>
    <t>480 E1</t>
  </si>
  <si>
    <t>481 E1</t>
  </si>
  <si>
    <t>SEMANA DEL  13-18-Nov-23</t>
  </si>
  <si>
    <t xml:space="preserve">referencia </t>
  </si>
  <si>
    <t>BBVA</t>
  </si>
  <si>
    <t>SALDO</t>
  </si>
  <si>
    <t>RESTA</t>
  </si>
  <si>
    <t>OK</t>
  </si>
  <si>
    <t>ESTAS NOTAS SON LAS QUE NO SE HICIERON EN LAS FECHAS DEL 16 DE OCTUBRE AL  11 DE NOVIEMBRE 2023 MERCANCIA ENTREGADA DE ALMACEN</t>
  </si>
  <si>
    <t>cancelada</t>
  </si>
  <si>
    <t>0381 M</t>
  </si>
  <si>
    <t>0383 M</t>
  </si>
  <si>
    <t>382 M</t>
  </si>
  <si>
    <t>384 M</t>
  </si>
  <si>
    <t>385 M</t>
  </si>
  <si>
    <t>386 M</t>
  </si>
  <si>
    <t>387 M</t>
  </si>
  <si>
    <t>388 M</t>
  </si>
  <si>
    <t>389 M</t>
  </si>
  <si>
    <t>M-382</t>
  </si>
  <si>
    <t>M-383</t>
  </si>
  <si>
    <t>CAN</t>
  </si>
  <si>
    <t>M384</t>
  </si>
  <si>
    <t>M 387</t>
  </si>
  <si>
    <t>M-385</t>
  </si>
  <si>
    <t>M-386</t>
  </si>
  <si>
    <t>399 M</t>
  </si>
  <si>
    <t>M-388</t>
  </si>
  <si>
    <t>M-389</t>
  </si>
  <si>
    <t>390 M</t>
  </si>
  <si>
    <t>M-390</t>
  </si>
  <si>
    <t>391 M</t>
  </si>
  <si>
    <t>M-391</t>
  </si>
  <si>
    <t>392 M</t>
  </si>
  <si>
    <t>M-392</t>
  </si>
  <si>
    <t>393 M</t>
  </si>
  <si>
    <t>M-393</t>
  </si>
  <si>
    <t>394 M</t>
  </si>
  <si>
    <t>M-394</t>
  </si>
  <si>
    <t>395 M</t>
  </si>
  <si>
    <t>M-395</t>
  </si>
  <si>
    <t>396 M</t>
  </si>
  <si>
    <t>M-396</t>
  </si>
  <si>
    <t>397 M</t>
  </si>
  <si>
    <t>M-397</t>
  </si>
  <si>
    <t>398 M</t>
  </si>
  <si>
    <t>M-398</t>
  </si>
  <si>
    <t>M-399</t>
  </si>
  <si>
    <t>400 M</t>
  </si>
  <si>
    <t>401 M</t>
  </si>
  <si>
    <t>M-401</t>
  </si>
  <si>
    <t>402 M</t>
  </si>
  <si>
    <t>M-402</t>
  </si>
  <si>
    <t>403 M</t>
  </si>
  <si>
    <t>M-403</t>
  </si>
  <si>
    <t>404 M</t>
  </si>
  <si>
    <t>M-404</t>
  </si>
  <si>
    <t>405 M</t>
  </si>
  <si>
    <t>M-405</t>
  </si>
  <si>
    <t>406 M</t>
  </si>
  <si>
    <t>M-406</t>
  </si>
  <si>
    <t>FALTA ORIGINAL OSIRIS</t>
  </si>
  <si>
    <t>M-400</t>
  </si>
  <si>
    <t>408 M</t>
  </si>
  <si>
    <t>M-408</t>
  </si>
  <si>
    <t>409 M</t>
  </si>
  <si>
    <t>M-409</t>
  </si>
  <si>
    <t>410 M</t>
  </si>
  <si>
    <t>M-410</t>
  </si>
  <si>
    <t xml:space="preserve">  </t>
  </si>
  <si>
    <t>SEMANA DEL  18--25--Nov-23</t>
  </si>
  <si>
    <t xml:space="preserve">SALIDAS  OBRADOR     A   CENTRAL  </t>
  </si>
  <si>
    <t xml:space="preserve">DEBE CENTRAL A ZAVALETA </t>
  </si>
  <si>
    <t>DEBE ZAVALETA A PRODUCCION</t>
  </si>
  <si>
    <t xml:space="preserve">DEBE PAGAR CENTRAL A ZAVALETA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</si>
</sst>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1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  <xf numFmtId="0" fontId="6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3" fillId="9" borderId="0" xfId="0" applyFont="1" applyFill="1" applyBorder="1" applyAlignment="1">
      <alignment horizontal="center" vertical="center"/>
    </xf>
    <xf numFmtId="0" fontId="0" fillId="2" borderId="0" xfId="0" applyFill="1"/>
    <xf numFmtId="15" fontId="3" fillId="2" borderId="0" xfId="0" applyNumberFormat="1" applyFont="1" applyFill="1"/>
    <xf numFmtId="0" fontId="3" fillId="2" borderId="0" xfId="0" applyFont="1" applyFill="1"/>
    <xf numFmtId="44" fontId="3" fillId="2" borderId="0" xfId="1" applyFont="1" applyFill="1"/>
    <xf numFmtId="0" fontId="3" fillId="2" borderId="30" xfId="0" applyFont="1" applyFill="1" applyBorder="1"/>
    <xf numFmtId="44" fontId="3" fillId="2" borderId="30" xfId="1" applyFont="1" applyFill="1" applyBorder="1"/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44" fontId="2" fillId="0" borderId="17" xfId="1" applyFont="1" applyFill="1" applyBorder="1"/>
    <xf numFmtId="44" fontId="3" fillId="2" borderId="17" xfId="1" applyFont="1" applyFill="1" applyBorder="1" applyAlignment="1">
      <alignment vertical="center"/>
    </xf>
    <xf numFmtId="0" fontId="0" fillId="0" borderId="17" xfId="0" applyBorder="1"/>
    <xf numFmtId="0" fontId="0" fillId="0" borderId="52" xfId="0" applyBorder="1"/>
    <xf numFmtId="0" fontId="0" fillId="0" borderId="20" xfId="0" applyBorder="1"/>
    <xf numFmtId="0" fontId="0" fillId="0" borderId="28" xfId="0" applyBorder="1"/>
    <xf numFmtId="0" fontId="0" fillId="0" borderId="53" xfId="0" applyBorder="1"/>
    <xf numFmtId="0" fontId="2" fillId="0" borderId="54" xfId="0" applyFont="1" applyBorder="1" applyAlignment="1">
      <alignment horizontal="center"/>
    </xf>
    <xf numFmtId="15" fontId="2" fillId="0" borderId="55" xfId="0" applyNumberFormat="1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44" fontId="2" fillId="0" borderId="55" xfId="1" applyFont="1" applyFill="1" applyBorder="1"/>
    <xf numFmtId="0" fontId="2" fillId="0" borderId="56" xfId="0" applyFont="1" applyFill="1" applyBorder="1"/>
    <xf numFmtId="0" fontId="0" fillId="0" borderId="22" xfId="0" applyBorder="1"/>
    <xf numFmtId="0" fontId="0" fillId="0" borderId="29" xfId="0" applyBorder="1"/>
    <xf numFmtId="0" fontId="0" fillId="0" borderId="5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38" xfId="0" applyFont="1" applyBorder="1"/>
    <xf numFmtId="0" fontId="10" fillId="0" borderId="1" xfId="0" applyFont="1" applyBorder="1" applyAlignment="1">
      <alignment horizontal="center"/>
    </xf>
    <xf numFmtId="44" fontId="0" fillId="0" borderId="29" xfId="1" applyFont="1" applyBorder="1"/>
    <xf numFmtId="0" fontId="2" fillId="11" borderId="1" xfId="0" applyFont="1" applyFill="1" applyBorder="1" applyAlignment="1">
      <alignment horizontal="center"/>
    </xf>
    <xf numFmtId="44" fontId="2" fillId="11" borderId="1" xfId="1" applyFont="1" applyFill="1" applyBorder="1"/>
    <xf numFmtId="0" fontId="10" fillId="0" borderId="6" xfId="0" applyFont="1" applyBorder="1" applyAlignment="1">
      <alignment horizontal="center"/>
    </xf>
    <xf numFmtId="0" fontId="2" fillId="0" borderId="39" xfId="0" applyFont="1" applyBorder="1"/>
    <xf numFmtId="0" fontId="2" fillId="0" borderId="17" xfId="0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44" fontId="7" fillId="0" borderId="17" xfId="1" applyFont="1" applyBorder="1"/>
    <xf numFmtId="44" fontId="7" fillId="0" borderId="17" xfId="1" applyFont="1" applyFill="1" applyBorder="1"/>
    <xf numFmtId="0" fontId="0" fillId="0" borderId="7" xfId="0" applyBorder="1"/>
    <xf numFmtId="44" fontId="2" fillId="0" borderId="8" xfId="1" applyFont="1" applyBorder="1"/>
    <xf numFmtId="0" fontId="2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44" fontId="3" fillId="0" borderId="8" xfId="0" applyNumberFormat="1" applyFont="1" applyBorder="1"/>
    <xf numFmtId="16" fontId="0" fillId="0" borderId="0" xfId="0" applyNumberFormat="1"/>
    <xf numFmtId="0" fontId="2" fillId="2" borderId="19" xfId="0" applyFont="1" applyFill="1" applyBorder="1" applyAlignment="1">
      <alignment horizontal="center"/>
    </xf>
    <xf numFmtId="16" fontId="2" fillId="2" borderId="36" xfId="0" applyNumberFormat="1" applyFont="1" applyFill="1" applyBorder="1" applyAlignment="1">
      <alignment horizontal="center"/>
    </xf>
    <xf numFmtId="44" fontId="2" fillId="2" borderId="36" xfId="1" applyFont="1" applyFill="1" applyBorder="1"/>
    <xf numFmtId="0" fontId="6" fillId="2" borderId="20" xfId="0" applyFont="1" applyFill="1" applyBorder="1"/>
    <xf numFmtId="0" fontId="2" fillId="2" borderId="49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44" fontId="2" fillId="2" borderId="0" xfId="1" applyFont="1" applyFill="1" applyBorder="1"/>
    <xf numFmtId="0" fontId="6" fillId="2" borderId="5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44" fontId="2" fillId="2" borderId="30" xfId="1" applyFont="1" applyFill="1" applyBorder="1"/>
    <xf numFmtId="0" fontId="6" fillId="2" borderId="22" xfId="0" applyFont="1" applyFill="1" applyBorder="1"/>
    <xf numFmtId="0" fontId="2" fillId="2" borderId="59" xfId="0" applyFont="1" applyFill="1" applyBorder="1" applyAlignment="1">
      <alignment horizontal="center"/>
    </xf>
    <xf numFmtId="44" fontId="2" fillId="2" borderId="59" xfId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2" borderId="2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44" fontId="9" fillId="0" borderId="61" xfId="1" applyFont="1" applyFill="1" applyBorder="1"/>
    <xf numFmtId="0" fontId="6" fillId="0" borderId="62" xfId="0" applyFont="1" applyFill="1" applyBorder="1"/>
    <xf numFmtId="16" fontId="2" fillId="0" borderId="63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0" fontId="6" fillId="0" borderId="52" xfId="0" applyFont="1" applyFill="1" applyBorder="1"/>
    <xf numFmtId="0" fontId="2" fillId="0" borderId="64" xfId="0" applyFont="1" applyFill="1" applyBorder="1" applyAlignment="1">
      <alignment horizontal="center"/>
    </xf>
    <xf numFmtId="1" fontId="2" fillId="0" borderId="65" xfId="0" applyNumberFormat="1" applyFont="1" applyFill="1" applyBorder="1" applyAlignment="1">
      <alignment horizontal="center"/>
    </xf>
    <xf numFmtId="44" fontId="2" fillId="0" borderId="65" xfId="1" applyFont="1" applyFill="1" applyBorder="1"/>
    <xf numFmtId="0" fontId="6" fillId="0" borderId="66" xfId="0" applyFont="1" applyFill="1" applyBorder="1"/>
    <xf numFmtId="0" fontId="2" fillId="14" borderId="49" xfId="0" applyFont="1" applyFill="1" applyBorder="1" applyAlignment="1">
      <alignment horizontal="center"/>
    </xf>
    <xf numFmtId="0" fontId="6" fillId="14" borderId="50" xfId="0" applyFont="1" applyFill="1" applyBorder="1"/>
    <xf numFmtId="0" fontId="2" fillId="14" borderId="21" xfId="0" applyFont="1" applyFill="1" applyBorder="1" applyAlignment="1">
      <alignment horizontal="center"/>
    </xf>
    <xf numFmtId="0" fontId="6" fillId="14" borderId="22" xfId="0" applyFont="1" applyFill="1" applyBorder="1"/>
    <xf numFmtId="0" fontId="0" fillId="0" borderId="19" xfId="0" applyBorder="1" applyAlignment="1"/>
    <xf numFmtId="0" fontId="0" fillId="0" borderId="36" xfId="0" applyBorder="1" applyAlignment="1"/>
    <xf numFmtId="0" fontId="0" fillId="0" borderId="20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21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0" fillId="0" borderId="0" xfId="0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" fontId="2" fillId="0" borderId="69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44" fontId="2" fillId="0" borderId="28" xfId="1" applyFont="1" applyFill="1" applyBorder="1"/>
    <xf numFmtId="0" fontId="6" fillId="0" borderId="53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vertical="center"/>
    </xf>
    <xf numFmtId="0" fontId="9" fillId="0" borderId="0" xfId="0" applyFont="1" applyFill="1" applyBorder="1"/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44" fontId="2" fillId="0" borderId="0" xfId="1" applyFont="1" applyBorder="1"/>
    <xf numFmtId="0" fontId="11" fillId="5" borderId="1" xfId="0" applyFont="1" applyFill="1" applyBorder="1" applyAlignment="1">
      <alignment horizontal="center"/>
    </xf>
    <xf numFmtId="0" fontId="11" fillId="0" borderId="38" xfId="0" applyFont="1" applyFill="1" applyBorder="1"/>
    <xf numFmtId="0" fontId="18" fillId="0" borderId="38" xfId="0" applyFont="1" applyFill="1" applyBorder="1"/>
    <xf numFmtId="0" fontId="17" fillId="0" borderId="0" xfId="0" applyFont="1" applyFill="1"/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wrapText="1"/>
    </xf>
    <xf numFmtId="0" fontId="5" fillId="13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 vertical="center" wrapText="1"/>
    </xf>
    <xf numFmtId="0" fontId="2" fillId="15" borderId="36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horizontal="center" vertical="center" wrapText="1"/>
    </xf>
    <xf numFmtId="0" fontId="2" fillId="15" borderId="49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2" fillId="15" borderId="50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30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44" fontId="4" fillId="14" borderId="67" xfId="1" applyFont="1" applyFill="1" applyBorder="1" applyAlignment="1">
      <alignment horizontal="center" vertical="center"/>
    </xf>
    <xf numFmtId="44" fontId="4" fillId="14" borderId="30" xfId="1" applyFont="1" applyFill="1" applyBorder="1" applyAlignment="1">
      <alignment horizontal="center" vertical="center"/>
    </xf>
    <xf numFmtId="0" fontId="3" fillId="14" borderId="67" xfId="0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/>
    <xf numFmtId="44" fontId="3" fillId="0" borderId="1" xfId="1" applyFont="1" applyBorder="1" applyAlignment="1">
      <alignment horizontal="center"/>
    </xf>
    <xf numFmtId="44" fontId="9" fillId="0" borderId="16" xfId="1" applyFont="1" applyBorder="1" applyAlignment="1">
      <alignment horizontal="center"/>
    </xf>
    <xf numFmtId="44" fontId="9" fillId="0" borderId="68" xfId="1" applyFont="1" applyBorder="1" applyAlignment="1">
      <alignment horizontal="center"/>
    </xf>
    <xf numFmtId="0" fontId="0" fillId="0" borderId="6" xfId="0" applyBorder="1"/>
    <xf numFmtId="44" fontId="0" fillId="0" borderId="35" xfId="1" applyFont="1" applyBorder="1" applyAlignment="1">
      <alignment horizontal="center"/>
    </xf>
    <xf numFmtId="44" fontId="0" fillId="0" borderId="40" xfId="1" applyFont="1" applyBorder="1" applyAlignment="1">
      <alignment horizontal="center"/>
    </xf>
    <xf numFmtId="44" fontId="4" fillId="16" borderId="7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15" fontId="7" fillId="0" borderId="0" xfId="0" applyNumberFormat="1" applyFont="1"/>
    <xf numFmtId="0" fontId="3" fillId="16" borderId="7" xfId="0" applyFont="1" applyFill="1" applyBorder="1" applyAlignment="1">
      <alignment horizontal="center" vertical="center" wrapText="1"/>
    </xf>
    <xf numFmtId="0" fontId="3" fillId="16" borderId="9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00FF"/>
      <color rgb="FFCC99FF"/>
      <color rgb="FFFFCCFF"/>
      <color rgb="FF33CCFF"/>
      <color rgb="FF66FF99"/>
      <color rgb="FF0000FF"/>
      <color rgb="FF99FF66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1157653</xdr:colOff>
      <xdr:row>40</xdr:row>
      <xdr:rowOff>212480</xdr:rowOff>
    </xdr:from>
    <xdr:to>
      <xdr:col>14</xdr:col>
      <xdr:colOff>359019</xdr:colOff>
      <xdr:row>52</xdr:row>
      <xdr:rowOff>80595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8880230" y="9173307"/>
          <a:ext cx="2996712" cy="24105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341587</xdr:colOff>
      <xdr:row>47</xdr:row>
      <xdr:rowOff>39413</xdr:rowOff>
    </xdr:from>
    <xdr:to>
      <xdr:col>13</xdr:col>
      <xdr:colOff>367863</xdr:colOff>
      <xdr:row>61</xdr:row>
      <xdr:rowOff>38034</xdr:rowOff>
    </xdr:to>
    <xdr:pic>
      <xdr:nvPicPr>
        <xdr:cNvPr id="3" name="Imagen 2" descr="C:\Users\ROUSS\Pictures\2023-11-09 ESCANEO\WhatsApp Image 2023-11-13 at 11.00.25 A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9518" y="10549758"/>
          <a:ext cx="3619500" cy="27575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47</xdr:row>
      <xdr:rowOff>26276</xdr:rowOff>
    </xdr:from>
    <xdr:to>
      <xdr:col>20</xdr:col>
      <xdr:colOff>407035</xdr:colOff>
      <xdr:row>62</xdr:row>
      <xdr:rowOff>8387</xdr:rowOff>
    </xdr:to>
    <xdr:pic>
      <xdr:nvPicPr>
        <xdr:cNvPr id="4" name="Imagen 3" descr="C:\Users\ROUSS\Pictures\2023-11-21 ESCANEO\WhatsApp Image 2023-11-21 at 2.30.54 P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7" t="6788" r="3099"/>
        <a:stretch/>
      </xdr:blipFill>
      <xdr:spPr bwMode="auto">
        <a:xfrm>
          <a:off x="9873155" y="10536621"/>
          <a:ext cx="4979035" cy="29381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14</xdr:col>
      <xdr:colOff>495300</xdr:colOff>
      <xdr:row>33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600700" y="0"/>
          <a:ext cx="4962525" cy="7286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440532</xdr:colOff>
      <xdr:row>36</xdr:row>
      <xdr:rowOff>11906</xdr:rowOff>
    </xdr:from>
    <xdr:to>
      <xdr:col>5</xdr:col>
      <xdr:colOff>1063943</xdr:colOff>
      <xdr:row>46</xdr:row>
      <xdr:rowOff>225821</xdr:rowOff>
    </xdr:to>
    <xdr:pic>
      <xdr:nvPicPr>
        <xdr:cNvPr id="4" name="Imagen 3" descr="C:\Users\ROUSS\Pictures\2023-11-21 ESCANEO\WhatsApp Image 2023-11-21 at 2.51.30 PM.jpe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" t="10409" r="-871" b="18140"/>
        <a:stretch/>
      </xdr:blipFill>
      <xdr:spPr bwMode="auto">
        <a:xfrm>
          <a:off x="1363266" y="7929562"/>
          <a:ext cx="3135630" cy="2470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47</xdr:row>
      <xdr:rowOff>76200</xdr:rowOff>
    </xdr:from>
    <xdr:to>
      <xdr:col>15</xdr:col>
      <xdr:colOff>230505</xdr:colOff>
      <xdr:row>67</xdr:row>
      <xdr:rowOff>106045</xdr:rowOff>
    </xdr:to>
    <xdr:pic>
      <xdr:nvPicPr>
        <xdr:cNvPr id="3" name="Imagen 2" descr="C:\Users\ROUSS\Pictures\2023-11-22 ESCANEO\WhatsApp Image 2023-11-24 at 9.44.04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0182225"/>
          <a:ext cx="5612130" cy="4125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32</xdr:row>
      <xdr:rowOff>0</xdr:rowOff>
    </xdr:from>
    <xdr:to>
      <xdr:col>15</xdr:col>
      <xdr:colOff>497205</xdr:colOff>
      <xdr:row>50</xdr:row>
      <xdr:rowOff>180975</xdr:rowOff>
    </xdr:to>
    <xdr:pic>
      <xdr:nvPicPr>
        <xdr:cNvPr id="2" name="Imagen 1" descr="F:\02 IMAGENES\AC.-  NOTAS PRODUCCION &amp; OBRADOR 2023-2024\22.- NOTAS PRODUCCION &amp; OBRADOR 13-18 NOV-23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6934200"/>
          <a:ext cx="5612130" cy="411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752475</xdr:colOff>
      <xdr:row>0</xdr:row>
      <xdr:rowOff>76199</xdr:rowOff>
    </xdr:from>
    <xdr:to>
      <xdr:col>20</xdr:col>
      <xdr:colOff>657225</xdr:colOff>
      <xdr:row>44</xdr:row>
      <xdr:rowOff>171449</xdr:rowOff>
    </xdr:to>
    <xdr:pic>
      <xdr:nvPicPr>
        <xdr:cNvPr id="3" name="Imagen 2" descr="C:\Users\ROUSS\Pictures\2023-11-28 ESCANEO\CENTRAL &amp; OBRADOR  20-25 NOV-2023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76199"/>
          <a:ext cx="6762750" cy="9572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19052</xdr:colOff>
      <xdr:row>35</xdr:row>
      <xdr:rowOff>152404</xdr:rowOff>
    </xdr:from>
    <xdr:to>
      <xdr:col>19</xdr:col>
      <xdr:colOff>342900</xdr:colOff>
      <xdr:row>40</xdr:row>
      <xdr:rowOff>190500</xdr:rowOff>
    </xdr:to>
    <xdr:cxnSp macro="">
      <xdr:nvCxnSpPr>
        <xdr:cNvPr id="7" name="Conector angular 6"/>
        <xdr:cNvCxnSpPr/>
      </xdr:nvCxnSpPr>
      <xdr:spPr>
        <a:xfrm rot="10800000">
          <a:off x="5657852" y="7639054"/>
          <a:ext cx="8820148" cy="114299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50165</xdr:colOff>
      <xdr:row>25</xdr:row>
      <xdr:rowOff>85090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6984365" cy="44665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21</xdr:col>
      <xdr:colOff>0</xdr:colOff>
      <xdr:row>24</xdr:row>
      <xdr:rowOff>24130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71500"/>
          <a:ext cx="6858000" cy="4024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opLeftCell="B28" zoomScale="130" zoomScaleNormal="130" workbookViewId="0">
      <selection activeCell="F36" sqref="F36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289" t="s">
        <v>2</v>
      </c>
      <c r="D1" s="289"/>
      <c r="E1" s="289"/>
      <c r="F1" s="289"/>
      <c r="G1" s="289"/>
      <c r="I1" s="68"/>
      <c r="J1" s="290" t="s">
        <v>191</v>
      </c>
      <c r="K1" s="290"/>
      <c r="L1" s="290"/>
      <c r="M1" s="290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3"/>
      <c r="K31" s="144"/>
      <c r="L31" s="145" t="s">
        <v>201</v>
      </c>
      <c r="M31" s="146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291"/>
      <c r="K32" s="291"/>
      <c r="L32" s="147"/>
      <c r="M32" s="148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49"/>
      <c r="K33" s="110"/>
      <c r="L33" s="110"/>
      <c r="M33" s="150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78" t="s">
        <v>467</v>
      </c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294" t="s">
        <v>210</v>
      </c>
      <c r="M36" s="292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295"/>
      <c r="M37" s="293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5" t="s">
        <v>271</v>
      </c>
      <c r="J40" s="156">
        <v>45240</v>
      </c>
      <c r="K40" s="157">
        <v>220000</v>
      </c>
      <c r="L40" s="285" t="s">
        <v>209</v>
      </c>
      <c r="M40" s="286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58" t="s">
        <v>272</v>
      </c>
      <c r="J41" s="154">
        <v>45240</v>
      </c>
      <c r="K41" s="159">
        <v>25000</v>
      </c>
      <c r="L41" s="287"/>
      <c r="M41" s="288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58" t="s">
        <v>273</v>
      </c>
      <c r="J42" s="154">
        <v>45240</v>
      </c>
      <c r="K42" s="159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58" t="s">
        <v>274</v>
      </c>
      <c r="J43" s="154">
        <v>45240</v>
      </c>
      <c r="K43" s="159">
        <v>170000</v>
      </c>
      <c r="L43" s="282" t="s">
        <v>280</v>
      </c>
      <c r="M43" s="166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58" t="s">
        <v>275</v>
      </c>
      <c r="J44" s="154">
        <v>45240</v>
      </c>
      <c r="K44" s="159">
        <v>180000</v>
      </c>
      <c r="L44" s="283"/>
      <c r="M44" s="167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0" t="s">
        <v>276</v>
      </c>
      <c r="J45" s="154">
        <v>45240</v>
      </c>
      <c r="K45" s="159">
        <v>60000</v>
      </c>
      <c r="L45" s="283"/>
      <c r="M45" s="167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0" t="s">
        <v>277</v>
      </c>
      <c r="J46" s="154">
        <v>45240</v>
      </c>
      <c r="K46" s="159">
        <v>98858</v>
      </c>
      <c r="L46" s="283"/>
      <c r="M46" s="167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1" t="s">
        <v>278</v>
      </c>
      <c r="J47" s="162">
        <v>45240</v>
      </c>
      <c r="K47" s="163">
        <v>190000</v>
      </c>
      <c r="L47" s="284"/>
      <c r="M47" s="168"/>
    </row>
    <row r="48" spans="2:13" x14ac:dyDescent="0.25">
      <c r="J48" s="164" t="s">
        <v>279</v>
      </c>
      <c r="K48" s="165">
        <f>SUM(K40:K47)</f>
        <v>1037858</v>
      </c>
    </row>
    <row r="49" spans="10:11" x14ac:dyDescent="0.25">
      <c r="J49" s="153"/>
      <c r="K49" s="152"/>
    </row>
    <row r="50" spans="10:11" x14ac:dyDescent="0.25">
      <c r="J50" s="153"/>
    </row>
    <row r="51" spans="10:11" x14ac:dyDescent="0.25">
      <c r="J51" s="153"/>
    </row>
  </sheetData>
  <mergeCells count="7">
    <mergeCell ref="L43:L47"/>
    <mergeCell ref="L40:M41"/>
    <mergeCell ref="C1:G1"/>
    <mergeCell ref="J1:M1"/>
    <mergeCell ref="J32:K32"/>
    <mergeCell ref="M36:M37"/>
    <mergeCell ref="L36:L3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8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289" t="s">
        <v>2</v>
      </c>
      <c r="D1" s="289"/>
      <c r="E1" s="289"/>
      <c r="F1" s="289"/>
      <c r="G1" s="289"/>
      <c r="J1" s="290" t="s">
        <v>202</v>
      </c>
      <c r="K1" s="290"/>
      <c r="L1" s="290"/>
      <c r="M1" s="290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296" t="s">
        <v>210</v>
      </c>
      <c r="M39" s="298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297"/>
      <c r="M40" s="299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opLeftCell="G43" zoomScale="145" zoomScaleNormal="145" workbookViewId="0">
      <selection activeCell="O48" sqref="O48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289" t="s">
        <v>2</v>
      </c>
      <c r="D2" s="289"/>
      <c r="E2" s="289"/>
      <c r="F2" s="289"/>
      <c r="G2" s="289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6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27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28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28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29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28"/>
      <c r="H8" s="68"/>
    </row>
    <row r="9" spans="2:8" ht="21" x14ac:dyDescent="0.35">
      <c r="B9" s="6">
        <v>6</v>
      </c>
      <c r="C9" s="151">
        <v>45220</v>
      </c>
      <c r="D9" s="105" t="s">
        <v>53</v>
      </c>
      <c r="E9" s="107" t="s">
        <v>115</v>
      </c>
      <c r="F9" s="33">
        <v>6076.2</v>
      </c>
      <c r="G9" s="128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28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28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28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28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0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28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28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28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28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28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28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28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28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28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28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0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28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28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28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28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28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28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29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1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2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28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29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0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3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0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0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0"/>
      <c r="H41" s="68"/>
    </row>
    <row r="42" spans="2:15" x14ac:dyDescent="0.25">
      <c r="B42" s="12"/>
      <c r="C42" s="111"/>
      <c r="D42" s="40"/>
      <c r="E42" s="41"/>
      <c r="F42" s="42"/>
      <c r="G42" s="135"/>
      <c r="H42" s="68"/>
    </row>
    <row r="43" spans="2:15" ht="19.5" thickBot="1" x14ac:dyDescent="0.3">
      <c r="B43" s="114"/>
      <c r="C43" s="113"/>
      <c r="D43" s="121" t="s">
        <v>69</v>
      </c>
      <c r="E43" s="122"/>
      <c r="F43" s="123">
        <f>SUM(F4:F42)</f>
        <v>1195767.78</v>
      </c>
      <c r="H43" s="134"/>
    </row>
    <row r="44" spans="2:15" ht="16.5" thickBot="1" x14ac:dyDescent="0.3">
      <c r="B44" s="114"/>
      <c r="C44" s="113"/>
      <c r="D44" s="114"/>
      <c r="E44" s="115"/>
      <c r="F44" s="116"/>
      <c r="G44" s="118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302" t="s">
        <v>221</v>
      </c>
      <c r="G45" s="303"/>
      <c r="H45" s="304"/>
      <c r="I45" s="100"/>
      <c r="J45" s="300" t="s">
        <v>210</v>
      </c>
      <c r="K45" s="301"/>
      <c r="L45" s="308">
        <f>F43-982143.23</f>
        <v>213624.55000000005</v>
      </c>
      <c r="M45" s="309"/>
      <c r="N45" s="309"/>
      <c r="O45" s="100"/>
    </row>
    <row r="46" spans="2:15" ht="15.75" customHeight="1" thickBot="1" x14ac:dyDescent="0.3">
      <c r="F46" s="305"/>
      <c r="G46" s="306"/>
      <c r="H46" s="307"/>
      <c r="I46" s="100"/>
      <c r="J46" s="300"/>
      <c r="K46" s="301"/>
      <c r="L46" s="308"/>
      <c r="M46" s="309"/>
      <c r="N46" s="309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M47"/>
  <sheetViews>
    <sheetView topLeftCell="A34" zoomScale="160" zoomScaleNormal="160" workbookViewId="0">
      <selection activeCell="E49" sqref="E49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9" max="9" width="12.85546875" bestFit="1" customWidth="1"/>
    <col min="11" max="11" width="17.42578125" bestFit="1" customWidth="1"/>
    <col min="12" max="12" width="6.42578125" customWidth="1"/>
    <col min="13" max="13" width="7.5703125" customWidth="1"/>
  </cols>
  <sheetData>
    <row r="1" spans="2:7" ht="24" thickBot="1" x14ac:dyDescent="0.3">
      <c r="C1" s="289" t="s">
        <v>2</v>
      </c>
      <c r="D1" s="289"/>
      <c r="E1" s="289"/>
      <c r="F1" s="289"/>
      <c r="G1" s="289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6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37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37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38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37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37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37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37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37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37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39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37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37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37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37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37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37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37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37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37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37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39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37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37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37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37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0"/>
    </row>
    <row r="30" spans="2:7" x14ac:dyDescent="0.25">
      <c r="B30" s="6"/>
      <c r="C30" s="32"/>
      <c r="D30" s="105"/>
      <c r="E30" s="30"/>
      <c r="F30" s="33">
        <v>0</v>
      </c>
      <c r="G30" s="137"/>
    </row>
    <row r="31" spans="2:7" ht="19.5" thickBot="1" x14ac:dyDescent="0.35">
      <c r="B31" s="112"/>
      <c r="C31" s="113"/>
      <c r="D31" s="121" t="s">
        <v>69</v>
      </c>
      <c r="E31" s="122"/>
      <c r="F31" s="123">
        <f>SUM(F3:F30)</f>
        <v>1500517.46</v>
      </c>
      <c r="G31" s="141"/>
    </row>
    <row r="32" spans="2:7" x14ac:dyDescent="0.25">
      <c r="B32" s="112"/>
      <c r="C32" s="113"/>
      <c r="D32" s="114"/>
      <c r="E32" s="115"/>
      <c r="F32" s="116"/>
      <c r="G32" s="117"/>
    </row>
    <row r="33" spans="2:13" ht="16.5" thickBot="1" x14ac:dyDescent="0.3">
      <c r="B33" s="112"/>
      <c r="C33" s="99"/>
      <c r="D33" s="100"/>
      <c r="E33" s="100"/>
      <c r="F33" s="165"/>
      <c r="G33" s="169"/>
    </row>
    <row r="34" spans="2:13" ht="21.75" customHeight="1" x14ac:dyDescent="0.25">
      <c r="B34" s="112"/>
      <c r="C34" s="314" t="s">
        <v>210</v>
      </c>
      <c r="D34" s="314"/>
      <c r="E34" s="310">
        <f>F31-782498.42</f>
        <v>718019.03999999992</v>
      </c>
      <c r="F34" s="311"/>
      <c r="G34" s="170"/>
    </row>
    <row r="35" spans="2:13" ht="19.5" thickBot="1" x14ac:dyDescent="0.35">
      <c r="B35" s="112"/>
      <c r="C35" s="314"/>
      <c r="D35" s="314"/>
      <c r="E35" s="312"/>
      <c r="F35" s="313"/>
      <c r="G35" s="171"/>
    </row>
    <row r="36" spans="2:13" ht="18.75" x14ac:dyDescent="0.25">
      <c r="B36" s="112"/>
      <c r="C36" s="99"/>
      <c r="D36" s="99"/>
      <c r="E36" s="173" t="s">
        <v>270</v>
      </c>
      <c r="F36" s="173"/>
      <c r="G36" s="172"/>
      <c r="I36" s="174"/>
      <c r="J36" s="174"/>
      <c r="K36" s="174"/>
      <c r="L36" s="174"/>
      <c r="M36" s="174"/>
    </row>
    <row r="37" spans="2:13" ht="18.75" x14ac:dyDescent="0.3">
      <c r="B37" s="112"/>
      <c r="C37" s="86"/>
      <c r="D37" s="87"/>
      <c r="E37" s="87"/>
      <c r="G37" s="119"/>
      <c r="I37" s="175">
        <v>45243</v>
      </c>
      <c r="J37" s="176"/>
      <c r="K37" s="177">
        <v>235000</v>
      </c>
      <c r="L37" s="174"/>
      <c r="M37" s="174"/>
    </row>
    <row r="38" spans="2:13" ht="15.75" customHeight="1" x14ac:dyDescent="0.3">
      <c r="B38" s="112"/>
      <c r="G38" s="118"/>
      <c r="I38" s="175">
        <v>45243</v>
      </c>
      <c r="J38" s="176"/>
      <c r="K38" s="177">
        <v>100000</v>
      </c>
      <c r="L38" s="174"/>
      <c r="M38" s="174"/>
    </row>
    <row r="39" spans="2:13" ht="16.5" customHeight="1" x14ac:dyDescent="0.3">
      <c r="B39" s="112"/>
      <c r="D39" s="142"/>
      <c r="E39" s="142"/>
      <c r="G39" s="118"/>
      <c r="I39" s="175">
        <v>45243</v>
      </c>
      <c r="J39" s="176"/>
      <c r="K39" s="177">
        <v>140000</v>
      </c>
      <c r="L39" s="174"/>
      <c r="M39" s="174"/>
    </row>
    <row r="40" spans="2:13" ht="18.75" x14ac:dyDescent="0.3">
      <c r="B40" s="112"/>
      <c r="C40" s="113"/>
      <c r="D40" s="114"/>
      <c r="E40" s="115"/>
      <c r="F40" s="116"/>
      <c r="G40" s="118"/>
      <c r="I40" s="175">
        <v>45244</v>
      </c>
      <c r="J40" s="176"/>
      <c r="K40" s="177">
        <v>243020</v>
      </c>
      <c r="L40" s="174"/>
      <c r="M40" s="174"/>
    </row>
    <row r="41" spans="2:13" ht="19.5" thickBot="1" x14ac:dyDescent="0.35">
      <c r="B41" s="112"/>
      <c r="C41" s="113"/>
      <c r="D41" s="114"/>
      <c r="E41" s="115"/>
      <c r="F41" s="116"/>
      <c r="G41" s="118"/>
      <c r="I41" s="175"/>
      <c r="J41" s="178"/>
      <c r="K41" s="179">
        <v>0</v>
      </c>
      <c r="L41" s="174"/>
      <c r="M41" s="174"/>
    </row>
    <row r="42" spans="2:13" ht="18.75" x14ac:dyDescent="0.3">
      <c r="B42" s="112"/>
      <c r="C42" s="113"/>
      <c r="D42" s="114"/>
      <c r="E42" s="115"/>
      <c r="F42" s="116"/>
      <c r="G42" s="118"/>
      <c r="I42" s="175"/>
      <c r="J42" s="176"/>
      <c r="K42" s="177">
        <f>SUM(K37:K41)</f>
        <v>718020</v>
      </c>
      <c r="L42" s="174"/>
      <c r="M42" s="174"/>
    </row>
    <row r="43" spans="2:13" ht="18.75" x14ac:dyDescent="0.3">
      <c r="B43" s="112"/>
      <c r="C43" s="113"/>
      <c r="D43" s="114"/>
      <c r="E43" s="115"/>
      <c r="F43" s="116"/>
      <c r="G43" s="118"/>
      <c r="I43" s="175"/>
      <c r="J43" s="176"/>
      <c r="K43" s="177"/>
      <c r="L43" s="174"/>
      <c r="M43" s="174"/>
    </row>
    <row r="44" spans="2:13" ht="18.75" x14ac:dyDescent="0.3">
      <c r="B44" s="112"/>
      <c r="C44" s="113"/>
      <c r="D44" s="114"/>
      <c r="E44" s="115"/>
      <c r="F44" s="116"/>
      <c r="G44" s="120"/>
      <c r="I44" s="175"/>
      <c r="J44" s="176"/>
      <c r="K44" s="176"/>
      <c r="L44" s="174"/>
      <c r="M44" s="174"/>
    </row>
    <row r="45" spans="2:13" x14ac:dyDescent="0.25">
      <c r="B45" s="114"/>
      <c r="C45" s="113"/>
      <c r="D45" s="114"/>
      <c r="E45" s="115"/>
      <c r="F45" s="116"/>
      <c r="G45" s="118"/>
      <c r="I45" s="174"/>
      <c r="J45" s="174"/>
      <c r="K45" s="174"/>
      <c r="L45" s="174"/>
      <c r="M45" s="174"/>
    </row>
    <row r="46" spans="2:13" x14ac:dyDescent="0.25">
      <c r="B46" s="114"/>
      <c r="C46" s="113"/>
      <c r="D46" s="114"/>
      <c r="E46" s="115"/>
      <c r="F46" s="116"/>
      <c r="G46" s="118"/>
    </row>
    <row r="47" spans="2:13" ht="18.75" x14ac:dyDescent="0.25">
      <c r="B47" s="2"/>
      <c r="D47" s="124"/>
      <c r="E47" s="124"/>
      <c r="F47" s="125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V53"/>
  <sheetViews>
    <sheetView topLeftCell="L25" workbookViewId="0">
      <selection activeCell="X35" sqref="X34:X35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  <col min="21" max="21" width="19.5703125" bestFit="1" customWidth="1"/>
  </cols>
  <sheetData>
    <row r="2" spans="2:22" ht="24" thickBot="1" x14ac:dyDescent="0.3">
      <c r="C2" s="289" t="s">
        <v>2</v>
      </c>
      <c r="D2" s="289"/>
      <c r="E2" s="289"/>
      <c r="F2" s="289"/>
      <c r="G2" s="289"/>
      <c r="K2" s="315" t="s">
        <v>330</v>
      </c>
      <c r="L2" s="315"/>
      <c r="M2" s="315"/>
      <c r="N2" s="315"/>
      <c r="O2" s="315"/>
      <c r="R2" s="315" t="s">
        <v>330</v>
      </c>
      <c r="S2" s="315"/>
      <c r="T2" s="315"/>
      <c r="U2" s="315"/>
      <c r="V2" s="315"/>
    </row>
    <row r="3" spans="2:22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  <c r="R3" s="43" t="s">
        <v>0</v>
      </c>
      <c r="S3" s="21" t="s">
        <v>71</v>
      </c>
      <c r="T3" s="23" t="s">
        <v>331</v>
      </c>
      <c r="U3" s="19" t="s">
        <v>1</v>
      </c>
      <c r="V3" s="44"/>
    </row>
    <row r="4" spans="2:22" x14ac:dyDescent="0.25">
      <c r="B4" s="6">
        <v>1</v>
      </c>
      <c r="C4" s="102">
        <v>45236</v>
      </c>
      <c r="D4" s="103" t="s">
        <v>282</v>
      </c>
      <c r="E4" s="31" t="s">
        <v>283</v>
      </c>
      <c r="F4" s="104">
        <v>120399.9</v>
      </c>
      <c r="G4" s="136"/>
      <c r="J4" s="6">
        <v>1</v>
      </c>
      <c r="K4" s="102">
        <v>45244</v>
      </c>
      <c r="L4" s="103">
        <v>563</v>
      </c>
      <c r="M4" s="31" t="s">
        <v>332</v>
      </c>
      <c r="N4" s="104">
        <v>4260</v>
      </c>
      <c r="O4" s="136"/>
      <c r="Q4" s="6">
        <v>1</v>
      </c>
      <c r="R4" s="32">
        <v>45245</v>
      </c>
      <c r="S4" s="6">
        <v>628</v>
      </c>
      <c r="T4" s="204" t="s">
        <v>366</v>
      </c>
      <c r="U4" s="8">
        <v>3055.31</v>
      </c>
      <c r="V4" s="136"/>
    </row>
    <row r="5" spans="2:22" x14ac:dyDescent="0.25">
      <c r="B5" s="6">
        <v>2</v>
      </c>
      <c r="C5" s="32">
        <v>45236</v>
      </c>
      <c r="D5" s="105" t="s">
        <v>284</v>
      </c>
      <c r="E5" s="181" t="s">
        <v>285</v>
      </c>
      <c r="F5" s="33">
        <v>14040</v>
      </c>
      <c r="G5" s="137"/>
      <c r="J5" s="6">
        <v>2</v>
      </c>
      <c r="K5" s="32">
        <v>45244</v>
      </c>
      <c r="L5" s="105">
        <v>564</v>
      </c>
      <c r="M5" s="30" t="s">
        <v>333</v>
      </c>
      <c r="N5" s="33">
        <v>2359.9499999999998</v>
      </c>
      <c r="O5" s="137"/>
      <c r="Q5" s="6">
        <v>2</v>
      </c>
      <c r="R5" s="32">
        <v>45245</v>
      </c>
      <c r="S5" s="6">
        <v>631</v>
      </c>
      <c r="T5" s="204" t="s">
        <v>367</v>
      </c>
      <c r="U5" s="8">
        <v>2402.02</v>
      </c>
      <c r="V5" s="137"/>
    </row>
    <row r="6" spans="2:22" x14ac:dyDescent="0.25">
      <c r="B6" s="6">
        <v>3</v>
      </c>
      <c r="C6" s="32">
        <v>45236</v>
      </c>
      <c r="D6" s="105" t="s">
        <v>286</v>
      </c>
      <c r="E6" s="30" t="s">
        <v>285</v>
      </c>
      <c r="F6" s="33">
        <v>45370.9</v>
      </c>
      <c r="G6" s="137"/>
      <c r="J6" s="6">
        <v>3</v>
      </c>
      <c r="K6" s="32">
        <v>45244</v>
      </c>
      <c r="L6" s="105">
        <v>565</v>
      </c>
      <c r="M6" s="30" t="s">
        <v>334</v>
      </c>
      <c r="N6" s="33">
        <v>480</v>
      </c>
      <c r="O6" s="137"/>
      <c r="Q6" s="6">
        <v>3</v>
      </c>
      <c r="R6" s="32">
        <v>45245</v>
      </c>
      <c r="S6" s="6">
        <v>632</v>
      </c>
      <c r="T6" s="204" t="s">
        <v>374</v>
      </c>
      <c r="U6" s="8">
        <v>480</v>
      </c>
      <c r="V6" s="137"/>
    </row>
    <row r="7" spans="2:22" ht="18.75" x14ac:dyDescent="0.3">
      <c r="B7" s="6">
        <v>4</v>
      </c>
      <c r="C7" s="32">
        <v>45237</v>
      </c>
      <c r="D7" s="105" t="s">
        <v>287</v>
      </c>
      <c r="E7" s="30" t="s">
        <v>290</v>
      </c>
      <c r="F7" s="33">
        <v>21551.4</v>
      </c>
      <c r="G7" s="138"/>
      <c r="J7" s="6">
        <v>4</v>
      </c>
      <c r="K7" s="32">
        <v>45244</v>
      </c>
      <c r="L7" s="105">
        <v>566</v>
      </c>
      <c r="M7" s="30" t="s">
        <v>335</v>
      </c>
      <c r="N7" s="33">
        <v>10800</v>
      </c>
      <c r="O7" s="138"/>
      <c r="Q7" s="6">
        <v>4</v>
      </c>
      <c r="R7" s="32">
        <v>45245</v>
      </c>
      <c r="S7" s="6">
        <v>633</v>
      </c>
      <c r="T7" s="204" t="s">
        <v>375</v>
      </c>
      <c r="U7" s="8">
        <v>27685.14</v>
      </c>
      <c r="V7" s="138"/>
    </row>
    <row r="8" spans="2:22" x14ac:dyDescent="0.25">
      <c r="B8" s="6">
        <v>5</v>
      </c>
      <c r="C8" s="32">
        <v>45237</v>
      </c>
      <c r="D8" s="105" t="s">
        <v>291</v>
      </c>
      <c r="E8" s="30" t="s">
        <v>292</v>
      </c>
      <c r="F8" s="33">
        <v>18391.5</v>
      </c>
      <c r="G8" s="137"/>
      <c r="J8" s="6">
        <v>5</v>
      </c>
      <c r="K8" s="32">
        <v>45244</v>
      </c>
      <c r="L8" s="105">
        <v>567</v>
      </c>
      <c r="M8" s="30" t="s">
        <v>336</v>
      </c>
      <c r="N8" s="33">
        <v>31800.9</v>
      </c>
      <c r="O8" s="137"/>
      <c r="Q8" s="6">
        <v>5</v>
      </c>
      <c r="R8" s="32">
        <v>45245</v>
      </c>
      <c r="S8" s="6">
        <v>634</v>
      </c>
      <c r="T8" s="204" t="s">
        <v>376</v>
      </c>
      <c r="U8" s="8">
        <v>35416.199999999997</v>
      </c>
      <c r="V8" s="137"/>
    </row>
    <row r="9" spans="2:22" x14ac:dyDescent="0.25">
      <c r="B9" s="6">
        <v>6</v>
      </c>
      <c r="C9" s="32">
        <v>45238</v>
      </c>
      <c r="D9" s="105" t="s">
        <v>293</v>
      </c>
      <c r="E9" s="30" t="s">
        <v>294</v>
      </c>
      <c r="F9" s="33">
        <v>113438.3</v>
      </c>
      <c r="G9" s="137"/>
      <c r="J9" s="6">
        <v>6</v>
      </c>
      <c r="K9" s="32">
        <v>45244</v>
      </c>
      <c r="L9" s="206">
        <v>568</v>
      </c>
      <c r="M9" s="180" t="s">
        <v>337</v>
      </c>
      <c r="N9" s="207">
        <v>420583.8</v>
      </c>
      <c r="O9" s="137"/>
      <c r="Q9" s="6">
        <v>6</v>
      </c>
      <c r="R9" s="32">
        <v>45245</v>
      </c>
      <c r="S9" s="6">
        <v>636</v>
      </c>
      <c r="T9" s="204" t="s">
        <v>377</v>
      </c>
      <c r="U9" s="8">
        <v>2780.84</v>
      </c>
      <c r="V9" s="137"/>
    </row>
    <row r="10" spans="2:22" x14ac:dyDescent="0.25">
      <c r="B10" s="6">
        <v>7</v>
      </c>
      <c r="C10" s="32">
        <v>45238</v>
      </c>
      <c r="D10" s="105" t="s">
        <v>295</v>
      </c>
      <c r="E10" s="30" t="s">
        <v>296</v>
      </c>
      <c r="F10" s="33">
        <v>55556</v>
      </c>
      <c r="G10" s="137"/>
      <c r="J10" s="6">
        <v>7</v>
      </c>
      <c r="K10" s="32">
        <v>45244</v>
      </c>
      <c r="L10" s="206">
        <v>569</v>
      </c>
      <c r="M10" s="180" t="s">
        <v>416</v>
      </c>
      <c r="N10" s="207">
        <v>383539.8</v>
      </c>
      <c r="O10" s="137"/>
      <c r="Q10" s="6">
        <v>7</v>
      </c>
      <c r="R10" s="32">
        <v>45245</v>
      </c>
      <c r="S10" s="6">
        <v>637</v>
      </c>
      <c r="T10" s="204" t="s">
        <v>378</v>
      </c>
      <c r="U10" s="8">
        <v>7920.74</v>
      </c>
      <c r="V10" s="137"/>
    </row>
    <row r="11" spans="2:22" x14ac:dyDescent="0.25">
      <c r="B11" s="6">
        <v>8</v>
      </c>
      <c r="C11" s="32">
        <v>45238</v>
      </c>
      <c r="D11" s="105" t="s">
        <v>297</v>
      </c>
      <c r="E11" s="30" t="s">
        <v>298</v>
      </c>
      <c r="F11" s="33">
        <v>34197.82</v>
      </c>
      <c r="G11" s="137"/>
      <c r="J11" s="6">
        <v>8</v>
      </c>
      <c r="K11" s="32">
        <v>45244</v>
      </c>
      <c r="L11" s="105">
        <v>570</v>
      </c>
      <c r="M11" s="30" t="s">
        <v>338</v>
      </c>
      <c r="N11" s="33">
        <v>34359.58</v>
      </c>
      <c r="O11" s="137"/>
      <c r="Q11" s="6">
        <v>8</v>
      </c>
      <c r="R11" s="32">
        <v>45245</v>
      </c>
      <c r="S11" s="6">
        <v>638</v>
      </c>
      <c r="T11" s="204" t="s">
        <v>368</v>
      </c>
      <c r="U11" s="8">
        <v>1570.4</v>
      </c>
      <c r="V11" s="137"/>
    </row>
    <row r="12" spans="2:22" x14ac:dyDescent="0.25">
      <c r="B12" s="6">
        <v>9</v>
      </c>
      <c r="C12" s="32">
        <v>45238</v>
      </c>
      <c r="D12" s="105" t="s">
        <v>299</v>
      </c>
      <c r="E12" s="30" t="s">
        <v>300</v>
      </c>
      <c r="F12" s="33">
        <v>19671.400000000001</v>
      </c>
      <c r="G12" s="137"/>
      <c r="J12" s="6">
        <v>9</v>
      </c>
      <c r="K12" s="32">
        <v>45244</v>
      </c>
      <c r="L12" s="105">
        <v>571</v>
      </c>
      <c r="M12" s="30" t="s">
        <v>339</v>
      </c>
      <c r="N12" s="33">
        <v>62731.85</v>
      </c>
      <c r="O12" s="137"/>
      <c r="Q12" s="6">
        <v>9</v>
      </c>
      <c r="R12" s="32">
        <v>45245</v>
      </c>
      <c r="S12" s="6">
        <v>639</v>
      </c>
      <c r="T12" s="204" t="s">
        <v>379</v>
      </c>
      <c r="U12" s="8">
        <v>11670.06</v>
      </c>
      <c r="V12" s="137"/>
    </row>
    <row r="13" spans="2:22" x14ac:dyDescent="0.25">
      <c r="B13" s="6">
        <v>10</v>
      </c>
      <c r="C13" s="32">
        <v>45239</v>
      </c>
      <c r="D13" s="105" t="s">
        <v>301</v>
      </c>
      <c r="E13" s="30" t="s">
        <v>302</v>
      </c>
      <c r="F13" s="33">
        <v>76484.3</v>
      </c>
      <c r="G13" s="137"/>
      <c r="J13" s="6">
        <v>10</v>
      </c>
      <c r="K13" s="32">
        <v>45244</v>
      </c>
      <c r="L13" s="105">
        <v>572</v>
      </c>
      <c r="M13" s="30" t="s">
        <v>340</v>
      </c>
      <c r="N13" s="33">
        <v>30161.599999999999</v>
      </c>
      <c r="O13" s="137"/>
      <c r="Q13" s="6">
        <v>10</v>
      </c>
      <c r="R13" s="32">
        <v>45245</v>
      </c>
      <c r="S13" s="105">
        <v>640</v>
      </c>
      <c r="T13" s="30" t="s">
        <v>380</v>
      </c>
      <c r="U13" s="33">
        <v>4540</v>
      </c>
      <c r="V13" s="137"/>
    </row>
    <row r="14" spans="2:22" x14ac:dyDescent="0.25">
      <c r="B14" s="6">
        <v>11</v>
      </c>
      <c r="C14" s="32">
        <v>45239</v>
      </c>
      <c r="D14" s="105" t="s">
        <v>303</v>
      </c>
      <c r="E14" s="30" t="s">
        <v>304</v>
      </c>
      <c r="F14" s="33">
        <v>143832.29999999999</v>
      </c>
      <c r="G14" s="139"/>
      <c r="J14" s="6">
        <v>11</v>
      </c>
      <c r="K14" s="32">
        <v>45244</v>
      </c>
      <c r="L14" s="105">
        <v>575</v>
      </c>
      <c r="M14" s="30" t="s">
        <v>341</v>
      </c>
      <c r="N14" s="33">
        <v>16824.7</v>
      </c>
      <c r="O14" s="139"/>
      <c r="Q14" s="6">
        <v>11</v>
      </c>
      <c r="R14" s="32">
        <v>45245</v>
      </c>
      <c r="S14" s="105">
        <v>646</v>
      </c>
      <c r="T14" s="30" t="s">
        <v>381</v>
      </c>
      <c r="U14" s="33">
        <v>38245</v>
      </c>
      <c r="V14" s="139"/>
    </row>
    <row r="15" spans="2:22" x14ac:dyDescent="0.25">
      <c r="B15" s="6">
        <v>12</v>
      </c>
      <c r="C15" s="32">
        <v>45239</v>
      </c>
      <c r="D15" s="105" t="s">
        <v>305</v>
      </c>
      <c r="E15" s="30" t="s">
        <v>306</v>
      </c>
      <c r="F15" s="33">
        <v>61133.599999999999</v>
      </c>
      <c r="G15" s="137"/>
      <c r="J15" s="6">
        <v>12</v>
      </c>
      <c r="K15" s="32">
        <v>45244</v>
      </c>
      <c r="L15" s="105">
        <v>576</v>
      </c>
      <c r="M15" s="30" t="s">
        <v>342</v>
      </c>
      <c r="N15" s="33">
        <v>681</v>
      </c>
      <c r="O15" s="137"/>
      <c r="Q15" s="6">
        <v>12</v>
      </c>
      <c r="R15" s="32">
        <v>45245</v>
      </c>
      <c r="S15" s="105">
        <v>648</v>
      </c>
      <c r="T15" s="30" t="s">
        <v>382</v>
      </c>
      <c r="U15" s="33">
        <v>24498</v>
      </c>
      <c r="V15" s="137"/>
    </row>
    <row r="16" spans="2:22" x14ac:dyDescent="0.25">
      <c r="B16" s="6">
        <v>13</v>
      </c>
      <c r="C16" s="32">
        <v>45239</v>
      </c>
      <c r="D16" s="105" t="s">
        <v>307</v>
      </c>
      <c r="E16" s="30" t="s">
        <v>308</v>
      </c>
      <c r="F16" s="33">
        <v>5106.8</v>
      </c>
      <c r="G16" s="137"/>
      <c r="J16" s="6">
        <v>13</v>
      </c>
      <c r="K16" s="32">
        <v>45244</v>
      </c>
      <c r="L16" s="105">
        <v>580</v>
      </c>
      <c r="M16" s="30" t="s">
        <v>343</v>
      </c>
      <c r="N16" s="33">
        <v>15683.9</v>
      </c>
      <c r="O16" s="137"/>
      <c r="Q16" s="6">
        <v>13</v>
      </c>
      <c r="R16" s="32">
        <v>45245</v>
      </c>
      <c r="S16" s="105">
        <v>649</v>
      </c>
      <c r="T16" s="30" t="s">
        <v>383</v>
      </c>
      <c r="U16" s="33">
        <v>20954.05</v>
      </c>
      <c r="V16" s="137"/>
    </row>
    <row r="17" spans="2:22" x14ac:dyDescent="0.25">
      <c r="B17" s="6">
        <v>14</v>
      </c>
      <c r="C17" s="32">
        <v>45239</v>
      </c>
      <c r="D17" s="105" t="s">
        <v>288</v>
      </c>
      <c r="E17" s="30" t="s">
        <v>309</v>
      </c>
      <c r="F17" s="33">
        <v>3980.4</v>
      </c>
      <c r="G17" s="137"/>
      <c r="J17" s="6">
        <v>14</v>
      </c>
      <c r="K17" s="32">
        <v>45244</v>
      </c>
      <c r="L17" s="105">
        <v>582</v>
      </c>
      <c r="M17" s="30" t="s">
        <v>344</v>
      </c>
      <c r="N17" s="33">
        <v>47450</v>
      </c>
      <c r="O17" s="137"/>
      <c r="Q17" s="6">
        <v>14</v>
      </c>
      <c r="R17" s="32">
        <v>45245</v>
      </c>
      <c r="S17" s="105">
        <v>650</v>
      </c>
      <c r="T17" s="30" t="s">
        <v>384</v>
      </c>
      <c r="U17" s="33">
        <v>3597.9</v>
      </c>
      <c r="V17" s="137"/>
    </row>
    <row r="18" spans="2:22" x14ac:dyDescent="0.25">
      <c r="B18" s="6">
        <v>15</v>
      </c>
      <c r="C18" s="32">
        <v>45239</v>
      </c>
      <c r="D18" s="105" t="s">
        <v>310</v>
      </c>
      <c r="E18" s="30" t="s">
        <v>311</v>
      </c>
      <c r="F18" s="33">
        <v>84768.2</v>
      </c>
      <c r="G18" s="137"/>
      <c r="J18" s="6">
        <v>15</v>
      </c>
      <c r="K18" s="32">
        <v>45244</v>
      </c>
      <c r="L18" s="105">
        <v>583</v>
      </c>
      <c r="M18" s="30" t="s">
        <v>345</v>
      </c>
      <c r="N18" s="33">
        <v>3580.84</v>
      </c>
      <c r="O18" s="137"/>
      <c r="Q18" s="6">
        <v>15</v>
      </c>
      <c r="R18" s="32">
        <v>45245</v>
      </c>
      <c r="S18" s="105">
        <v>651</v>
      </c>
      <c r="T18" s="30" t="s">
        <v>385</v>
      </c>
      <c r="U18" s="33">
        <v>2944.22</v>
      </c>
      <c r="V18" s="137"/>
    </row>
    <row r="19" spans="2:22" x14ac:dyDescent="0.25">
      <c r="B19" s="6">
        <v>16</v>
      </c>
      <c r="C19" s="32">
        <v>45240</v>
      </c>
      <c r="D19" s="105" t="s">
        <v>312</v>
      </c>
      <c r="E19" s="30" t="s">
        <v>313</v>
      </c>
      <c r="F19" s="33">
        <v>155127.4</v>
      </c>
      <c r="G19" s="137"/>
      <c r="J19" s="6">
        <v>16</v>
      </c>
      <c r="K19" s="32">
        <v>45244</v>
      </c>
      <c r="L19" s="105">
        <v>587</v>
      </c>
      <c r="M19" s="30" t="s">
        <v>346</v>
      </c>
      <c r="N19" s="33">
        <v>17155</v>
      </c>
      <c r="O19" s="137"/>
      <c r="Q19" s="6">
        <v>16</v>
      </c>
      <c r="R19" s="32">
        <v>45245</v>
      </c>
      <c r="S19" s="105">
        <v>652</v>
      </c>
      <c r="T19" s="30" t="s">
        <v>386</v>
      </c>
      <c r="U19" s="33">
        <v>10000</v>
      </c>
      <c r="V19" s="137"/>
    </row>
    <row r="20" spans="2:22" x14ac:dyDescent="0.25">
      <c r="B20" s="6">
        <v>17</v>
      </c>
      <c r="C20" s="32">
        <v>45240</v>
      </c>
      <c r="D20" s="105" t="s">
        <v>314</v>
      </c>
      <c r="E20" s="30" t="s">
        <v>315</v>
      </c>
      <c r="F20" s="33">
        <v>84643.36</v>
      </c>
      <c r="G20" s="137"/>
      <c r="J20" s="6">
        <v>17</v>
      </c>
      <c r="K20" s="32">
        <v>45244</v>
      </c>
      <c r="L20" s="105">
        <v>589</v>
      </c>
      <c r="M20" s="30" t="s">
        <v>347</v>
      </c>
      <c r="N20" s="33">
        <v>5102.1099999999997</v>
      </c>
      <c r="O20" s="137"/>
      <c r="Q20" s="6">
        <v>17</v>
      </c>
      <c r="R20" s="32">
        <v>45245</v>
      </c>
      <c r="S20" s="105">
        <v>653</v>
      </c>
      <c r="T20" s="30" t="s">
        <v>387</v>
      </c>
      <c r="U20" s="33">
        <v>3339.9</v>
      </c>
      <c r="V20" s="137"/>
    </row>
    <row r="21" spans="2:22" x14ac:dyDescent="0.25">
      <c r="B21" s="6">
        <v>18</v>
      </c>
      <c r="C21" s="32">
        <v>45240</v>
      </c>
      <c r="D21" s="105" t="s">
        <v>316</v>
      </c>
      <c r="E21" s="181" t="s">
        <v>315</v>
      </c>
      <c r="F21" s="33">
        <v>0</v>
      </c>
      <c r="G21" s="137"/>
      <c r="J21" s="6">
        <v>18</v>
      </c>
      <c r="K21" s="32">
        <v>45244</v>
      </c>
      <c r="L21" s="105">
        <v>590</v>
      </c>
      <c r="M21" s="30" t="s">
        <v>348</v>
      </c>
      <c r="N21" s="33">
        <v>10260.9</v>
      </c>
      <c r="O21" s="137"/>
      <c r="Q21" s="6">
        <v>18</v>
      </c>
      <c r="R21" s="32">
        <v>45245</v>
      </c>
      <c r="S21" s="105">
        <v>654</v>
      </c>
      <c r="T21" s="30" t="s">
        <v>388</v>
      </c>
      <c r="U21" s="33">
        <v>880.88</v>
      </c>
      <c r="V21" s="137"/>
    </row>
    <row r="22" spans="2:22" x14ac:dyDescent="0.25">
      <c r="B22" s="6">
        <v>19</v>
      </c>
      <c r="C22" s="32">
        <v>45240</v>
      </c>
      <c r="D22" s="105" t="s">
        <v>317</v>
      </c>
      <c r="E22" s="30" t="s">
        <v>318</v>
      </c>
      <c r="F22" s="33">
        <v>738.3</v>
      </c>
      <c r="G22" s="137"/>
      <c r="J22" s="6">
        <v>19</v>
      </c>
      <c r="K22" s="32">
        <v>45244</v>
      </c>
      <c r="L22" s="105">
        <v>591</v>
      </c>
      <c r="M22" s="30" t="s">
        <v>349</v>
      </c>
      <c r="N22" s="33">
        <v>908</v>
      </c>
      <c r="O22" s="137"/>
      <c r="Q22" s="6">
        <v>19</v>
      </c>
      <c r="R22" s="32">
        <v>45245</v>
      </c>
      <c r="S22" s="105">
        <v>655</v>
      </c>
      <c r="T22" s="30" t="s">
        <v>389</v>
      </c>
      <c r="U22" s="33">
        <v>26218</v>
      </c>
      <c r="V22" s="137"/>
    </row>
    <row r="23" spans="2:22" x14ac:dyDescent="0.25">
      <c r="B23" s="6">
        <v>20</v>
      </c>
      <c r="C23" s="32">
        <v>45240</v>
      </c>
      <c r="D23" s="105" t="s">
        <v>319</v>
      </c>
      <c r="E23" s="181" t="s">
        <v>318</v>
      </c>
      <c r="F23" s="33">
        <v>124780.16</v>
      </c>
      <c r="G23" s="137"/>
      <c r="J23" s="6">
        <v>20</v>
      </c>
      <c r="K23" s="32">
        <v>45244</v>
      </c>
      <c r="L23" s="105">
        <v>592</v>
      </c>
      <c r="M23" s="30" t="s">
        <v>350</v>
      </c>
      <c r="N23" s="33">
        <v>960</v>
      </c>
      <c r="O23" s="137"/>
      <c r="Q23" s="6">
        <v>20</v>
      </c>
      <c r="R23" s="32">
        <v>45245</v>
      </c>
      <c r="S23" s="105">
        <v>656</v>
      </c>
      <c r="T23" s="30" t="s">
        <v>369</v>
      </c>
      <c r="U23" s="33">
        <v>8661.6</v>
      </c>
      <c r="V23" s="137"/>
    </row>
    <row r="24" spans="2:22" x14ac:dyDescent="0.25">
      <c r="B24" s="6">
        <v>21</v>
      </c>
      <c r="C24" s="32">
        <v>45240</v>
      </c>
      <c r="D24" s="105" t="s">
        <v>320</v>
      </c>
      <c r="E24" s="30" t="s">
        <v>321</v>
      </c>
      <c r="F24" s="33">
        <v>17326.400000000001</v>
      </c>
      <c r="G24" s="137"/>
      <c r="J24" s="6">
        <v>21</v>
      </c>
      <c r="K24" s="32">
        <v>45244</v>
      </c>
      <c r="L24" s="105">
        <v>593</v>
      </c>
      <c r="M24" s="30" t="s">
        <v>351</v>
      </c>
      <c r="N24" s="33">
        <v>1135</v>
      </c>
      <c r="O24" s="137"/>
      <c r="Q24" s="6">
        <v>21</v>
      </c>
      <c r="R24" s="32">
        <v>45245</v>
      </c>
      <c r="S24" s="105">
        <v>657</v>
      </c>
      <c r="T24" s="30" t="s">
        <v>390</v>
      </c>
      <c r="U24" s="33">
        <v>4899.6000000000004</v>
      </c>
      <c r="V24" s="137"/>
    </row>
    <row r="25" spans="2:22" x14ac:dyDescent="0.25">
      <c r="B25" s="6">
        <v>22</v>
      </c>
      <c r="C25" s="32">
        <v>45241</v>
      </c>
      <c r="D25" s="105" t="s">
        <v>322</v>
      </c>
      <c r="E25" s="181" t="s">
        <v>323</v>
      </c>
      <c r="F25" s="33">
        <v>8880</v>
      </c>
      <c r="G25" s="139"/>
      <c r="J25" s="6">
        <v>22</v>
      </c>
      <c r="K25" s="32">
        <v>45244</v>
      </c>
      <c r="L25" s="105">
        <v>595</v>
      </c>
      <c r="M25" s="30" t="s">
        <v>352</v>
      </c>
      <c r="N25" s="33">
        <v>118592.28</v>
      </c>
      <c r="O25" s="139"/>
      <c r="Q25" s="6">
        <v>22</v>
      </c>
      <c r="R25" s="32">
        <v>45245</v>
      </c>
      <c r="S25" s="105">
        <v>658</v>
      </c>
      <c r="T25" s="30" t="s">
        <v>391</v>
      </c>
      <c r="U25" s="33">
        <v>15134.72</v>
      </c>
      <c r="V25" s="139"/>
    </row>
    <row r="26" spans="2:22" x14ac:dyDescent="0.25">
      <c r="B26" s="6">
        <v>23</v>
      </c>
      <c r="C26" s="32">
        <v>45241</v>
      </c>
      <c r="D26" s="105" t="s">
        <v>324</v>
      </c>
      <c r="E26" s="30" t="s">
        <v>325</v>
      </c>
      <c r="F26" s="33">
        <v>123586.7</v>
      </c>
      <c r="G26" s="137"/>
      <c r="J26" s="6">
        <v>23</v>
      </c>
      <c r="K26" s="32">
        <v>45244</v>
      </c>
      <c r="L26" s="105">
        <v>596</v>
      </c>
      <c r="M26" s="30" t="s">
        <v>353</v>
      </c>
      <c r="N26" s="33">
        <v>15843</v>
      </c>
      <c r="O26" s="137"/>
      <c r="Q26" s="6">
        <v>23</v>
      </c>
      <c r="R26" s="32">
        <v>45245</v>
      </c>
      <c r="S26" s="105">
        <v>659</v>
      </c>
      <c r="T26" s="30" t="s">
        <v>392</v>
      </c>
      <c r="U26" s="33">
        <v>2449.8000000000002</v>
      </c>
      <c r="V26" s="137"/>
    </row>
    <row r="27" spans="2:22" x14ac:dyDescent="0.25">
      <c r="B27" s="6">
        <v>24</v>
      </c>
      <c r="C27" s="32">
        <v>45241</v>
      </c>
      <c r="D27" s="105" t="s">
        <v>289</v>
      </c>
      <c r="E27" s="30" t="s">
        <v>326</v>
      </c>
      <c r="F27" s="33">
        <v>11160</v>
      </c>
      <c r="G27" s="137"/>
      <c r="J27" s="6">
        <v>24</v>
      </c>
      <c r="K27" s="32">
        <v>45244</v>
      </c>
      <c r="L27" s="105">
        <v>600</v>
      </c>
      <c r="M27" s="30" t="s">
        <v>354</v>
      </c>
      <c r="N27" s="33">
        <v>33189.230000000003</v>
      </c>
      <c r="O27" s="137"/>
      <c r="Q27" s="6">
        <v>24</v>
      </c>
      <c r="R27" s="32">
        <v>45245</v>
      </c>
      <c r="S27" s="105">
        <v>660</v>
      </c>
      <c r="T27" s="30" t="s">
        <v>393</v>
      </c>
      <c r="U27" s="33">
        <v>2929.8</v>
      </c>
      <c r="V27" s="137"/>
    </row>
    <row r="28" spans="2:22" x14ac:dyDescent="0.25">
      <c r="B28" s="6">
        <v>25</v>
      </c>
      <c r="C28" s="32">
        <v>45241</v>
      </c>
      <c r="D28" s="105" t="s">
        <v>327</v>
      </c>
      <c r="E28" s="181" t="s">
        <v>328</v>
      </c>
      <c r="F28" s="33">
        <v>113133.8</v>
      </c>
      <c r="G28" s="137"/>
      <c r="J28" s="6">
        <v>25</v>
      </c>
      <c r="K28" s="32">
        <v>45244</v>
      </c>
      <c r="L28" s="105">
        <v>602</v>
      </c>
      <c r="M28" s="30" t="s">
        <v>355</v>
      </c>
      <c r="N28" s="33">
        <v>58041.73</v>
      </c>
      <c r="O28" s="137"/>
      <c r="Q28" s="6">
        <v>25</v>
      </c>
      <c r="R28" s="32">
        <v>45245</v>
      </c>
      <c r="S28" s="105">
        <v>661</v>
      </c>
      <c r="T28" s="30" t="s">
        <v>394</v>
      </c>
      <c r="U28" s="33">
        <v>4899.6000000000004</v>
      </c>
      <c r="V28" s="137"/>
    </row>
    <row r="29" spans="2:22" x14ac:dyDescent="0.25">
      <c r="B29" s="6">
        <v>26</v>
      </c>
      <c r="C29" s="32">
        <v>45241</v>
      </c>
      <c r="D29" s="105" t="s">
        <v>418</v>
      </c>
      <c r="E29" s="30" t="s">
        <v>329</v>
      </c>
      <c r="F29" s="33">
        <v>68468.3</v>
      </c>
      <c r="G29" s="137"/>
      <c r="J29" s="6">
        <v>26</v>
      </c>
      <c r="K29" s="111">
        <v>45244</v>
      </c>
      <c r="L29" s="40">
        <v>603</v>
      </c>
      <c r="M29" s="41" t="s">
        <v>356</v>
      </c>
      <c r="N29" s="42">
        <v>57476.800000000003</v>
      </c>
      <c r="O29" s="140"/>
      <c r="Q29" s="6">
        <v>26</v>
      </c>
      <c r="R29" s="111">
        <v>45245</v>
      </c>
      <c r="S29" s="40">
        <v>662</v>
      </c>
      <c r="T29" s="41" t="s">
        <v>370</v>
      </c>
      <c r="U29" s="42">
        <v>1135</v>
      </c>
      <c r="V29" s="140"/>
    </row>
    <row r="30" spans="2:22" x14ac:dyDescent="0.25">
      <c r="B30" s="12">
        <v>27</v>
      </c>
      <c r="C30" s="111"/>
      <c r="D30" s="40"/>
      <c r="E30" s="41"/>
      <c r="F30" s="42"/>
      <c r="G30" s="140"/>
      <c r="J30" s="191">
        <v>27</v>
      </c>
      <c r="K30" s="192">
        <v>45244</v>
      </c>
      <c r="L30" s="193">
        <v>604</v>
      </c>
      <c r="M30" s="194" t="s">
        <v>357</v>
      </c>
      <c r="N30" s="195">
        <v>2865.6</v>
      </c>
      <c r="O30" s="196"/>
      <c r="Q30" s="191">
        <v>27</v>
      </c>
      <c r="R30" s="192">
        <v>45245</v>
      </c>
      <c r="S30" s="193">
        <v>663</v>
      </c>
      <c r="T30" s="194" t="s">
        <v>395</v>
      </c>
      <c r="U30" s="195">
        <v>960</v>
      </c>
      <c r="V30" s="196"/>
    </row>
    <row r="31" spans="2:22" x14ac:dyDescent="0.25">
      <c r="B31" s="6"/>
      <c r="C31" s="32"/>
      <c r="D31" s="105"/>
      <c r="E31" s="30"/>
      <c r="F31" s="33">
        <v>0</v>
      </c>
      <c r="G31" s="137"/>
      <c r="J31" s="6">
        <v>28</v>
      </c>
      <c r="K31" s="32">
        <v>45245</v>
      </c>
      <c r="L31" s="105">
        <v>616</v>
      </c>
      <c r="M31" s="30" t="s">
        <v>358</v>
      </c>
      <c r="N31" s="33">
        <v>19561.75</v>
      </c>
      <c r="O31" s="137"/>
      <c r="Q31" s="6">
        <v>28</v>
      </c>
      <c r="R31" s="32">
        <v>45245</v>
      </c>
      <c r="S31" s="105">
        <v>664</v>
      </c>
      <c r="T31" s="30" t="s">
        <v>396</v>
      </c>
      <c r="U31" s="33">
        <v>7349.4</v>
      </c>
      <c r="V31" s="137"/>
    </row>
    <row r="32" spans="2:22" ht="19.5" thickBot="1" x14ac:dyDescent="0.35">
      <c r="B32" s="112"/>
      <c r="C32" s="113"/>
      <c r="D32" s="121" t="s">
        <v>69</v>
      </c>
      <c r="E32" s="122"/>
      <c r="F32" s="123">
        <f>SUM(F4:F31)</f>
        <v>1525767.24</v>
      </c>
      <c r="G32" s="141"/>
      <c r="J32" s="6">
        <v>29</v>
      </c>
      <c r="K32" s="32">
        <v>45245</v>
      </c>
      <c r="L32" s="200">
        <v>617</v>
      </c>
      <c r="M32" s="202" t="s">
        <v>359</v>
      </c>
      <c r="N32" s="201">
        <v>43209.1</v>
      </c>
      <c r="O32" s="138"/>
      <c r="Q32" s="6">
        <v>29</v>
      </c>
      <c r="R32" s="32">
        <v>45245</v>
      </c>
      <c r="S32" s="200">
        <v>665</v>
      </c>
      <c r="T32" s="202" t="s">
        <v>397</v>
      </c>
      <c r="U32" s="201">
        <v>16494.3</v>
      </c>
      <c r="V32" s="138"/>
    </row>
    <row r="33" spans="2:22" x14ac:dyDescent="0.25">
      <c r="B33" s="112"/>
      <c r="C33" s="113"/>
      <c r="D33" s="114"/>
      <c r="E33" s="115"/>
      <c r="F33" s="116"/>
      <c r="G33" s="117"/>
      <c r="J33" s="6">
        <v>30</v>
      </c>
      <c r="K33" s="32">
        <v>45245</v>
      </c>
      <c r="L33" s="6">
        <v>620</v>
      </c>
      <c r="M33" s="204" t="s">
        <v>360</v>
      </c>
      <c r="N33" s="8">
        <v>35527.980000000003</v>
      </c>
      <c r="O33" s="203"/>
      <c r="Q33" s="6">
        <v>30</v>
      </c>
      <c r="R33" s="32">
        <v>45245</v>
      </c>
      <c r="S33" s="6">
        <v>666</v>
      </c>
      <c r="T33" s="204" t="s">
        <v>398</v>
      </c>
      <c r="U33" s="8">
        <v>2449.8000000000002</v>
      </c>
      <c r="V33" s="203"/>
    </row>
    <row r="34" spans="2:22" ht="16.5" thickBot="1" x14ac:dyDescent="0.3">
      <c r="B34" s="112"/>
      <c r="C34" s="99"/>
      <c r="D34" s="100"/>
      <c r="E34" s="100"/>
      <c r="F34" s="165"/>
      <c r="G34" s="169"/>
      <c r="J34" s="6">
        <v>31</v>
      </c>
      <c r="K34" s="32">
        <v>45245</v>
      </c>
      <c r="L34" s="6">
        <v>621</v>
      </c>
      <c r="M34" s="204" t="s">
        <v>361</v>
      </c>
      <c r="N34" s="8">
        <v>18196.2</v>
      </c>
      <c r="O34" s="203"/>
      <c r="Q34" s="6">
        <v>31</v>
      </c>
      <c r="R34" s="32">
        <v>45245</v>
      </c>
      <c r="S34" s="6">
        <v>667</v>
      </c>
      <c r="T34" s="204" t="s">
        <v>371</v>
      </c>
      <c r="U34" s="8">
        <v>40634.160000000003</v>
      </c>
      <c r="V34" s="203"/>
    </row>
    <row r="35" spans="2:22" x14ac:dyDescent="0.25">
      <c r="B35" s="112"/>
      <c r="C35" s="314" t="s">
        <v>210</v>
      </c>
      <c r="D35" s="314"/>
      <c r="E35" s="310">
        <f>F32-U52</f>
        <v>-681081.05999999982</v>
      </c>
      <c r="F35" s="311"/>
      <c r="G35" s="170"/>
      <c r="J35" s="6">
        <v>32</v>
      </c>
      <c r="K35" s="32">
        <v>45245</v>
      </c>
      <c r="L35" s="6">
        <v>624</v>
      </c>
      <c r="M35" s="204" t="s">
        <v>362</v>
      </c>
      <c r="N35" s="8">
        <v>10500</v>
      </c>
      <c r="O35" s="203"/>
      <c r="Q35" s="6">
        <v>32</v>
      </c>
      <c r="R35" s="32">
        <v>45245</v>
      </c>
      <c r="S35" s="6">
        <v>668</v>
      </c>
      <c r="T35" s="204" t="s">
        <v>399</v>
      </c>
      <c r="U35" s="8">
        <v>11794.84</v>
      </c>
      <c r="V35" s="203"/>
    </row>
    <row r="36" spans="2:22" ht="19.5" thickBot="1" x14ac:dyDescent="0.35">
      <c r="B36" s="112"/>
      <c r="C36" s="314"/>
      <c r="D36" s="314"/>
      <c r="E36" s="312"/>
      <c r="F36" s="313"/>
      <c r="G36" s="171"/>
      <c r="J36" s="6">
        <v>33</v>
      </c>
      <c r="K36" s="32">
        <v>45245</v>
      </c>
      <c r="L36" s="6">
        <v>625</v>
      </c>
      <c r="M36" s="204" t="s">
        <v>363</v>
      </c>
      <c r="N36" s="8">
        <v>4455.3999999999996</v>
      </c>
      <c r="O36" s="203"/>
      <c r="Q36" s="6">
        <v>33</v>
      </c>
      <c r="R36" s="32">
        <v>45245</v>
      </c>
      <c r="S36" s="6">
        <v>669</v>
      </c>
      <c r="T36" s="204" t="s">
        <v>400</v>
      </c>
      <c r="U36" s="8">
        <v>6417.26</v>
      </c>
      <c r="V36" s="203"/>
    </row>
    <row r="37" spans="2:22" ht="18.75" x14ac:dyDescent="0.25">
      <c r="B37" s="112"/>
      <c r="C37" s="99"/>
      <c r="D37" s="99"/>
      <c r="E37" s="173" t="s">
        <v>281</v>
      </c>
      <c r="F37" s="173"/>
      <c r="G37" s="172"/>
      <c r="J37" s="6">
        <v>34</v>
      </c>
      <c r="K37" s="32">
        <v>45245</v>
      </c>
      <c r="L37" s="6">
        <v>626</v>
      </c>
      <c r="M37" s="204" t="s">
        <v>364</v>
      </c>
      <c r="N37" s="8">
        <v>15145.14</v>
      </c>
      <c r="O37" s="203"/>
      <c r="Q37" s="6">
        <v>34</v>
      </c>
      <c r="R37" s="32">
        <v>45245</v>
      </c>
      <c r="S37" s="6">
        <v>670</v>
      </c>
      <c r="T37" s="204" t="s">
        <v>402</v>
      </c>
      <c r="U37" s="8">
        <v>11350</v>
      </c>
      <c r="V37" s="203"/>
    </row>
    <row r="38" spans="2:22" x14ac:dyDescent="0.25">
      <c r="B38" s="112"/>
      <c r="C38" s="86"/>
      <c r="D38" s="87"/>
      <c r="E38" s="87"/>
      <c r="G38" s="119"/>
      <c r="J38" s="6">
        <v>35</v>
      </c>
      <c r="K38" s="32">
        <v>45245</v>
      </c>
      <c r="L38" s="6">
        <v>627</v>
      </c>
      <c r="M38" s="204" t="s">
        <v>365</v>
      </c>
      <c r="N38" s="8">
        <v>12249</v>
      </c>
      <c r="O38" s="203"/>
      <c r="Q38" s="6">
        <v>35</v>
      </c>
      <c r="R38" s="32">
        <v>45245</v>
      </c>
      <c r="S38" s="6">
        <v>671</v>
      </c>
      <c r="T38" s="204" t="s">
        <v>403</v>
      </c>
      <c r="U38" s="8">
        <v>32407.9</v>
      </c>
      <c r="V38" s="203"/>
    </row>
    <row r="39" spans="2:22" ht="16.5" thickBot="1" x14ac:dyDescent="0.3">
      <c r="B39" s="112"/>
      <c r="G39" s="118"/>
      <c r="J39" s="6"/>
      <c r="K39" s="32"/>
      <c r="L39" s="6"/>
      <c r="M39" s="204"/>
      <c r="N39" s="8">
        <v>0</v>
      </c>
      <c r="O39" s="203"/>
      <c r="Q39" s="12">
        <v>36</v>
      </c>
      <c r="R39" s="111">
        <v>45245</v>
      </c>
      <c r="S39" s="12">
        <v>672</v>
      </c>
      <c r="T39" s="208" t="s">
        <v>404</v>
      </c>
      <c r="U39" s="13">
        <v>31471.24</v>
      </c>
      <c r="V39" s="209"/>
    </row>
    <row r="40" spans="2:22" ht="16.5" thickBot="1" x14ac:dyDescent="0.3">
      <c r="D40" s="223" t="s">
        <v>417</v>
      </c>
      <c r="E40" s="224">
        <v>45245</v>
      </c>
      <c r="F40" s="225">
        <v>169000</v>
      </c>
      <c r="G40" s="226"/>
      <c r="J40" s="197"/>
      <c r="K40" s="198"/>
      <c r="L40" s="198"/>
      <c r="M40" s="198"/>
      <c r="N40" s="205">
        <v>0</v>
      </c>
      <c r="O40" s="199"/>
      <c r="Q40" s="6">
        <v>37</v>
      </c>
      <c r="R40" s="111">
        <v>45245</v>
      </c>
      <c r="S40" s="182">
        <v>673</v>
      </c>
      <c r="T40" s="183" t="s">
        <v>406</v>
      </c>
      <c r="U40" s="184">
        <v>3439.78</v>
      </c>
      <c r="V40" s="187"/>
    </row>
    <row r="41" spans="2:22" ht="19.5" thickBot="1" x14ac:dyDescent="0.3">
      <c r="D41" s="227" t="s">
        <v>417</v>
      </c>
      <c r="E41" s="228">
        <v>45245</v>
      </c>
      <c r="F41" s="229">
        <v>170000</v>
      </c>
      <c r="G41" s="230"/>
      <c r="J41" s="188"/>
      <c r="K41" s="189"/>
      <c r="L41" s="316" t="s">
        <v>412</v>
      </c>
      <c r="M41" s="317"/>
      <c r="N41" s="185">
        <f>SUM(N4:N40)</f>
        <v>1545672.14</v>
      </c>
      <c r="O41" s="190"/>
      <c r="Q41" s="12">
        <v>38</v>
      </c>
      <c r="R41" s="111">
        <v>45245</v>
      </c>
      <c r="S41" s="210">
        <v>674</v>
      </c>
      <c r="T41" s="213" t="s">
        <v>407</v>
      </c>
      <c r="U41" s="211">
        <v>11806</v>
      </c>
      <c r="V41" s="187"/>
    </row>
    <row r="42" spans="2:22" ht="16.5" thickBot="1" x14ac:dyDescent="0.3">
      <c r="D42" s="227" t="s">
        <v>417</v>
      </c>
      <c r="E42" s="228">
        <v>45247</v>
      </c>
      <c r="F42" s="229">
        <v>342080</v>
      </c>
      <c r="G42" s="230" t="s">
        <v>465</v>
      </c>
      <c r="K42" s="86"/>
      <c r="L42" s="86"/>
      <c r="M42" s="86"/>
      <c r="N42" s="86"/>
      <c r="O42" s="86"/>
      <c r="Q42" s="6">
        <v>39</v>
      </c>
      <c r="R42" s="111">
        <v>45245</v>
      </c>
      <c r="S42" s="212">
        <v>675</v>
      </c>
      <c r="T42" s="214" t="s">
        <v>408</v>
      </c>
      <c r="U42" s="215">
        <v>23915</v>
      </c>
      <c r="V42" s="187"/>
    </row>
    <row r="43" spans="2:22" ht="16.5" thickBot="1" x14ac:dyDescent="0.3">
      <c r="D43" s="227"/>
      <c r="E43" s="231"/>
      <c r="F43" s="229">
        <v>0</v>
      </c>
      <c r="G43" s="230"/>
      <c r="K43" s="86"/>
      <c r="L43" s="86"/>
      <c r="M43" s="86"/>
      <c r="N43" s="86"/>
      <c r="O43" s="86"/>
      <c r="Q43" s="12">
        <v>40</v>
      </c>
      <c r="R43" s="111">
        <v>45245</v>
      </c>
      <c r="S43" s="212">
        <v>676</v>
      </c>
      <c r="T43" s="214" t="s">
        <v>409</v>
      </c>
      <c r="U43" s="215">
        <v>2973.6</v>
      </c>
      <c r="V43" s="187"/>
    </row>
    <row r="44" spans="2:22" ht="16.5" thickBot="1" x14ac:dyDescent="0.3">
      <c r="D44" s="227"/>
      <c r="E44" s="231"/>
      <c r="F44" s="229">
        <v>0</v>
      </c>
      <c r="G44" s="230"/>
      <c r="K44" s="222"/>
      <c r="L44" s="324" t="s">
        <v>466</v>
      </c>
      <c r="M44" s="325"/>
      <c r="N44" s="325"/>
      <c r="O44" s="325"/>
      <c r="P44" s="326"/>
      <c r="Q44" s="265">
        <v>41</v>
      </c>
      <c r="R44" s="111">
        <v>45245</v>
      </c>
      <c r="S44" s="212">
        <v>677</v>
      </c>
      <c r="T44" s="214" t="s">
        <v>410</v>
      </c>
      <c r="U44" s="215">
        <v>10568.58</v>
      </c>
      <c r="V44" s="187"/>
    </row>
    <row r="45" spans="2:22" ht="16.5" thickBot="1" x14ac:dyDescent="0.3">
      <c r="D45" s="227"/>
      <c r="E45" s="236"/>
      <c r="F45" s="237">
        <v>0</v>
      </c>
      <c r="G45" s="230"/>
      <c r="L45" s="327"/>
      <c r="M45" s="328"/>
      <c r="N45" s="328"/>
      <c r="O45" s="328"/>
      <c r="P45" s="329"/>
      <c r="Q45" s="266">
        <v>42</v>
      </c>
      <c r="R45" s="111">
        <v>45246</v>
      </c>
      <c r="S45" s="212">
        <v>687</v>
      </c>
      <c r="T45" s="214" t="s">
        <v>411</v>
      </c>
      <c r="U45" s="215">
        <v>90700.5</v>
      </c>
      <c r="V45" s="187"/>
    </row>
    <row r="46" spans="2:22" ht="17.25" thickTop="1" thickBot="1" x14ac:dyDescent="0.3">
      <c r="D46" s="227"/>
      <c r="E46" s="231"/>
      <c r="F46" s="229">
        <f>SUM(F40:F45)</f>
        <v>681080</v>
      </c>
      <c r="G46" s="230"/>
      <c r="L46" s="327"/>
      <c r="M46" s="328"/>
      <c r="N46" s="328"/>
      <c r="O46" s="328"/>
      <c r="P46" s="329"/>
      <c r="Q46" s="265">
        <v>43</v>
      </c>
      <c r="R46" s="111">
        <v>45246</v>
      </c>
      <c r="S46" s="212">
        <v>688</v>
      </c>
      <c r="T46" s="214" t="s">
        <v>372</v>
      </c>
      <c r="U46" s="215">
        <v>20300.62</v>
      </c>
      <c r="V46" s="187" t="s">
        <v>418</v>
      </c>
    </row>
    <row r="47" spans="2:22" ht="16.5" thickBot="1" x14ac:dyDescent="0.3">
      <c r="D47" s="232"/>
      <c r="E47" s="233"/>
      <c r="F47" s="234"/>
      <c r="G47" s="235"/>
      <c r="L47" s="330"/>
      <c r="M47" s="331"/>
      <c r="N47" s="331"/>
      <c r="O47" s="331"/>
      <c r="P47" s="332"/>
      <c r="Q47" s="266">
        <v>44</v>
      </c>
      <c r="R47" s="111">
        <v>45246</v>
      </c>
      <c r="S47" s="212">
        <v>689</v>
      </c>
      <c r="T47" s="214" t="s">
        <v>405</v>
      </c>
      <c r="U47" s="215">
        <v>2449.8000000000002</v>
      </c>
      <c r="V47" s="187"/>
    </row>
    <row r="48" spans="2:22" ht="16.5" thickBot="1" x14ac:dyDescent="0.3">
      <c r="Q48" s="6">
        <v>45</v>
      </c>
      <c r="R48" s="111">
        <v>45246</v>
      </c>
      <c r="S48" s="212">
        <v>690</v>
      </c>
      <c r="T48" s="214" t="s">
        <v>401</v>
      </c>
      <c r="U48" s="215">
        <v>29397.599999999999</v>
      </c>
      <c r="V48" s="187"/>
    </row>
    <row r="49" spans="17:22" ht="16.5" thickBot="1" x14ac:dyDescent="0.3">
      <c r="Q49" s="12">
        <v>46</v>
      </c>
      <c r="R49" s="111">
        <v>45246</v>
      </c>
      <c r="S49" s="219">
        <v>693</v>
      </c>
      <c r="T49" s="220" t="s">
        <v>373</v>
      </c>
      <c r="U49" s="215">
        <v>35987</v>
      </c>
      <c r="V49" s="187"/>
    </row>
    <row r="50" spans="17:22" ht="16.5" thickBot="1" x14ac:dyDescent="0.3">
      <c r="Q50" s="186"/>
      <c r="R50" s="217"/>
      <c r="S50" s="320" t="s">
        <v>414</v>
      </c>
      <c r="T50" s="321"/>
      <c r="U50" s="218">
        <f>SUM(U4:U49)</f>
        <v>661176.16</v>
      </c>
      <c r="V50" s="187"/>
    </row>
    <row r="51" spans="17:22" ht="16.5" thickBot="1" x14ac:dyDescent="0.3">
      <c r="S51" s="318" t="s">
        <v>413</v>
      </c>
      <c r="T51" s="319"/>
      <c r="U51" s="216">
        <f>N41</f>
        <v>1545672.14</v>
      </c>
      <c r="V51" s="187"/>
    </row>
    <row r="52" spans="17:22" ht="19.5" thickBot="1" x14ac:dyDescent="0.35">
      <c r="S52" s="322" t="s">
        <v>415</v>
      </c>
      <c r="T52" s="323"/>
      <c r="U52" s="221">
        <f>U50+U51</f>
        <v>2206848.2999999998</v>
      </c>
      <c r="V52" s="187"/>
    </row>
    <row r="53" spans="17:22" ht="16.5" thickBot="1" x14ac:dyDescent="0.3">
      <c r="U53" s="186"/>
      <c r="V53" s="187"/>
    </row>
  </sheetData>
  <sortState ref="R46:U48">
    <sortCondition ref="S46:S48"/>
  </sortState>
  <mergeCells count="10">
    <mergeCell ref="L41:M41"/>
    <mergeCell ref="S51:T51"/>
    <mergeCell ref="S50:T50"/>
    <mergeCell ref="S52:T52"/>
    <mergeCell ref="L44:P47"/>
    <mergeCell ref="C2:G2"/>
    <mergeCell ref="C35:D36"/>
    <mergeCell ref="E35:F36"/>
    <mergeCell ref="K2:O2"/>
    <mergeCell ref="R2:V2"/>
  </mergeCells>
  <pageMargins left="0.59055118110236227" right="0.23622047244094491" top="0.35433070866141736" bottom="0.31496062992125984" header="0.31496062992125984" footer="0.31496062992125984"/>
  <pageSetup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O50"/>
  <sheetViews>
    <sheetView topLeftCell="A4" workbookViewId="0">
      <selection activeCell="R18" sqref="R18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</cols>
  <sheetData>
    <row r="2" spans="2:15" ht="24" thickBot="1" x14ac:dyDescent="0.3">
      <c r="C2" s="289" t="s">
        <v>2</v>
      </c>
      <c r="D2" s="289"/>
      <c r="E2" s="289"/>
      <c r="F2" s="289"/>
      <c r="G2" s="289"/>
      <c r="K2" s="315" t="s">
        <v>330</v>
      </c>
      <c r="L2" s="315"/>
      <c r="M2" s="315"/>
      <c r="N2" s="315"/>
      <c r="O2" s="315"/>
    </row>
    <row r="3" spans="2:15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</row>
    <row r="4" spans="2:15" x14ac:dyDescent="0.25">
      <c r="B4" s="6">
        <v>1</v>
      </c>
      <c r="C4" s="102">
        <v>45243</v>
      </c>
      <c r="D4" s="103" t="s">
        <v>419</v>
      </c>
      <c r="E4" s="31" t="s">
        <v>420</v>
      </c>
      <c r="F4" s="104">
        <v>200547.52</v>
      </c>
      <c r="G4" s="136"/>
      <c r="J4" s="6">
        <v>1</v>
      </c>
      <c r="K4" s="102">
        <v>45246</v>
      </c>
      <c r="L4" s="103">
        <v>691</v>
      </c>
      <c r="M4" s="31" t="s">
        <v>456</v>
      </c>
      <c r="N4" s="104">
        <v>1135</v>
      </c>
      <c r="O4" s="136"/>
    </row>
    <row r="5" spans="2:15" x14ac:dyDescent="0.25">
      <c r="B5" s="6">
        <v>2</v>
      </c>
      <c r="C5" s="32">
        <v>45243</v>
      </c>
      <c r="D5" s="105" t="s">
        <v>421</v>
      </c>
      <c r="E5" s="30" t="s">
        <v>422</v>
      </c>
      <c r="F5" s="33">
        <v>13247.14</v>
      </c>
      <c r="G5" s="137"/>
      <c r="J5" s="6">
        <v>2</v>
      </c>
      <c r="K5" s="32">
        <v>45246</v>
      </c>
      <c r="L5" s="105">
        <v>692</v>
      </c>
      <c r="M5" s="30" t="s">
        <v>457</v>
      </c>
      <c r="N5" s="33">
        <v>17452</v>
      </c>
      <c r="O5" s="137"/>
    </row>
    <row r="6" spans="2:15" x14ac:dyDescent="0.25">
      <c r="B6" s="6">
        <v>3</v>
      </c>
      <c r="C6" s="32">
        <v>45244</v>
      </c>
      <c r="D6" s="105" t="s">
        <v>423</v>
      </c>
      <c r="E6" s="30" t="s">
        <v>424</v>
      </c>
      <c r="F6" s="33">
        <v>49320.76</v>
      </c>
      <c r="G6" s="137"/>
      <c r="J6" s="6">
        <v>3</v>
      </c>
      <c r="K6" s="32">
        <v>45246</v>
      </c>
      <c r="L6" s="105">
        <v>696</v>
      </c>
      <c r="M6" s="30" t="s">
        <v>458</v>
      </c>
      <c r="N6" s="33">
        <v>18384.38</v>
      </c>
      <c r="O6" s="137"/>
    </row>
    <row r="7" spans="2:15" ht="18.75" x14ac:dyDescent="0.3">
      <c r="B7" s="6">
        <v>4</v>
      </c>
      <c r="C7" s="32">
        <v>45244</v>
      </c>
      <c r="D7" s="105" t="s">
        <v>425</v>
      </c>
      <c r="E7" s="30" t="s">
        <v>426</v>
      </c>
      <c r="F7" s="33">
        <v>12424.8</v>
      </c>
      <c r="G7" s="138"/>
      <c r="J7" s="6">
        <v>4</v>
      </c>
      <c r="K7" s="32">
        <v>45246</v>
      </c>
      <c r="L7" s="105">
        <v>697</v>
      </c>
      <c r="M7" s="30" t="s">
        <v>459</v>
      </c>
      <c r="N7" s="33">
        <v>900</v>
      </c>
      <c r="O7" s="138"/>
    </row>
    <row r="8" spans="2:15" x14ac:dyDescent="0.25">
      <c r="B8" s="6">
        <v>5</v>
      </c>
      <c r="C8" s="32">
        <v>45244</v>
      </c>
      <c r="D8" s="105" t="s">
        <v>427</v>
      </c>
      <c r="E8" s="30" t="s">
        <v>428</v>
      </c>
      <c r="F8" s="33">
        <v>22566.5</v>
      </c>
      <c r="G8" s="137"/>
      <c r="J8" s="6">
        <v>5</v>
      </c>
      <c r="K8" s="32">
        <v>45246</v>
      </c>
      <c r="L8" s="105">
        <v>700</v>
      </c>
      <c r="M8" s="30"/>
      <c r="N8" s="33">
        <v>5548.5</v>
      </c>
      <c r="O8" s="137"/>
    </row>
    <row r="9" spans="2:15" x14ac:dyDescent="0.25">
      <c r="B9" s="6">
        <v>6</v>
      </c>
      <c r="C9" s="32">
        <v>45244</v>
      </c>
      <c r="D9" s="105" t="s">
        <v>429</v>
      </c>
      <c r="E9" s="30" t="s">
        <v>431</v>
      </c>
      <c r="F9" s="33">
        <v>7097</v>
      </c>
      <c r="G9" s="137"/>
      <c r="J9" s="6">
        <v>6</v>
      </c>
      <c r="K9" s="32">
        <v>45247</v>
      </c>
      <c r="L9" s="105">
        <v>703</v>
      </c>
      <c r="M9" s="30"/>
      <c r="N9" s="33">
        <v>110314.4</v>
      </c>
      <c r="O9" s="137"/>
    </row>
    <row r="10" spans="2:15" x14ac:dyDescent="0.25">
      <c r="B10" s="6">
        <v>7</v>
      </c>
      <c r="C10" s="32">
        <v>45245</v>
      </c>
      <c r="D10" s="105" t="s">
        <v>432</v>
      </c>
      <c r="E10" s="30" t="s">
        <v>433</v>
      </c>
      <c r="F10" s="33">
        <v>117312.94</v>
      </c>
      <c r="G10" s="137"/>
      <c r="J10" s="6">
        <v>7</v>
      </c>
      <c r="K10" s="32">
        <v>45247</v>
      </c>
      <c r="L10" s="105">
        <v>704</v>
      </c>
      <c r="M10" s="30"/>
      <c r="N10" s="33">
        <v>36887.199999999997</v>
      </c>
      <c r="O10" s="137"/>
    </row>
    <row r="11" spans="2:15" x14ac:dyDescent="0.25">
      <c r="B11" s="6">
        <v>8</v>
      </c>
      <c r="C11" s="32">
        <v>45246</v>
      </c>
      <c r="D11" s="105" t="s">
        <v>434</v>
      </c>
      <c r="E11" s="30" t="s">
        <v>435</v>
      </c>
      <c r="F11" s="33">
        <v>50703.5</v>
      </c>
      <c r="G11" s="137"/>
      <c r="J11" s="6">
        <v>8</v>
      </c>
      <c r="K11" s="32">
        <v>45247</v>
      </c>
      <c r="L11" s="105">
        <v>711</v>
      </c>
      <c r="M11" s="30"/>
      <c r="N11" s="33">
        <v>2520</v>
      </c>
      <c r="O11" s="137"/>
    </row>
    <row r="12" spans="2:15" x14ac:dyDescent="0.25">
      <c r="B12" s="6">
        <v>9</v>
      </c>
      <c r="C12" s="32">
        <v>45246</v>
      </c>
      <c r="D12" s="105" t="s">
        <v>436</v>
      </c>
      <c r="E12" s="30" t="s">
        <v>437</v>
      </c>
      <c r="F12" s="33">
        <v>112275.02</v>
      </c>
      <c r="G12" s="137"/>
      <c r="J12" s="6">
        <v>9</v>
      </c>
      <c r="K12" s="32">
        <v>45247</v>
      </c>
      <c r="L12" s="105">
        <v>712</v>
      </c>
      <c r="M12" s="30"/>
      <c r="N12" s="33">
        <v>25</v>
      </c>
      <c r="O12" s="137"/>
    </row>
    <row r="13" spans="2:15" x14ac:dyDescent="0.25">
      <c r="B13" s="6">
        <v>10</v>
      </c>
      <c r="C13" s="32">
        <v>45246</v>
      </c>
      <c r="D13" s="105" t="s">
        <v>438</v>
      </c>
      <c r="E13" s="30" t="s">
        <v>439</v>
      </c>
      <c r="F13" s="33">
        <v>80401</v>
      </c>
      <c r="G13" s="137"/>
      <c r="J13" s="6">
        <v>10</v>
      </c>
      <c r="K13" s="32">
        <v>45247</v>
      </c>
      <c r="L13" s="105">
        <v>715</v>
      </c>
      <c r="M13" s="30"/>
      <c r="N13" s="33">
        <v>37744</v>
      </c>
      <c r="O13" s="137"/>
    </row>
    <row r="14" spans="2:15" x14ac:dyDescent="0.25">
      <c r="B14" s="6">
        <v>11</v>
      </c>
      <c r="C14" s="32">
        <v>45246</v>
      </c>
      <c r="D14" s="105" t="s">
        <v>440</v>
      </c>
      <c r="E14" s="30" t="s">
        <v>441</v>
      </c>
      <c r="F14" s="33">
        <v>834.9</v>
      </c>
      <c r="G14" s="139"/>
      <c r="J14" s="6">
        <v>11</v>
      </c>
      <c r="K14" s="32">
        <v>45247</v>
      </c>
      <c r="L14" s="105">
        <v>716</v>
      </c>
      <c r="M14" s="30"/>
      <c r="N14" s="33">
        <v>84623</v>
      </c>
      <c r="O14" s="139"/>
    </row>
    <row r="15" spans="2:15" x14ac:dyDescent="0.25">
      <c r="B15" s="6">
        <v>12</v>
      </c>
      <c r="C15" s="32">
        <v>45246</v>
      </c>
      <c r="D15" s="105" t="s">
        <v>442</v>
      </c>
      <c r="E15" s="30" t="s">
        <v>443</v>
      </c>
      <c r="F15" s="33">
        <v>105988.04</v>
      </c>
      <c r="G15" s="137"/>
      <c r="J15" s="6">
        <v>12</v>
      </c>
      <c r="K15" s="32">
        <v>45247</v>
      </c>
      <c r="L15" s="105">
        <v>717</v>
      </c>
      <c r="M15" s="30"/>
      <c r="N15" s="33">
        <v>16900.8</v>
      </c>
      <c r="O15" s="137"/>
    </row>
    <row r="16" spans="2:15" x14ac:dyDescent="0.25">
      <c r="B16" s="6">
        <v>13</v>
      </c>
      <c r="C16" s="32">
        <v>45246</v>
      </c>
      <c r="D16" s="105" t="s">
        <v>444</v>
      </c>
      <c r="E16" s="30" t="s">
        <v>445</v>
      </c>
      <c r="F16" s="33">
        <v>65001.5</v>
      </c>
      <c r="G16" s="137"/>
      <c r="J16" s="6">
        <v>13</v>
      </c>
      <c r="K16" s="32">
        <v>45247</v>
      </c>
      <c r="L16" s="105">
        <v>718</v>
      </c>
      <c r="M16" s="30"/>
      <c r="N16" s="33">
        <v>1326</v>
      </c>
      <c r="O16" s="137"/>
    </row>
    <row r="17" spans="2:15" x14ac:dyDescent="0.25">
      <c r="B17" s="6">
        <v>14</v>
      </c>
      <c r="C17" s="32">
        <v>45247</v>
      </c>
      <c r="D17" s="105" t="s">
        <v>446</v>
      </c>
      <c r="E17" s="30" t="s">
        <v>447</v>
      </c>
      <c r="F17" s="33">
        <v>93723</v>
      </c>
      <c r="G17" s="137"/>
      <c r="J17" s="6">
        <v>14</v>
      </c>
      <c r="K17" s="32">
        <v>45247</v>
      </c>
      <c r="L17" s="105">
        <v>721</v>
      </c>
      <c r="M17" s="30"/>
      <c r="N17" s="33">
        <v>1476.8</v>
      </c>
      <c r="O17" s="137"/>
    </row>
    <row r="18" spans="2:15" x14ac:dyDescent="0.25">
      <c r="B18" s="6">
        <v>15</v>
      </c>
      <c r="C18" s="32">
        <v>45247</v>
      </c>
      <c r="D18" s="105" t="s">
        <v>448</v>
      </c>
      <c r="E18" s="30" t="s">
        <v>447</v>
      </c>
      <c r="F18" s="33">
        <v>0</v>
      </c>
      <c r="G18" s="137"/>
      <c r="J18" s="6">
        <v>15</v>
      </c>
      <c r="K18" s="32">
        <v>45248</v>
      </c>
      <c r="L18" s="105">
        <v>731</v>
      </c>
      <c r="M18" s="30"/>
      <c r="N18" s="33">
        <v>44.5</v>
      </c>
      <c r="O18" s="137"/>
    </row>
    <row r="19" spans="2:15" x14ac:dyDescent="0.25">
      <c r="B19" s="6">
        <v>16</v>
      </c>
      <c r="C19" s="32">
        <v>45248</v>
      </c>
      <c r="D19" s="105" t="s">
        <v>430</v>
      </c>
      <c r="E19" s="30" t="s">
        <v>449</v>
      </c>
      <c r="F19" s="33">
        <v>27436</v>
      </c>
      <c r="G19" s="137"/>
      <c r="J19" s="6">
        <v>16</v>
      </c>
      <c r="K19" s="32">
        <v>45248</v>
      </c>
      <c r="L19" s="105">
        <v>732</v>
      </c>
      <c r="M19" s="30"/>
      <c r="N19" s="33">
        <v>13328</v>
      </c>
      <c r="O19" s="137"/>
    </row>
    <row r="20" spans="2:15" x14ac:dyDescent="0.25">
      <c r="B20" s="6">
        <v>17</v>
      </c>
      <c r="C20" s="32">
        <v>45248</v>
      </c>
      <c r="D20" s="105" t="s">
        <v>450</v>
      </c>
      <c r="E20" s="30" t="s">
        <v>451</v>
      </c>
      <c r="F20" s="33">
        <v>155516</v>
      </c>
      <c r="G20" s="137"/>
      <c r="J20" s="6">
        <v>17</v>
      </c>
      <c r="K20" s="32">
        <v>45248</v>
      </c>
      <c r="L20" s="105">
        <v>734</v>
      </c>
      <c r="M20" s="30"/>
      <c r="N20" s="33">
        <v>57</v>
      </c>
      <c r="O20" s="137"/>
    </row>
    <row r="21" spans="2:15" x14ac:dyDescent="0.25">
      <c r="B21" s="6">
        <v>18</v>
      </c>
      <c r="C21" s="32">
        <v>45248</v>
      </c>
      <c r="D21" s="105" t="s">
        <v>452</v>
      </c>
      <c r="E21" s="30" t="s">
        <v>453</v>
      </c>
      <c r="F21" s="33">
        <v>82101.600000000006</v>
      </c>
      <c r="G21" s="137"/>
      <c r="J21" s="6">
        <v>18</v>
      </c>
      <c r="K21" s="32">
        <v>45248</v>
      </c>
      <c r="L21" s="105">
        <v>738</v>
      </c>
      <c r="M21" s="30"/>
      <c r="N21" s="33">
        <v>74</v>
      </c>
      <c r="O21" s="137"/>
    </row>
    <row r="22" spans="2:15" x14ac:dyDescent="0.25">
      <c r="B22" s="6">
        <v>19</v>
      </c>
      <c r="C22" s="238">
        <v>45248</v>
      </c>
      <c r="D22" s="239" t="s">
        <v>454</v>
      </c>
      <c r="E22" s="85" t="s">
        <v>455</v>
      </c>
      <c r="F22" s="10">
        <v>21453.5</v>
      </c>
      <c r="G22" s="137"/>
      <c r="J22" s="6">
        <v>19</v>
      </c>
      <c r="K22" s="32">
        <v>45248</v>
      </c>
      <c r="L22" s="105">
        <v>739</v>
      </c>
      <c r="M22" s="30"/>
      <c r="N22" s="33">
        <v>72</v>
      </c>
      <c r="O22" s="137"/>
    </row>
    <row r="23" spans="2:15" x14ac:dyDescent="0.25">
      <c r="B23" s="6">
        <v>20</v>
      </c>
      <c r="C23" s="32"/>
      <c r="D23" s="105"/>
      <c r="E23" s="30"/>
      <c r="F23" s="33"/>
      <c r="G23" s="137"/>
      <c r="J23" s="6">
        <v>20</v>
      </c>
      <c r="K23" s="32">
        <v>45248</v>
      </c>
      <c r="L23" s="105">
        <v>742</v>
      </c>
      <c r="M23" s="30"/>
      <c r="N23" s="33">
        <v>7</v>
      </c>
      <c r="O23" s="137"/>
    </row>
    <row r="24" spans="2:15" x14ac:dyDescent="0.25">
      <c r="B24" s="6">
        <v>21</v>
      </c>
      <c r="C24" s="32"/>
      <c r="D24" s="105"/>
      <c r="E24" s="30"/>
      <c r="F24" s="33"/>
      <c r="G24" s="137"/>
      <c r="J24" s="6">
        <v>21</v>
      </c>
      <c r="K24" s="32">
        <v>45248</v>
      </c>
      <c r="L24" s="105">
        <v>746</v>
      </c>
      <c r="M24" s="30"/>
      <c r="N24" s="33">
        <v>17528</v>
      </c>
      <c r="O24" s="137"/>
    </row>
    <row r="25" spans="2:15" x14ac:dyDescent="0.25">
      <c r="B25" s="6">
        <v>22</v>
      </c>
      <c r="C25" s="32"/>
      <c r="D25" s="105"/>
      <c r="E25" s="30"/>
      <c r="F25" s="33"/>
      <c r="G25" s="139"/>
      <c r="J25" s="6">
        <v>22</v>
      </c>
      <c r="K25" s="32">
        <v>45248</v>
      </c>
      <c r="L25" s="105">
        <v>747</v>
      </c>
      <c r="M25" s="30"/>
      <c r="N25" s="33">
        <v>97.5</v>
      </c>
      <c r="O25" s="139"/>
    </row>
    <row r="26" spans="2:15" x14ac:dyDescent="0.25">
      <c r="B26" s="6">
        <v>23</v>
      </c>
      <c r="C26" s="32"/>
      <c r="D26" s="105"/>
      <c r="E26" s="30"/>
      <c r="F26" s="33"/>
      <c r="G26" s="137"/>
      <c r="J26" s="6">
        <v>23</v>
      </c>
      <c r="K26" s="32">
        <v>45248</v>
      </c>
      <c r="L26" s="105">
        <v>752</v>
      </c>
      <c r="M26" s="30"/>
      <c r="N26" s="33">
        <v>182</v>
      </c>
      <c r="O26" s="137"/>
    </row>
    <row r="27" spans="2:15" x14ac:dyDescent="0.25">
      <c r="B27" s="6">
        <v>24</v>
      </c>
      <c r="C27" s="32"/>
      <c r="D27" s="105"/>
      <c r="E27" s="30"/>
      <c r="F27" s="33"/>
      <c r="G27" s="137"/>
      <c r="J27" s="6">
        <v>24</v>
      </c>
      <c r="K27" s="32">
        <v>45248</v>
      </c>
      <c r="L27" s="105">
        <v>753</v>
      </c>
      <c r="M27" s="30"/>
      <c r="N27" s="33">
        <v>36</v>
      </c>
      <c r="O27" s="137"/>
    </row>
    <row r="28" spans="2:15" x14ac:dyDescent="0.25">
      <c r="B28" s="6">
        <v>25</v>
      </c>
      <c r="C28" s="32"/>
      <c r="D28" s="105"/>
      <c r="E28" s="30"/>
      <c r="F28" s="33"/>
      <c r="G28" s="137"/>
      <c r="J28" s="6">
        <v>25</v>
      </c>
      <c r="K28" s="32"/>
      <c r="L28" s="105"/>
      <c r="M28" s="30"/>
      <c r="N28" s="33"/>
      <c r="O28" s="137"/>
    </row>
    <row r="29" spans="2:15" x14ac:dyDescent="0.25">
      <c r="B29" s="6">
        <v>26</v>
      </c>
      <c r="C29" s="32"/>
      <c r="D29" s="105"/>
      <c r="E29" s="30"/>
      <c r="F29" s="33"/>
      <c r="G29" s="137"/>
      <c r="J29" s="6"/>
      <c r="K29" s="111"/>
      <c r="L29" s="40"/>
      <c r="M29" s="41"/>
      <c r="N29" s="42"/>
      <c r="O29" s="140"/>
    </row>
    <row r="30" spans="2:15" ht="16.5" thickBot="1" x14ac:dyDescent="0.3">
      <c r="B30" s="12">
        <v>27</v>
      </c>
      <c r="C30" s="111"/>
      <c r="D30" s="40"/>
      <c r="E30" s="41"/>
      <c r="F30" s="42"/>
      <c r="G30" s="140"/>
      <c r="J30" s="197"/>
      <c r="K30" s="198"/>
      <c r="L30" s="198"/>
      <c r="M30" s="198"/>
      <c r="N30" s="205">
        <v>0</v>
      </c>
      <c r="O30" s="199"/>
    </row>
    <row r="31" spans="2:15" ht="19.5" thickBot="1" x14ac:dyDescent="0.3">
      <c r="B31" s="6"/>
      <c r="C31" s="32"/>
      <c r="D31" s="105"/>
      <c r="E31" s="30"/>
      <c r="F31" s="33">
        <v>0</v>
      </c>
      <c r="G31" s="137"/>
      <c r="J31" s="188"/>
      <c r="K31" s="189"/>
      <c r="L31" s="316" t="s">
        <v>412</v>
      </c>
      <c r="M31" s="317"/>
      <c r="N31" s="185">
        <f>SUM(N4:N30)</f>
        <v>366663.07999999996</v>
      </c>
      <c r="O31" s="190"/>
    </row>
    <row r="32" spans="2:15" ht="19.5" thickBot="1" x14ac:dyDescent="0.35">
      <c r="B32" s="112"/>
      <c r="C32" s="113"/>
      <c r="D32" s="121" t="s">
        <v>69</v>
      </c>
      <c r="E32" s="122"/>
      <c r="F32" s="123">
        <f>SUM(F4:F31)</f>
        <v>1217950.7200000002</v>
      </c>
      <c r="G32" s="141"/>
      <c r="J32" s="112"/>
      <c r="K32" s="113"/>
      <c r="L32" s="271"/>
      <c r="M32" s="272"/>
      <c r="N32" s="273"/>
      <c r="O32" s="274"/>
    </row>
    <row r="33" spans="2:15" x14ac:dyDescent="0.25">
      <c r="B33" s="112"/>
      <c r="C33" s="113"/>
      <c r="D33" s="114"/>
      <c r="E33" s="115"/>
      <c r="F33" s="116"/>
      <c r="G33" s="117"/>
      <c r="J33" s="112"/>
      <c r="K33" s="113"/>
      <c r="L33" s="114"/>
      <c r="M33" s="115"/>
      <c r="N33" s="116"/>
      <c r="O33" s="275"/>
    </row>
    <row r="34" spans="2:15" ht="16.5" thickBot="1" x14ac:dyDescent="0.3">
      <c r="B34" s="112"/>
      <c r="C34" s="99"/>
      <c r="D34" s="100"/>
      <c r="E34" s="100"/>
      <c r="F34" s="165"/>
      <c r="G34" s="169"/>
      <c r="J34" s="112"/>
      <c r="K34" s="113"/>
      <c r="L34" s="114"/>
      <c r="M34" s="115"/>
      <c r="N34" s="116"/>
      <c r="O34" s="275"/>
    </row>
    <row r="35" spans="2:15" x14ac:dyDescent="0.25">
      <c r="B35" s="112"/>
      <c r="C35" s="314" t="s">
        <v>210</v>
      </c>
      <c r="D35" s="314"/>
      <c r="E35" s="310">
        <f>F32-N31</f>
        <v>851287.64000000025</v>
      </c>
      <c r="F35" s="311"/>
      <c r="G35" s="170"/>
      <c r="J35" s="112"/>
      <c r="K35" s="113"/>
      <c r="L35" s="114"/>
      <c r="M35" s="115"/>
      <c r="N35" s="116"/>
      <c r="O35" s="275"/>
    </row>
    <row r="36" spans="2:15" ht="19.5" thickBot="1" x14ac:dyDescent="0.35">
      <c r="B36" s="112"/>
      <c r="C36" s="314"/>
      <c r="D36" s="314"/>
      <c r="E36" s="312"/>
      <c r="F36" s="313"/>
      <c r="G36" s="171"/>
      <c r="J36" s="112"/>
      <c r="K36" s="113"/>
      <c r="L36" s="114"/>
      <c r="M36" s="115"/>
      <c r="N36" s="116"/>
      <c r="O36" s="275"/>
    </row>
    <row r="37" spans="2:15" ht="18.75" x14ac:dyDescent="0.25">
      <c r="B37" s="112"/>
      <c r="C37" s="99"/>
      <c r="D37" s="99"/>
      <c r="E37" s="173" t="s">
        <v>460</v>
      </c>
      <c r="F37" s="173"/>
      <c r="G37" s="172"/>
      <c r="J37" s="112"/>
      <c r="K37" s="113"/>
      <c r="L37" s="114"/>
      <c r="M37" s="115"/>
      <c r="N37" s="116"/>
      <c r="O37" s="275"/>
    </row>
    <row r="38" spans="2:15" ht="16.5" thickBot="1" x14ac:dyDescent="0.3">
      <c r="B38" s="112"/>
      <c r="C38" s="86"/>
      <c r="D38" s="87"/>
      <c r="E38" s="87"/>
      <c r="G38" s="119"/>
      <c r="J38" s="112"/>
      <c r="K38" s="113"/>
      <c r="L38" s="114"/>
      <c r="M38" s="115"/>
      <c r="N38" s="116"/>
      <c r="O38" s="275"/>
    </row>
    <row r="39" spans="2:15" ht="16.5" thickBot="1" x14ac:dyDescent="0.3">
      <c r="B39" s="112"/>
      <c r="D39" s="223" t="s">
        <v>462</v>
      </c>
      <c r="E39" s="240" t="s">
        <v>461</v>
      </c>
      <c r="G39" s="118"/>
      <c r="J39" s="112"/>
      <c r="K39" s="113"/>
      <c r="L39" s="112"/>
      <c r="M39" s="276"/>
      <c r="N39" s="277"/>
      <c r="O39" s="275"/>
    </row>
    <row r="40" spans="2:15" ht="20.25" thickTop="1" thickBot="1" x14ac:dyDescent="0.35">
      <c r="D40" s="241" t="s">
        <v>463</v>
      </c>
      <c r="E40" s="242"/>
      <c r="F40" s="243">
        <v>-851287.64</v>
      </c>
      <c r="G40" s="244"/>
      <c r="J40" s="86"/>
      <c r="K40" s="86"/>
      <c r="L40" s="86"/>
      <c r="M40" s="86"/>
      <c r="N40" s="86"/>
      <c r="O40" s="86"/>
    </row>
    <row r="41" spans="2:15" ht="16.5" thickBot="1" x14ac:dyDescent="0.3">
      <c r="D41" s="245">
        <v>45247</v>
      </c>
      <c r="E41" s="246">
        <v>8477</v>
      </c>
      <c r="F41" s="184">
        <v>240040</v>
      </c>
      <c r="G41" s="247"/>
    </row>
    <row r="42" spans="2:15" ht="16.5" thickBot="1" x14ac:dyDescent="0.3">
      <c r="D42" s="245">
        <v>45247</v>
      </c>
      <c r="E42" s="246">
        <v>8484</v>
      </c>
      <c r="F42" s="184">
        <v>100000</v>
      </c>
      <c r="G42" s="247"/>
      <c r="K42" s="86"/>
      <c r="L42" s="86"/>
      <c r="M42" s="86"/>
      <c r="N42" s="86"/>
      <c r="O42" s="86"/>
    </row>
    <row r="43" spans="2:15" ht="16.5" thickBot="1" x14ac:dyDescent="0.3">
      <c r="D43" s="245">
        <v>45247</v>
      </c>
      <c r="E43" s="246">
        <v>8485</v>
      </c>
      <c r="F43" s="184">
        <v>100000</v>
      </c>
      <c r="G43" s="247"/>
      <c r="K43" s="86"/>
      <c r="L43" s="86"/>
      <c r="M43" s="86"/>
      <c r="N43" s="86"/>
      <c r="O43" s="86"/>
    </row>
    <row r="44" spans="2:15" ht="16.5" thickBot="1" x14ac:dyDescent="0.3">
      <c r="D44" s="245">
        <v>45247</v>
      </c>
      <c r="E44" s="246">
        <v>8486</v>
      </c>
      <c r="F44" s="184">
        <v>100000</v>
      </c>
      <c r="G44" s="247"/>
      <c r="K44" s="222"/>
      <c r="L44" s="337"/>
      <c r="M44" s="337"/>
    </row>
    <row r="45" spans="2:15" ht="16.5" thickBot="1" x14ac:dyDescent="0.3">
      <c r="D45" s="267">
        <v>45251</v>
      </c>
      <c r="E45" s="268">
        <v>8514</v>
      </c>
      <c r="F45" s="269">
        <v>150000</v>
      </c>
      <c r="G45" s="270"/>
      <c r="K45" s="222"/>
      <c r="L45" s="264"/>
      <c r="M45" s="264"/>
    </row>
    <row r="46" spans="2:15" ht="16.5" thickBot="1" x14ac:dyDescent="0.3">
      <c r="D46" s="267">
        <v>45251</v>
      </c>
      <c r="E46" s="268">
        <v>8531</v>
      </c>
      <c r="F46" s="269">
        <v>21248</v>
      </c>
      <c r="G46" s="270"/>
      <c r="K46" s="222"/>
      <c r="L46" s="264"/>
      <c r="M46" s="264"/>
    </row>
    <row r="47" spans="2:15" ht="16.5" thickBot="1" x14ac:dyDescent="0.3">
      <c r="D47" s="267">
        <v>45251</v>
      </c>
      <c r="E47" s="268">
        <v>8532</v>
      </c>
      <c r="F47" s="269">
        <v>140000</v>
      </c>
      <c r="G47" s="270"/>
      <c r="K47" s="222"/>
      <c r="L47" s="264"/>
      <c r="M47" s="264"/>
    </row>
    <row r="48" spans="2:15" ht="16.5" thickBot="1" x14ac:dyDescent="0.3">
      <c r="D48" s="248"/>
      <c r="E48" s="249"/>
      <c r="F48" s="250">
        <v>0</v>
      </c>
      <c r="G48" s="251"/>
      <c r="J48" s="256"/>
      <c r="K48" s="257"/>
      <c r="L48" s="257"/>
      <c r="M48" s="258"/>
    </row>
    <row r="49" spans="4:13" ht="21.75" customHeight="1" thickTop="1" x14ac:dyDescent="0.25">
      <c r="D49" s="252"/>
      <c r="E49" s="335" t="s">
        <v>464</v>
      </c>
      <c r="F49" s="333">
        <f>SUM(F40:F48)</f>
        <v>0.35999999998603016</v>
      </c>
      <c r="G49" s="253"/>
      <c r="J49" s="259"/>
      <c r="K49" s="87"/>
      <c r="L49" s="87"/>
      <c r="M49" s="260"/>
    </row>
    <row r="50" spans="4:13" ht="16.5" thickBot="1" x14ac:dyDescent="0.3">
      <c r="D50" s="254"/>
      <c r="E50" s="336"/>
      <c r="F50" s="334"/>
      <c r="G50" s="255"/>
      <c r="J50" s="261"/>
      <c r="K50" s="262"/>
      <c r="L50" s="262"/>
      <c r="M50" s="263"/>
    </row>
  </sheetData>
  <sortState ref="D41:F44">
    <sortCondition ref="E41:E44"/>
  </sortState>
  <mergeCells count="8">
    <mergeCell ref="F49:F50"/>
    <mergeCell ref="E49:E50"/>
    <mergeCell ref="L44:M44"/>
    <mergeCell ref="C2:G2"/>
    <mergeCell ref="C35:D36"/>
    <mergeCell ref="E35:F36"/>
    <mergeCell ref="K2:O2"/>
    <mergeCell ref="L31:M3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C2:K51"/>
  <sheetViews>
    <sheetView topLeftCell="A14" zoomScaleNormal="100" workbookViewId="0">
      <selection activeCell="R46" sqref="R46"/>
    </sheetView>
  </sheetViews>
  <sheetFormatPr baseColWidth="10" defaultRowHeight="15.75" x14ac:dyDescent="0.25"/>
  <cols>
    <col min="2" max="2" width="8.85546875" customWidth="1"/>
    <col min="3" max="3" width="5" customWidth="1"/>
    <col min="4" max="4" width="14.42578125" customWidth="1"/>
    <col min="5" max="6" width="11.5703125" style="2" customWidth="1"/>
    <col min="7" max="7" width="21.7109375" style="9" customWidth="1"/>
    <col min="8" max="8" width="6.140625" style="18" customWidth="1"/>
    <col min="9" max="9" width="7" customWidth="1"/>
  </cols>
  <sheetData>
    <row r="2" spans="3:10" ht="24" thickBot="1" x14ac:dyDescent="0.3">
      <c r="D2" s="289" t="s">
        <v>529</v>
      </c>
      <c r="E2" s="289"/>
      <c r="F2" s="289"/>
      <c r="G2" s="289"/>
      <c r="H2" s="289"/>
    </row>
    <row r="3" spans="3:10" ht="38.25" thickBot="1" x14ac:dyDescent="0.3">
      <c r="D3" s="43" t="s">
        <v>0</v>
      </c>
      <c r="E3" s="21" t="s">
        <v>71</v>
      </c>
      <c r="F3" s="23" t="s">
        <v>72</v>
      </c>
      <c r="G3" s="19" t="s">
        <v>1</v>
      </c>
      <c r="H3" s="44"/>
    </row>
    <row r="4" spans="3:10" x14ac:dyDescent="0.25">
      <c r="C4" s="6">
        <v>1</v>
      </c>
      <c r="D4" s="102">
        <v>45248</v>
      </c>
      <c r="E4" s="103" t="s">
        <v>468</v>
      </c>
      <c r="F4" s="31" t="s">
        <v>455</v>
      </c>
      <c r="G4" s="104">
        <v>21453.5</v>
      </c>
      <c r="H4" s="136"/>
    </row>
    <row r="5" spans="3:10" x14ac:dyDescent="0.25">
      <c r="C5" s="6">
        <v>2</v>
      </c>
      <c r="D5" s="32">
        <v>45248</v>
      </c>
      <c r="E5" s="105" t="s">
        <v>470</v>
      </c>
      <c r="F5" s="30" t="s">
        <v>477</v>
      </c>
      <c r="G5" s="33">
        <v>134944.20000000001</v>
      </c>
      <c r="H5" s="137"/>
    </row>
    <row r="6" spans="3:10" x14ac:dyDescent="0.25">
      <c r="C6" s="6">
        <v>3</v>
      </c>
      <c r="D6" s="32">
        <v>45250</v>
      </c>
      <c r="E6" s="105" t="s">
        <v>469</v>
      </c>
      <c r="F6" s="30" t="s">
        <v>478</v>
      </c>
      <c r="G6" s="33">
        <v>0</v>
      </c>
      <c r="H6" s="279" t="s">
        <v>479</v>
      </c>
    </row>
    <row r="7" spans="3:10" ht="18.75" x14ac:dyDescent="0.3">
      <c r="C7" s="6">
        <v>4</v>
      </c>
      <c r="D7" s="32">
        <v>45250</v>
      </c>
      <c r="E7" s="105" t="s">
        <v>471</v>
      </c>
      <c r="F7" s="30" t="s">
        <v>480</v>
      </c>
      <c r="G7" s="33">
        <v>13412.16</v>
      </c>
      <c r="H7" s="138"/>
    </row>
    <row r="8" spans="3:10" x14ac:dyDescent="0.25">
      <c r="C8" s="6">
        <v>5</v>
      </c>
      <c r="D8" s="32">
        <v>45250</v>
      </c>
      <c r="E8" s="105" t="s">
        <v>472</v>
      </c>
      <c r="F8" s="30" t="s">
        <v>481</v>
      </c>
      <c r="G8" s="33">
        <v>8530.5</v>
      </c>
      <c r="H8" s="137"/>
    </row>
    <row r="9" spans="3:10" x14ac:dyDescent="0.25">
      <c r="C9" s="6">
        <v>6</v>
      </c>
      <c r="D9" s="32">
        <v>45250</v>
      </c>
      <c r="E9" s="105" t="s">
        <v>473</v>
      </c>
      <c r="F9" s="30" t="s">
        <v>482</v>
      </c>
      <c r="G9" s="33">
        <v>137879.70000000001</v>
      </c>
      <c r="H9" s="137"/>
    </row>
    <row r="10" spans="3:10" x14ac:dyDescent="0.25">
      <c r="C10" s="6">
        <v>7</v>
      </c>
      <c r="D10" s="32">
        <v>45250</v>
      </c>
      <c r="E10" s="105" t="s">
        <v>474</v>
      </c>
      <c r="F10" s="30" t="s">
        <v>483</v>
      </c>
      <c r="G10" s="33">
        <v>117523.6</v>
      </c>
      <c r="H10" s="137"/>
    </row>
    <row r="11" spans="3:10" x14ac:dyDescent="0.25">
      <c r="C11" s="6">
        <v>8</v>
      </c>
      <c r="D11" s="32">
        <v>45250</v>
      </c>
      <c r="E11" s="105" t="s">
        <v>475</v>
      </c>
      <c r="F11" s="30" t="s">
        <v>485</v>
      </c>
      <c r="G11" s="33">
        <v>560</v>
      </c>
      <c r="H11" s="280" t="s">
        <v>519</v>
      </c>
      <c r="I11" s="281"/>
      <c r="J11" s="281"/>
    </row>
    <row r="12" spans="3:10" x14ac:dyDescent="0.25">
      <c r="C12" s="6">
        <v>9</v>
      </c>
      <c r="D12" s="32">
        <v>45250</v>
      </c>
      <c r="E12" s="105" t="s">
        <v>476</v>
      </c>
      <c r="F12" s="30" t="s">
        <v>486</v>
      </c>
      <c r="G12" s="33">
        <v>840</v>
      </c>
      <c r="H12" s="137"/>
    </row>
    <row r="13" spans="3:10" x14ac:dyDescent="0.25">
      <c r="C13" s="6">
        <v>10</v>
      </c>
      <c r="D13" s="32">
        <v>45251</v>
      </c>
      <c r="E13" s="105" t="s">
        <v>487</v>
      </c>
      <c r="F13" s="30" t="s">
        <v>488</v>
      </c>
      <c r="G13" s="33">
        <v>13045.26</v>
      </c>
      <c r="H13" s="137"/>
    </row>
    <row r="14" spans="3:10" x14ac:dyDescent="0.25">
      <c r="C14" s="6">
        <v>11</v>
      </c>
      <c r="D14" s="32">
        <v>45251</v>
      </c>
      <c r="E14" s="105" t="s">
        <v>489</v>
      </c>
      <c r="F14" s="30" t="s">
        <v>490</v>
      </c>
      <c r="G14" s="33">
        <v>208899</v>
      </c>
      <c r="H14" s="139"/>
    </row>
    <row r="15" spans="3:10" x14ac:dyDescent="0.25">
      <c r="C15" s="6">
        <v>12</v>
      </c>
      <c r="D15" s="32">
        <v>45251</v>
      </c>
      <c r="E15" s="105" t="s">
        <v>491</v>
      </c>
      <c r="F15" s="30" t="s">
        <v>492</v>
      </c>
      <c r="G15" s="33">
        <v>35336.28</v>
      </c>
      <c r="H15" s="137"/>
    </row>
    <row r="16" spans="3:10" x14ac:dyDescent="0.25">
      <c r="C16" s="6">
        <v>13</v>
      </c>
      <c r="D16" s="32">
        <v>45251</v>
      </c>
      <c r="E16" s="105" t="s">
        <v>493</v>
      </c>
      <c r="F16" s="30" t="s">
        <v>494</v>
      </c>
      <c r="G16" s="33">
        <v>64067.4</v>
      </c>
      <c r="H16" s="137"/>
    </row>
    <row r="17" spans="3:8" x14ac:dyDescent="0.25">
      <c r="C17" s="6">
        <v>14</v>
      </c>
      <c r="D17" s="32">
        <v>45252</v>
      </c>
      <c r="E17" s="105" t="s">
        <v>495</v>
      </c>
      <c r="F17" s="30" t="s">
        <v>496</v>
      </c>
      <c r="G17" s="33">
        <v>151327.5</v>
      </c>
      <c r="H17" s="137"/>
    </row>
    <row r="18" spans="3:8" x14ac:dyDescent="0.25">
      <c r="C18" s="6">
        <v>15</v>
      </c>
      <c r="D18" s="32">
        <v>45252</v>
      </c>
      <c r="E18" s="105" t="s">
        <v>497</v>
      </c>
      <c r="F18" s="30" t="s">
        <v>498</v>
      </c>
      <c r="G18" s="33">
        <v>37118.800000000003</v>
      </c>
      <c r="H18" s="137"/>
    </row>
    <row r="19" spans="3:8" x14ac:dyDescent="0.25">
      <c r="C19" s="6">
        <v>16</v>
      </c>
      <c r="D19" s="32">
        <v>45253</v>
      </c>
      <c r="E19" s="105" t="s">
        <v>499</v>
      </c>
      <c r="F19" s="30" t="s">
        <v>500</v>
      </c>
      <c r="G19" s="33">
        <v>23288.82</v>
      </c>
      <c r="H19" s="137"/>
    </row>
    <row r="20" spans="3:8" x14ac:dyDescent="0.25">
      <c r="C20" s="6">
        <v>17</v>
      </c>
      <c r="D20" s="32">
        <v>45253</v>
      </c>
      <c r="E20" s="105" t="s">
        <v>501</v>
      </c>
      <c r="F20" s="30" t="s">
        <v>502</v>
      </c>
      <c r="G20" s="33">
        <v>89378.4</v>
      </c>
      <c r="H20" s="137"/>
    </row>
    <row r="21" spans="3:8" x14ac:dyDescent="0.25">
      <c r="C21" s="6">
        <v>18</v>
      </c>
      <c r="D21" s="32">
        <v>45253</v>
      </c>
      <c r="E21" s="105" t="s">
        <v>503</v>
      </c>
      <c r="F21" s="30" t="s">
        <v>504</v>
      </c>
      <c r="G21" s="33">
        <v>3980.4</v>
      </c>
      <c r="H21" s="137"/>
    </row>
    <row r="22" spans="3:8" x14ac:dyDescent="0.25">
      <c r="C22" s="6">
        <v>19</v>
      </c>
      <c r="D22" s="32">
        <v>45253</v>
      </c>
      <c r="E22" s="105" t="s">
        <v>484</v>
      </c>
      <c r="F22" s="30" t="s">
        <v>505</v>
      </c>
      <c r="G22" s="33">
        <v>7639.92</v>
      </c>
      <c r="H22" s="137"/>
    </row>
    <row r="23" spans="3:8" x14ac:dyDescent="0.25">
      <c r="C23" s="6">
        <v>20</v>
      </c>
      <c r="D23" s="32">
        <v>45253</v>
      </c>
      <c r="E23" s="105" t="s">
        <v>506</v>
      </c>
      <c r="F23" s="30" t="s">
        <v>520</v>
      </c>
      <c r="G23" s="33">
        <v>13455.2</v>
      </c>
      <c r="H23" s="137"/>
    </row>
    <row r="24" spans="3:8" x14ac:dyDescent="0.25">
      <c r="C24" s="6">
        <v>21</v>
      </c>
      <c r="D24" s="32">
        <v>45254</v>
      </c>
      <c r="E24" s="105" t="s">
        <v>507</v>
      </c>
      <c r="F24" s="30" t="s">
        <v>508</v>
      </c>
      <c r="G24" s="33">
        <v>149732.70000000001</v>
      </c>
      <c r="H24" s="137"/>
    </row>
    <row r="25" spans="3:8" x14ac:dyDescent="0.25">
      <c r="C25" s="6">
        <v>22</v>
      </c>
      <c r="D25" s="32">
        <v>45254</v>
      </c>
      <c r="E25" s="105" t="s">
        <v>509</v>
      </c>
      <c r="F25" s="30" t="s">
        <v>510</v>
      </c>
      <c r="G25" s="33">
        <v>3883.68</v>
      </c>
      <c r="H25" s="139"/>
    </row>
    <row r="26" spans="3:8" x14ac:dyDescent="0.25">
      <c r="C26" s="6">
        <v>23</v>
      </c>
      <c r="D26" s="32">
        <v>45254</v>
      </c>
      <c r="E26" s="105" t="s">
        <v>511</v>
      </c>
      <c r="F26" s="30" t="s">
        <v>512</v>
      </c>
      <c r="G26" s="33">
        <v>10155.6</v>
      </c>
      <c r="H26" s="137"/>
    </row>
    <row r="27" spans="3:8" x14ac:dyDescent="0.25">
      <c r="C27" s="6">
        <v>24</v>
      </c>
      <c r="D27" s="32">
        <v>45255</v>
      </c>
      <c r="E27" s="105" t="s">
        <v>513</v>
      </c>
      <c r="F27" s="30" t="s">
        <v>514</v>
      </c>
      <c r="G27" s="33">
        <v>49860.1</v>
      </c>
      <c r="H27" s="137"/>
    </row>
    <row r="28" spans="3:8" x14ac:dyDescent="0.25">
      <c r="C28" s="6">
        <v>25</v>
      </c>
      <c r="D28" s="32">
        <v>45255</v>
      </c>
      <c r="E28" s="105" t="s">
        <v>515</v>
      </c>
      <c r="F28" s="30" t="s">
        <v>516</v>
      </c>
      <c r="G28" s="33">
        <v>259390</v>
      </c>
      <c r="H28" s="137"/>
    </row>
    <row r="29" spans="3:8" x14ac:dyDescent="0.25">
      <c r="C29" s="6">
        <v>26</v>
      </c>
      <c r="D29" s="32">
        <v>45255</v>
      </c>
      <c r="E29" s="105" t="s">
        <v>517</v>
      </c>
      <c r="F29" s="30" t="s">
        <v>518</v>
      </c>
      <c r="G29" s="33">
        <v>96955</v>
      </c>
      <c r="H29" s="137"/>
    </row>
    <row r="30" spans="3:8" x14ac:dyDescent="0.25">
      <c r="C30" s="12">
        <v>27</v>
      </c>
      <c r="D30" s="111">
        <v>45255</v>
      </c>
      <c r="E30" s="40" t="s">
        <v>521</v>
      </c>
      <c r="F30" s="41" t="s">
        <v>522</v>
      </c>
      <c r="G30" s="42">
        <v>54408.4</v>
      </c>
      <c r="H30" s="140"/>
    </row>
    <row r="31" spans="3:8" x14ac:dyDescent="0.25">
      <c r="C31" s="6">
        <v>28</v>
      </c>
      <c r="D31" s="111">
        <v>45255</v>
      </c>
      <c r="E31" s="40" t="s">
        <v>523</v>
      </c>
      <c r="F31" s="41" t="s">
        <v>524</v>
      </c>
      <c r="G31" s="42">
        <v>28232.7</v>
      </c>
      <c r="H31" s="140"/>
    </row>
    <row r="32" spans="3:8" x14ac:dyDescent="0.25">
      <c r="C32" s="12">
        <v>29</v>
      </c>
      <c r="D32" s="32">
        <v>45255</v>
      </c>
      <c r="E32" s="105" t="s">
        <v>525</v>
      </c>
      <c r="F32" s="30" t="s">
        <v>526</v>
      </c>
      <c r="G32" s="33">
        <v>900</v>
      </c>
      <c r="H32" s="137"/>
    </row>
    <row r="33" spans="3:11" ht="19.5" thickBot="1" x14ac:dyDescent="0.35">
      <c r="C33" s="112"/>
      <c r="D33" s="113"/>
      <c r="E33" s="121" t="s">
        <v>69</v>
      </c>
      <c r="F33" s="122"/>
      <c r="G33" s="123">
        <f>SUM(G4:G32)</f>
        <v>1736198.8199999998</v>
      </c>
      <c r="H33" s="141"/>
    </row>
    <row r="34" spans="3:11" x14ac:dyDescent="0.25">
      <c r="C34" s="112"/>
      <c r="D34" s="113"/>
      <c r="E34" s="114"/>
      <c r="F34" s="115"/>
      <c r="G34" s="116"/>
      <c r="H34" s="117"/>
    </row>
    <row r="35" spans="3:11" ht="16.5" thickBot="1" x14ac:dyDescent="0.3">
      <c r="C35" s="112"/>
      <c r="D35" s="99"/>
      <c r="E35" s="100"/>
      <c r="F35" s="100"/>
      <c r="G35" s="165"/>
      <c r="H35" s="169"/>
    </row>
    <row r="36" spans="3:11" x14ac:dyDescent="0.25">
      <c r="C36" s="112"/>
      <c r="D36" s="314" t="s">
        <v>210</v>
      </c>
      <c r="E36" s="314"/>
      <c r="F36" s="310">
        <f>G33-O32-547174.52</f>
        <v>1189024.2999999998</v>
      </c>
      <c r="G36" s="311"/>
      <c r="H36" s="170"/>
      <c r="K36" t="s">
        <v>527</v>
      </c>
    </row>
    <row r="37" spans="3:11" ht="19.5" thickBot="1" x14ac:dyDescent="0.35">
      <c r="C37" s="112"/>
      <c r="D37" s="314"/>
      <c r="E37" s="314"/>
      <c r="F37" s="312"/>
      <c r="G37" s="313"/>
      <c r="H37" s="171"/>
    </row>
    <row r="38" spans="3:11" ht="18.75" x14ac:dyDescent="0.25">
      <c r="C38" s="112"/>
      <c r="D38" s="99"/>
      <c r="E38" s="99"/>
      <c r="F38" s="173" t="s">
        <v>528</v>
      </c>
      <c r="G38" s="173"/>
      <c r="H38" s="172"/>
    </row>
    <row r="39" spans="3:11" ht="16.5" thickBot="1" x14ac:dyDescent="0.3">
      <c r="C39" s="112"/>
      <c r="D39" s="86"/>
      <c r="E39" s="87"/>
      <c r="F39" s="87"/>
      <c r="H39" s="119"/>
    </row>
    <row r="40" spans="3:11" ht="16.5" thickBot="1" x14ac:dyDescent="0.3">
      <c r="C40" s="112"/>
      <c r="E40" s="223" t="s">
        <v>462</v>
      </c>
      <c r="F40" s="240" t="s">
        <v>461</v>
      </c>
      <c r="H40" s="118"/>
    </row>
    <row r="41" spans="3:11" ht="20.25" thickTop="1" thickBot="1" x14ac:dyDescent="0.35">
      <c r="E41" s="241" t="s">
        <v>463</v>
      </c>
      <c r="F41" s="242"/>
      <c r="G41" s="243"/>
      <c r="H41" s="244"/>
    </row>
    <row r="42" spans="3:11" ht="16.5" thickBot="1" x14ac:dyDescent="0.3">
      <c r="E42" s="245"/>
      <c r="F42" s="246"/>
      <c r="G42" s="184"/>
      <c r="H42" s="247"/>
    </row>
    <row r="43" spans="3:11" ht="16.5" thickBot="1" x14ac:dyDescent="0.3">
      <c r="E43" s="245"/>
      <c r="F43" s="246"/>
      <c r="G43" s="184"/>
      <c r="H43" s="247"/>
    </row>
    <row r="44" spans="3:11" ht="16.5" thickBot="1" x14ac:dyDescent="0.3">
      <c r="E44" s="245"/>
      <c r="F44" s="246"/>
      <c r="G44" s="184"/>
      <c r="H44" s="247"/>
    </row>
    <row r="45" spans="3:11" ht="16.5" thickBot="1" x14ac:dyDescent="0.3">
      <c r="E45" s="245"/>
      <c r="F45" s="246"/>
      <c r="G45" s="184"/>
      <c r="H45" s="247"/>
    </row>
    <row r="46" spans="3:11" ht="16.5" thickBot="1" x14ac:dyDescent="0.3">
      <c r="E46" s="267"/>
      <c r="F46" s="268"/>
      <c r="G46" s="269"/>
      <c r="H46" s="270"/>
    </row>
    <row r="47" spans="3:11" ht="16.5" thickBot="1" x14ac:dyDescent="0.3">
      <c r="E47" s="267"/>
      <c r="F47" s="268"/>
      <c r="G47" s="269"/>
      <c r="H47" s="270"/>
    </row>
    <row r="48" spans="3:11" ht="16.5" thickBot="1" x14ac:dyDescent="0.3">
      <c r="E48" s="267"/>
      <c r="F48" s="268"/>
      <c r="G48" s="269"/>
      <c r="H48" s="270"/>
    </row>
    <row r="49" spans="5:8" ht="16.5" thickBot="1" x14ac:dyDescent="0.3">
      <c r="E49" s="248"/>
      <c r="F49" s="249"/>
      <c r="G49" s="250">
        <v>0</v>
      </c>
      <c r="H49" s="251"/>
    </row>
    <row r="50" spans="5:8" ht="16.5" thickTop="1" x14ac:dyDescent="0.25">
      <c r="E50" s="252"/>
      <c r="F50" s="335" t="s">
        <v>464</v>
      </c>
      <c r="G50" s="333">
        <f>SUM(G41:G49)</f>
        <v>0</v>
      </c>
      <c r="H50" s="253"/>
    </row>
    <row r="51" spans="5:8" ht="16.5" thickBot="1" x14ac:dyDescent="0.3">
      <c r="E51" s="254"/>
      <c r="F51" s="336"/>
      <c r="G51" s="334"/>
      <c r="H51" s="255"/>
    </row>
  </sheetData>
  <mergeCells count="5">
    <mergeCell ref="D2:H2"/>
    <mergeCell ref="D36:E37"/>
    <mergeCell ref="F36:G37"/>
    <mergeCell ref="F50:F51"/>
    <mergeCell ref="G50:G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D29:I40"/>
  <sheetViews>
    <sheetView tabSelected="1" topLeftCell="A9" workbookViewId="0">
      <selection activeCell="L29" sqref="L29"/>
    </sheetView>
  </sheetViews>
  <sheetFormatPr baseColWidth="10" defaultRowHeight="15" x14ac:dyDescent="0.25"/>
  <cols>
    <col min="8" max="8" width="12.5703125" bestFit="1" customWidth="1"/>
  </cols>
  <sheetData>
    <row r="29" spans="4:9" ht="18.75" x14ac:dyDescent="0.3">
      <c r="D29" s="347">
        <v>45258</v>
      </c>
      <c r="E29" s="338" t="s">
        <v>530</v>
      </c>
      <c r="F29" s="69"/>
      <c r="G29" s="69"/>
      <c r="H29" s="339">
        <v>434277.18</v>
      </c>
      <c r="I29" s="339"/>
    </row>
    <row r="30" spans="4:9" ht="18.75" x14ac:dyDescent="0.3">
      <c r="D30" s="347">
        <v>45257</v>
      </c>
      <c r="E30" s="26" t="s">
        <v>531</v>
      </c>
      <c r="F30" s="69"/>
      <c r="G30" s="69"/>
      <c r="H30" s="340">
        <v>-180418.38</v>
      </c>
      <c r="I30" s="341"/>
    </row>
    <row r="31" spans="4:9" ht="15.75" thickBot="1" x14ac:dyDescent="0.3">
      <c r="E31" s="342"/>
      <c r="F31" s="342"/>
      <c r="G31" s="342"/>
      <c r="H31" s="343">
        <v>0</v>
      </c>
      <c r="I31" s="344"/>
    </row>
    <row r="32" spans="4:9" ht="44.25" customHeight="1" thickBot="1" x14ac:dyDescent="0.3">
      <c r="E32" s="348" t="s">
        <v>532</v>
      </c>
      <c r="F32" s="349"/>
      <c r="G32" s="350"/>
      <c r="H32" s="345">
        <f t="shared" ref="H32:I32" si="0">SUM(H29:I31)</f>
        <v>253858.8</v>
      </c>
      <c r="I32" s="346"/>
    </row>
    <row r="33" spans="5:9" x14ac:dyDescent="0.25">
      <c r="E33" s="86"/>
      <c r="F33" s="86"/>
      <c r="G33" s="86"/>
      <c r="H33" s="86"/>
      <c r="I33" s="86"/>
    </row>
    <row r="34" spans="5:9" x14ac:dyDescent="0.25">
      <c r="E34" s="86"/>
      <c r="F34" s="86"/>
      <c r="G34" s="86"/>
      <c r="H34" s="86"/>
      <c r="I34" s="86"/>
    </row>
    <row r="35" spans="5:9" x14ac:dyDescent="0.25">
      <c r="E35" s="86"/>
      <c r="F35" s="86"/>
      <c r="G35" s="86"/>
      <c r="H35" s="86"/>
      <c r="I35" s="86"/>
    </row>
    <row r="36" spans="5:9" x14ac:dyDescent="0.25">
      <c r="E36" s="86"/>
      <c r="F36" s="86"/>
      <c r="G36" s="86"/>
      <c r="H36" s="86"/>
      <c r="I36" s="86"/>
    </row>
    <row r="37" spans="5:9" x14ac:dyDescent="0.25">
      <c r="E37" s="86"/>
      <c r="F37" s="86"/>
      <c r="G37" s="86"/>
      <c r="H37" s="86"/>
      <c r="I37" s="86"/>
    </row>
    <row r="38" spans="5:9" x14ac:dyDescent="0.25">
      <c r="E38" s="86"/>
      <c r="F38" s="86"/>
      <c r="G38" s="86"/>
      <c r="H38" s="86"/>
      <c r="I38" s="86"/>
    </row>
    <row r="39" spans="5:9" x14ac:dyDescent="0.25">
      <c r="E39" s="86"/>
      <c r="F39" s="86"/>
      <c r="G39" s="86"/>
      <c r="H39" s="86"/>
      <c r="I39" s="86"/>
    </row>
    <row r="40" spans="5:9" x14ac:dyDescent="0.25">
      <c r="E40" s="86"/>
      <c r="F40" s="86"/>
      <c r="G40" s="86"/>
      <c r="H40" s="86"/>
      <c r="I40" s="86"/>
    </row>
  </sheetData>
  <mergeCells count="5">
    <mergeCell ref="H29:I29"/>
    <mergeCell ref="H30:I30"/>
    <mergeCell ref="H31:I31"/>
    <mergeCell ref="H32:I32"/>
    <mergeCell ref="E32:G3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NOTAS  CENTRAL 16  al  21 Oct  </vt:lpstr>
      <vt:lpstr>NOTAS CENTRAL  23  AL 28  Oct</vt:lpstr>
      <vt:lpstr>OBRADOR  &amp; CENTRAL  23-28-Oct</vt:lpstr>
      <vt:lpstr>OBRADOR &amp; CENTRAL 30-04-Nov</vt:lpstr>
      <vt:lpstr>OBRADOR &amp; CENTRAL 6-11 Nov-23</vt:lpstr>
      <vt:lpstr>OBRADOR &amp; CENTRAL  13-18-Noviem</vt:lpstr>
      <vt:lpstr>OBRADOR  &amp; CENTRAL 18-25 Nov-23</vt:lpstr>
      <vt:lpstr> DEBE  CENTRAL A ZAVALETA 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2023-11-24T15:58:09Z</cp:lastPrinted>
  <dcterms:created xsi:type="dcterms:W3CDTF">2023-10-25T13:10:38Z</dcterms:created>
  <dcterms:modified xsi:type="dcterms:W3CDTF">2023-12-01T16:37:57Z</dcterms:modified>
</cp:coreProperties>
</file>