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5" activeTab="6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OBRADOR  &amp; CENTRAL 18-25 Nov-23" sheetId="7" r:id="rId7"/>
    <sheet name=" DEBE  CENTRAL A ZAVALETA    " sheetId="8" r:id="rId8"/>
    <sheet name="Hoja2" sheetId="9" r:id="rId9"/>
    <sheet name="Hoja1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6" l="1"/>
  <c r="H32" i="8" l="1"/>
  <c r="F36" i="7" l="1"/>
  <c r="G33" i="7"/>
  <c r="G50" i="7" l="1"/>
  <c r="N31" i="6" l="1"/>
  <c r="F49" i="6"/>
  <c r="F32" i="6"/>
  <c r="F46" i="5" l="1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<sst xmlns="http://schemas.openxmlformats.org/spreadsheetml/2006/main" count="801" uniqueCount="533">
  <si>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</si>
  <si>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</si>
  <si>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</si>
  <si>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</si>
  <si>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</si>
  <si>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</si>
  <si>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</si>
  <si>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</si>
  <si>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</si>
  <si>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</si>
  <si>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</si>
  <si>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</si>
  <si>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</si>
  <si>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</si>
  <si>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</si>
  <si>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</si>
  <si>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</si>
  <si>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</si>
  <si>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</si>
  <si>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</si>
  <si>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</si>
  <si>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</si>
  <si>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</si>
  <si>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</si>
  <si>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</si>
  <si>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</si>
  <si>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</si>
  <si>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</si>
  <si>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</si>
  <si>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</si>
  <si>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</si>
  <si>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</si>
  <si>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</si>
  <si>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</si>
  <si>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</si>
  <si>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</si>
  <si>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</si>
  <si>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</si>
  <si>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</si>
  <si>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</si>
  <si>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</si>
  <si>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</si>
  <si>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</si>
  <si>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</si>
  <si>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</si>
  <si>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</si>
  <si>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</si>
  <si>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</si>
  <si>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</si>
  <si>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</si>
  <si>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</si>
  <si>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</si>
  <si>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</si>
  <si>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</si>
  <si>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</si>
  <si>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</si>
  <si>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</si>
  <si>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</si>
  <si>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</si>
  <si>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</si>
  <si>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</si>
  <si>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</si>
  <si>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</si>
  <si>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</si>
  <si>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</si>
  <si>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</si>
  <si>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</si>
  <si>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</si>
  <si>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</si>
  <si>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</si>
  <si>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</si>
  <si>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</si>
  <si>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</si>
  <si>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</si>
  <si>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</si>
  <si>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</si>
  <si>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</si>
  <si>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</si>
  <si>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</si>
  <si>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</si>
  <si>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</si>
  <si>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</si>
  <si>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</si>
  <si>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</si>
  <si>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</si>
  <si>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</si>
  <si>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</si>
  <si>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</si>
  <si>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</si>
  <si>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</si>
  <si>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</si>
  <si>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</si>
  <si>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</si>
  <si>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</si>
  <si>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</si>
  <si>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</si>
  <si>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</si>
  <si>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</si>
  <si>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</si>
  <si>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</si>
  <si>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</si>
  <si>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</si>
  <si>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</si>
  <si>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</si>
  <si>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</si>
  <si>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</si>
  <si>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</si>
  <si>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</si>
  <si>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</si>
  <si>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</si>
  <si>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</si>
  <si>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</si>
  <si>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</si>
  <si>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</si>
  <si>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</si>
  <si>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</si>
  <si>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</si>
  <si>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</si>
  <si>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</si>
  <si>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</si>
  <si>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</si>
  <si>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</si>
  <si>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</si>
  <si>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</si>
  <si>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</si>
  <si>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</si>
  <si>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</si>
  <si>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</si>
  <si>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</si>
  <si>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</si>
  <si>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</si>
  <si>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</si>
  <si>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</si>
  <si>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</si>
  <si>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</si>
  <si>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</si>
  <si>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</si>
  <si>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</si>
  <si>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</si>
  <si>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</si>
  <si>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</si>
  <si>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</si>
  <si>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</si>
  <si>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</si>
  <si>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</si>
  <si>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</si>
  <si>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</si>
  <si>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</si>
  <si>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</si>
  <si>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</si>
  <si>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</si>
  <si>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</si>
  <si>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</si>
  <si>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</si>
  <si>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</si>
  <si>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</si>
  <si>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</si>
  <si>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</si>
  <si>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</si>
  <si>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</si>
  <si>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</si>
  <si>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</si>
  <si>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</si>
  <si>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</si>
  <si>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</si>
  <si>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</si>
  <si>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</si>
  <si>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</si>
  <si>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</si>
  <si>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</si>
  <si>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</si>
  <si>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</si>
  <si>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</si>
  <si>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</si>
  <si>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</si>
  <si>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</si>
  <si>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</si>
  <si>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</si>
  <si>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</si>
  <si>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</si>
  <si>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</si>
  <si>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</si>
  <si>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</si>
  <si>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</si>
  <si>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</si>
  <si>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</si>
  <si>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</si>
  <si>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</si>
  <si>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</si>
  <si>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</si>
  <si>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</si>
  <si>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</si>
  <si>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</si>
  <si>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</si>
  <si>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</si>
  <si>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</si>
  <si>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</si>
  <si>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</si>
  <si>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</si>
  <si>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</si>
  <si>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</si>
  <si>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</si>
  <si>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</si>
  <si>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</si>
  <si>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</si>
  <si>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</si>
  <si>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</si>
  <si>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</si>
  <si>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</si>
  <si>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</si>
  <si>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</si>
  <si>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</si>
  <si>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</si>
  <si>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</si>
  <si>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</si>
  <si>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</si>
  <si>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</si>
  <si>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</si>
  <si>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</si>
  <si>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</si>
  <si>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</si>
  <si>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</si>
  <si>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</si>
  <si>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</si>
  <si>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</si>
  <si>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</si>
  <si>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</si>
  <si>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</si>
  <si>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</si>
  <si>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</si>
  <si>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</si>
  <si>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</si>
  <si>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</si>
  <si>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</si>
  <si>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</si>
  <si>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</si>
  <si>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</si>
  <si>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</si>
  <si>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</si>
  <si>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</si>
  <si>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</si>
  <si>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</si>
  <si>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</si>
  <si>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</si>
  <si>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</si>
  <si>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</si>
  <si>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</si>
  <si>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</si>
  <si>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</si>
  <si>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</si>
  <si>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</si>
  <si>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</si>
  <si>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</si>
  <si>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</si>
  <si>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</si>
  <si>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</si>
  <si>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</si>
  <si>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</si>
  <si>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</si>
  <si>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</si>
  <si>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</si>
  <si>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</si>
  <si>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</si>
  <si>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</si>
  <si>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</si>
  <si>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</si>
  <si>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</si>
  <si>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</si>
  <si>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</si>
  <si>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</si>
  <si>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</si>
  <si>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</si>
  <si>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</si>
  <si>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</si>
  <si>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</si>
  <si>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</si>
  <si>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</si>
  <si>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</si>
  <si>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</si>
  <si>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</si>
  <si>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</si>
  <si>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</si>
  <si>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</si>
  <si>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</si>
  <si>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</si>
  <si>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</si>
  <si>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</si>
  <si>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</si>
  <si>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</si>
  <si>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</si>
  <si>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</si>
  <si>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</si>
  <si>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</si>
  <si>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</si>
  <si>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</si>
  <si>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</si>
  <si>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</si>
  <si>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</si>
  <si>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</si>
  <si>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</si>
  <si>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</si>
  <si>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</si>
  <si>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</si>
  <si>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</si>
  <si>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</si>
  <si>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</si>
  <si>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</si>
  <si>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</si>
  <si>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</si>
  <si>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</si>
  <si>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</si>
  <si>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</si>
  <si>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</si>
  <si>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</si>
  <si>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</si>
  <si>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</si>
  <si>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</si>
  <si>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</si>
  <si>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</si>
  <si>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</si>
  <si>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</si>
  <si>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</si>
  <si>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</si>
  <si>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</si>
  <si>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</si>
  <si>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</si>
  <si>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</si>
  <si>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</si>
  <si>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</si>
  <si>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</si>
  <si>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</si>
  <si>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</si>
  <si>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</si>
  <si>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</si>
  <si>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</si>
  <si>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</si>
  <si>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</si>
  <si>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</si>
  <si>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</si>
  <si>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</si>
  <si>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</si>
  <si>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</si>
  <si>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</si>
  <si>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</si>
  <si>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</si>
  <si>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</si>
  <si>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</si>
  <si>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</si>
  <si>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</si>
  <si>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</si>
  <si>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</si>
  <si>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</si>
  <si>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</si>
  <si>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</si>
  <si>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</si>
  <si>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</si>
  <si>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</si>
  <si>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</si>
  <si>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</si>
  <si>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</si>
  <si>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</si>
  <si>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</si>
  <si>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</si>
  <si>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</si>
  <si>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</si>
  <si>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</si>
  <si>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</si>
  <si>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</si>
  <si>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</si>
  <si>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</si>
  <si>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</si>
  <si>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</si>
  <si>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</si>
  <si>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</si>
  <si>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</si>
  <si>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</si>
  <si>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</si>
  <si>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</si>
  <si>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</si>
  <si>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</si>
  <si>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</si>
  <si>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</si>
  <si>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</si>
  <si>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</si>
  <si>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</si>
  <si>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</si>
  <si>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</si>
  <si>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</si>
  <si>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</si>
  <si>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</si>
  <si>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</si>
  <si>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</si>
  <si>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</si>
  <si>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</si>
  <si>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</si>
  <si>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</si>
  <si>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</si>
  <si>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</si>
  <si>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</si>
  <si>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</si>
  <si>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</si>
  <si>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</si>
  <si>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</si>
  <si>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</si>
  <si>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</si>
  <si>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</si>
  <si>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</si>
  <si>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</si>
  <si>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</si>
  <si>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</si>
  <si>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</si>
  <si>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</si>
  <si>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</si>
  <si>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</si>
  <si>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</si>
  <si>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</si>
  <si>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</si>
  <si>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</si>
  <si>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</si>
  <si>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</si>
  <si>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</si>
  <si>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</si>
  <si>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</si>
  <si>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</si>
  <si>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</si>
  <si>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</si>
  <si>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</si>
  <si>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</si>
  <si>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</si>
  <si>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</si>
  <si>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</si>
  <si>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</si>
  <si>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</si>
  <si>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</si>
  <si>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</si>
  <si>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</si>
  <si>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</si>
  <si>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</si>
  <si>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</si>
  <si>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</si>
  <si>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</si>
  <si>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</si>
  <si>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</si>
  <si>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</si>
  <si>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</si>
  <si>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</si>
  <si>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</si>
  <si>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</si>
  <si>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</si>
  <si>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</si>
  <si>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</si>
  <si>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</si>
  <si>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</si>
  <si>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</si>
  <si>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</si>
  <si>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</si>
  <si>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</si>
  <si>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</si>
  <si>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</si>
  <si>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</si>
  <si>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</si>
  <si>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</si>
  <si>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</si>
  <si>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</si>
  <si>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</si>
  <si>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</si>
  <si>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</si>
  <si>
    <t>cancelada</t>
  </si>
  <si>
    <t>0381 M</t>
  </si>
  <si>
    <t>0383 M</t>
  </si>
  <si>
    <t>382 M</t>
  </si>
  <si>
    <t>384 M</t>
  </si>
  <si>
    <t>385 M</t>
  </si>
  <si>
    <t>386 M</t>
  </si>
  <si>
    <t>387 M</t>
  </si>
  <si>
    <t>388 M</t>
  </si>
  <si>
    <t>389 M</t>
  </si>
  <si>
    <t>M-382</t>
  </si>
  <si>
    <t>M-383</t>
  </si>
  <si>
    <t>CAN</t>
  </si>
  <si>
    <t>M384</t>
  </si>
  <si>
    <t>M 387</t>
  </si>
  <si>
    <t>M-385</t>
  </si>
  <si>
    <t>M-386</t>
  </si>
  <si>
    <t>399 M</t>
  </si>
  <si>
    <t>M-388</t>
  </si>
  <si>
    <t>M-389</t>
  </si>
  <si>
    <t>390 M</t>
  </si>
  <si>
    <t>M-390</t>
  </si>
  <si>
    <t>391 M</t>
  </si>
  <si>
    <t>M-391</t>
  </si>
  <si>
    <t>392 M</t>
  </si>
  <si>
    <t>M-392</t>
  </si>
  <si>
    <t>393 M</t>
  </si>
  <si>
    <t>M-393</t>
  </si>
  <si>
    <t>394 M</t>
  </si>
  <si>
    <t>M-394</t>
  </si>
  <si>
    <t>395 M</t>
  </si>
  <si>
    <t>M-395</t>
  </si>
  <si>
    <t>396 M</t>
  </si>
  <si>
    <t>M-396</t>
  </si>
  <si>
    <t>397 M</t>
  </si>
  <si>
    <t>M-397</t>
  </si>
  <si>
    <t>398 M</t>
  </si>
  <si>
    <t>M-398</t>
  </si>
  <si>
    <t>M-399</t>
  </si>
  <si>
    <t>400 M</t>
  </si>
  <si>
    <t>401 M</t>
  </si>
  <si>
    <t>M-401</t>
  </si>
  <si>
    <t>402 M</t>
  </si>
  <si>
    <t>M-402</t>
  </si>
  <si>
    <t>403 M</t>
  </si>
  <si>
    <t>M-403</t>
  </si>
  <si>
    <t>404 M</t>
  </si>
  <si>
    <t>M-404</t>
  </si>
  <si>
    <t>405 M</t>
  </si>
  <si>
    <t>M-405</t>
  </si>
  <si>
    <t>406 M</t>
  </si>
  <si>
    <t>M-406</t>
  </si>
  <si>
    <t>FALTA ORIGINAL OSIRIS</t>
  </si>
  <si>
    <t>M-400</t>
  </si>
  <si>
    <t>408 M</t>
  </si>
  <si>
    <t>M-408</t>
  </si>
  <si>
    <t>409 M</t>
  </si>
  <si>
    <t>M-409</t>
  </si>
  <si>
    <t>410 M</t>
  </si>
  <si>
    <t>M-410</t>
  </si>
  <si>
    <t xml:space="preserve">  </t>
  </si>
  <si>
    <t>SEMANA DEL  18--25--Nov-23</t>
  </si>
  <si>
    <t xml:space="preserve">SALIDAS  OBRADOR     A   CENTRAL  </t>
  </si>
  <si>
    <t xml:space="preserve">DEBE CENTRAL A ZAVALETA </t>
  </si>
  <si>
    <t>DEBE ZAVALETA A PRODUCCION</t>
  </si>
  <si>
    <t xml:space="preserve">DEBE PAGAR CENTRAL A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</si>
</sst>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3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0" xfId="0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" fontId="2" fillId="0" borderId="6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6" fillId="0" borderId="5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44" fontId="2" fillId="0" borderId="0" xfId="1" applyFont="1" applyBorder="1"/>
    <xf numFmtId="0" fontId="11" fillId="5" borderId="1" xfId="0" applyFont="1" applyFill="1" applyBorder="1" applyAlignment="1">
      <alignment horizontal="center"/>
    </xf>
    <xf numFmtId="0" fontId="11" fillId="0" borderId="38" xfId="0" applyFont="1" applyFill="1" applyBorder="1"/>
    <xf numFmtId="0" fontId="18" fillId="0" borderId="38" xfId="0" applyFont="1" applyFill="1" applyBorder="1"/>
    <xf numFmtId="0" fontId="17" fillId="0" borderId="0" xfId="0" applyFont="1" applyFill="1"/>
    <xf numFmtId="0" fontId="3" fillId="0" borderId="1" xfId="0" applyFont="1" applyBorder="1"/>
    <xf numFmtId="0" fontId="0" fillId="0" borderId="6" xfId="0" applyBorder="1"/>
    <xf numFmtId="15" fontId="7" fillId="0" borderId="0" xfId="0" applyNumberFormat="1" applyFont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5" fillId="13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3" fillId="0" borderId="1" xfId="1" applyFont="1" applyBorder="1" applyAlignment="1">
      <alignment horizontal="center"/>
    </xf>
    <xf numFmtId="44" fontId="9" fillId="0" borderId="16" xfId="1" applyFont="1" applyBorder="1" applyAlignment="1">
      <alignment horizontal="center"/>
    </xf>
    <xf numFmtId="44" fontId="9" fillId="0" borderId="68" xfId="1" applyFont="1" applyBorder="1" applyAlignment="1">
      <alignment horizontal="center"/>
    </xf>
    <xf numFmtId="44" fontId="0" fillId="0" borderId="35" xfId="1" applyFont="1" applyBorder="1" applyAlignment="1">
      <alignment horizontal="center"/>
    </xf>
    <xf numFmtId="44" fontId="0" fillId="0" borderId="40" xfId="1" applyFont="1" applyBorder="1" applyAlignment="1">
      <alignment horizontal="center"/>
    </xf>
    <xf numFmtId="44" fontId="4" fillId="16" borderId="7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 wrapText="1"/>
    </xf>
    <xf numFmtId="16" fontId="2" fillId="0" borderId="60" xfId="0" applyNumberFormat="1" applyFont="1" applyFill="1" applyBorder="1" applyAlignment="1">
      <alignment horizontal="center"/>
    </xf>
    <xf numFmtId="44" fontId="3" fillId="0" borderId="6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00FF"/>
      <color rgb="FFCC99FF"/>
      <color rgb="FFFFCCFF"/>
      <color rgb="FF33CCFF"/>
      <color rgb="FF66FF99"/>
      <color rgb="FF0000FF"/>
      <color rgb="FF99FF66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47</xdr:row>
      <xdr:rowOff>76200</xdr:rowOff>
    </xdr:from>
    <xdr:to>
      <xdr:col>15</xdr:col>
      <xdr:colOff>230505</xdr:colOff>
      <xdr:row>67</xdr:row>
      <xdr:rowOff>106045</xdr:rowOff>
    </xdr:to>
    <xdr:pic>
      <xdr:nvPicPr>
        <xdr:cNvPr id="3" name="Imagen 2" descr="C:\Users\ROUSS\Pictures\2023-11-22 ESCANEO\WhatsApp Image 2023-11-24 at 9.44.04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82225"/>
          <a:ext cx="5612130" cy="4125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15</xdr:col>
      <xdr:colOff>497205</xdr:colOff>
      <xdr:row>50</xdr:row>
      <xdr:rowOff>180975</xdr:rowOff>
    </xdr:to>
    <xdr:pic>
      <xdr:nvPicPr>
        <xdr:cNvPr id="2" name="Imagen 1" descr="F:\02 IMAGENES\AC.-  NOTAS PRODUCCION &amp; OBRADOR 2023-2024\22.- NOTAS PRODUCCION &amp; OBRADOR 13-18 NOV-2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6934200"/>
          <a:ext cx="5612130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752475</xdr:colOff>
      <xdr:row>0</xdr:row>
      <xdr:rowOff>76199</xdr:rowOff>
    </xdr:from>
    <xdr:to>
      <xdr:col>20</xdr:col>
      <xdr:colOff>657225</xdr:colOff>
      <xdr:row>44</xdr:row>
      <xdr:rowOff>171449</xdr:rowOff>
    </xdr:to>
    <xdr:pic>
      <xdr:nvPicPr>
        <xdr:cNvPr id="3" name="Imagen 2" descr="C:\Users\ROUSS\Pictures\2023-11-28 ESCANEO\CENTRAL &amp; OBRADOR  20-25 NOV-2023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76199"/>
          <a:ext cx="6762750" cy="957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19052</xdr:colOff>
      <xdr:row>35</xdr:row>
      <xdr:rowOff>152404</xdr:rowOff>
    </xdr:from>
    <xdr:to>
      <xdr:col>19</xdr:col>
      <xdr:colOff>342900</xdr:colOff>
      <xdr:row>40</xdr:row>
      <xdr:rowOff>190500</xdr:rowOff>
    </xdr:to>
    <xdr:cxnSp macro="">
      <xdr:nvCxnSpPr>
        <xdr:cNvPr id="7" name="Conector angular 6"/>
        <xdr:cNvCxnSpPr/>
      </xdr:nvCxnSpPr>
      <xdr:spPr>
        <a:xfrm rot="10800000">
          <a:off x="5657852" y="7639054"/>
          <a:ext cx="8820148" cy="114299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50165</xdr:colOff>
      <xdr:row>25</xdr:row>
      <xdr:rowOff>85090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984365" cy="44665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21</xdr:col>
      <xdr:colOff>0</xdr:colOff>
      <xdr:row>24</xdr:row>
      <xdr:rowOff>24130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6858000" cy="402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B28" zoomScale="130" zoomScaleNormal="130" workbookViewId="0">
      <selection activeCell="F36" sqref="F3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92" t="s">
        <v>2</v>
      </c>
      <c r="D1" s="292"/>
      <c r="E1" s="292"/>
      <c r="F1" s="292"/>
      <c r="G1" s="292"/>
      <c r="I1" s="68"/>
      <c r="J1" s="293" t="s">
        <v>191</v>
      </c>
      <c r="K1" s="293"/>
      <c r="L1" s="293"/>
      <c r="M1" s="293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94"/>
      <c r="K32" s="294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78" t="s">
        <v>467</v>
      </c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97" t="s">
        <v>210</v>
      </c>
      <c r="M36" s="295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98"/>
      <c r="M37" s="296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88" t="s">
        <v>209</v>
      </c>
      <c r="M40" s="289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90"/>
      <c r="M41" s="291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85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86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86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86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87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92" t="s">
        <v>2</v>
      </c>
      <c r="D1" s="292"/>
      <c r="E1" s="292"/>
      <c r="F1" s="292"/>
      <c r="G1" s="292"/>
      <c r="J1" s="293" t="s">
        <v>202</v>
      </c>
      <c r="K1" s="293"/>
      <c r="L1" s="293"/>
      <c r="M1" s="293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99" t="s">
        <v>210</v>
      </c>
      <c r="M39" s="301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300"/>
      <c r="M40" s="302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92" t="s">
        <v>2</v>
      </c>
      <c r="D2" s="292"/>
      <c r="E2" s="292"/>
      <c r="F2" s="292"/>
      <c r="G2" s="292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305" t="s">
        <v>221</v>
      </c>
      <c r="G45" s="306"/>
      <c r="H45" s="307"/>
      <c r="I45" s="100"/>
      <c r="J45" s="303" t="s">
        <v>210</v>
      </c>
      <c r="K45" s="304"/>
      <c r="L45" s="311">
        <f>F43-982143.23</f>
        <v>213624.55000000005</v>
      </c>
      <c r="M45" s="312"/>
      <c r="N45" s="312"/>
      <c r="O45" s="100"/>
    </row>
    <row r="46" spans="2:15" ht="15.75" customHeight="1" thickBot="1" x14ac:dyDescent="0.3">
      <c r="F46" s="308"/>
      <c r="G46" s="309"/>
      <c r="H46" s="310"/>
      <c r="I46" s="100"/>
      <c r="J46" s="303"/>
      <c r="K46" s="304"/>
      <c r="L46" s="311"/>
      <c r="M46" s="312"/>
      <c r="N46" s="312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C16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92" t="s">
        <v>2</v>
      </c>
      <c r="D1" s="292"/>
      <c r="E1" s="292"/>
      <c r="F1" s="292"/>
      <c r="G1" s="292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317" t="s">
        <v>210</v>
      </c>
      <c r="D34" s="317"/>
      <c r="E34" s="313">
        <f>F31-782498.42</f>
        <v>718019.03999999992</v>
      </c>
      <c r="F34" s="314"/>
      <c r="G34" s="170"/>
    </row>
    <row r="35" spans="2:13" ht="19.5" thickBot="1" x14ac:dyDescent="0.35">
      <c r="B35" s="112"/>
      <c r="C35" s="317"/>
      <c r="D35" s="317"/>
      <c r="E35" s="315"/>
      <c r="F35" s="316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H28" workbookViewId="0">
      <selection activeCell="X35" sqref="X34:X35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92" t="s">
        <v>2</v>
      </c>
      <c r="D2" s="292"/>
      <c r="E2" s="292"/>
      <c r="F2" s="292"/>
      <c r="G2" s="292"/>
      <c r="K2" s="318" t="s">
        <v>330</v>
      </c>
      <c r="L2" s="318"/>
      <c r="M2" s="318"/>
      <c r="N2" s="318"/>
      <c r="O2" s="318"/>
      <c r="R2" s="318" t="s">
        <v>330</v>
      </c>
      <c r="S2" s="318"/>
      <c r="T2" s="318"/>
      <c r="U2" s="318"/>
      <c r="V2" s="318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31800.9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317" t="s">
        <v>210</v>
      </c>
      <c r="D35" s="317"/>
      <c r="E35" s="313">
        <f>F32-U52</f>
        <v>-681081.05999999982</v>
      </c>
      <c r="F35" s="314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317"/>
      <c r="D36" s="317"/>
      <c r="E36" s="315"/>
      <c r="F36" s="316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319" t="s">
        <v>412</v>
      </c>
      <c r="M41" s="320"/>
      <c r="N41" s="185">
        <f>SUM(N4:N40)</f>
        <v>1545672.14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27" t="s">
        <v>466</v>
      </c>
      <c r="M44" s="328"/>
      <c r="N44" s="328"/>
      <c r="O44" s="328"/>
      <c r="P44" s="329"/>
      <c r="Q44" s="265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30"/>
      <c r="M45" s="331"/>
      <c r="N45" s="331"/>
      <c r="O45" s="331"/>
      <c r="P45" s="332"/>
      <c r="Q45" s="266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30"/>
      <c r="M46" s="331"/>
      <c r="N46" s="331"/>
      <c r="O46" s="331"/>
      <c r="P46" s="332"/>
      <c r="Q46" s="265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 t="s">
        <v>418</v>
      </c>
    </row>
    <row r="47" spans="2:22" ht="16.5" thickBot="1" x14ac:dyDescent="0.3">
      <c r="D47" s="232"/>
      <c r="E47" s="233"/>
      <c r="F47" s="234"/>
      <c r="G47" s="235"/>
      <c r="L47" s="333"/>
      <c r="M47" s="334"/>
      <c r="N47" s="334"/>
      <c r="O47" s="334"/>
      <c r="P47" s="335"/>
      <c r="Q47" s="266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23" t="s">
        <v>414</v>
      </c>
      <c r="T50" s="324"/>
      <c r="U50" s="218">
        <f>SUM(U4:U49)</f>
        <v>661176.16</v>
      </c>
      <c r="V50" s="187"/>
    </row>
    <row r="51" spans="17:22" ht="16.5" thickBot="1" x14ac:dyDescent="0.3">
      <c r="S51" s="321" t="s">
        <v>413</v>
      </c>
      <c r="T51" s="322"/>
      <c r="U51" s="216">
        <f>N41</f>
        <v>1545672.14</v>
      </c>
      <c r="V51" s="187"/>
    </row>
    <row r="52" spans="17:22" ht="19.5" thickBot="1" x14ac:dyDescent="0.35">
      <c r="S52" s="325" t="s">
        <v>415</v>
      </c>
      <c r="T52" s="326"/>
      <c r="U52" s="221">
        <f>U50+U51</f>
        <v>2206848.2999999998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L41:M41"/>
    <mergeCell ref="S51:T51"/>
    <mergeCell ref="S50:T50"/>
    <mergeCell ref="S52:T52"/>
    <mergeCell ref="L44:P47"/>
    <mergeCell ref="C2:G2"/>
    <mergeCell ref="C35:D36"/>
    <mergeCell ref="E35:F36"/>
    <mergeCell ref="K2:O2"/>
    <mergeCell ref="R2:V2"/>
  </mergeCells>
  <pageMargins left="0.59055118110236227" right="0.23622047244094491" top="0.35433070866141736" bottom="0.31496062992125984" header="0.31496062992125984" footer="0.31496062992125984"/>
  <pageSetup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50"/>
  <sheetViews>
    <sheetView topLeftCell="A16" workbookViewId="0">
      <selection activeCell="I28" sqref="I28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92" t="s">
        <v>2</v>
      </c>
      <c r="D2" s="292"/>
      <c r="E2" s="292"/>
      <c r="F2" s="292"/>
      <c r="G2" s="292"/>
      <c r="K2" s="318" t="s">
        <v>330</v>
      </c>
      <c r="L2" s="318"/>
      <c r="M2" s="318"/>
      <c r="N2" s="318"/>
      <c r="O2" s="318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/>
      <c r="K29" s="111"/>
      <c r="L29" s="40"/>
      <c r="M29" s="41"/>
      <c r="N29" s="42"/>
      <c r="O29" s="140"/>
    </row>
    <row r="30" spans="2:15" ht="16.5" thickBot="1" x14ac:dyDescent="0.3">
      <c r="B30" s="12">
        <v>27</v>
      </c>
      <c r="C30" s="111"/>
      <c r="D30" s="40"/>
      <c r="E30" s="41"/>
      <c r="F30" s="42"/>
      <c r="G30" s="140"/>
      <c r="J30" s="197"/>
      <c r="K30" s="198"/>
      <c r="L30" s="198"/>
      <c r="M30" s="198"/>
      <c r="N30" s="205">
        <v>0</v>
      </c>
      <c r="O30" s="199"/>
    </row>
    <row r="31" spans="2:15" ht="19.5" thickBot="1" x14ac:dyDescent="0.3">
      <c r="B31" s="6"/>
      <c r="C31" s="32"/>
      <c r="D31" s="105"/>
      <c r="E31" s="30"/>
      <c r="F31" s="33">
        <v>0</v>
      </c>
      <c r="G31" s="137"/>
      <c r="J31" s="188"/>
      <c r="K31" s="189"/>
      <c r="L31" s="319" t="s">
        <v>412</v>
      </c>
      <c r="M31" s="320"/>
      <c r="N31" s="185">
        <f>SUM(N4:N30)</f>
        <v>366663.07999999996</v>
      </c>
      <c r="O31" s="190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112"/>
      <c r="K32" s="113"/>
      <c r="L32" s="271"/>
      <c r="M32" s="272"/>
      <c r="N32" s="273"/>
      <c r="O32" s="274"/>
    </row>
    <row r="33" spans="2:15" x14ac:dyDescent="0.25">
      <c r="B33" s="112"/>
      <c r="C33" s="113"/>
      <c r="D33" s="114"/>
      <c r="E33" s="115"/>
      <c r="F33" s="116"/>
      <c r="G33" s="117"/>
      <c r="J33" s="112"/>
      <c r="K33" s="113"/>
      <c r="L33" s="114"/>
      <c r="M33" s="115"/>
      <c r="N33" s="116"/>
      <c r="O33" s="275"/>
    </row>
    <row r="34" spans="2:15" ht="16.5" thickBot="1" x14ac:dyDescent="0.3">
      <c r="B34" s="112"/>
      <c r="C34" s="99"/>
      <c r="D34" s="100"/>
      <c r="E34" s="100"/>
      <c r="F34" s="165"/>
      <c r="G34" s="169"/>
      <c r="J34" s="112"/>
      <c r="K34" s="113"/>
      <c r="L34" s="114"/>
      <c r="M34" s="115"/>
      <c r="N34" s="116"/>
      <c r="O34" s="275"/>
    </row>
    <row r="35" spans="2:15" x14ac:dyDescent="0.25">
      <c r="B35" s="112"/>
      <c r="C35" s="317" t="s">
        <v>210</v>
      </c>
      <c r="D35" s="317"/>
      <c r="E35" s="313">
        <f>F32-N31</f>
        <v>851287.64000000025</v>
      </c>
      <c r="F35" s="314"/>
      <c r="G35" s="170"/>
      <c r="J35" s="112"/>
      <c r="K35" s="113"/>
      <c r="L35" s="114"/>
      <c r="M35" s="115"/>
      <c r="N35" s="116"/>
      <c r="O35" s="275"/>
    </row>
    <row r="36" spans="2:15" ht="19.5" thickBot="1" x14ac:dyDescent="0.35">
      <c r="B36" s="112"/>
      <c r="C36" s="317"/>
      <c r="D36" s="317"/>
      <c r="E36" s="315"/>
      <c r="F36" s="316"/>
      <c r="G36" s="171"/>
      <c r="J36" s="112"/>
      <c r="K36" s="113"/>
      <c r="L36" s="114"/>
      <c r="M36" s="115"/>
      <c r="N36" s="116"/>
      <c r="O36" s="275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112"/>
      <c r="K37" s="113"/>
      <c r="L37" s="114"/>
      <c r="M37" s="115"/>
      <c r="N37" s="116"/>
      <c r="O37" s="275"/>
    </row>
    <row r="38" spans="2:15" ht="16.5" thickBot="1" x14ac:dyDescent="0.3">
      <c r="B38" s="112"/>
      <c r="C38" s="86"/>
      <c r="D38" s="87"/>
      <c r="E38" s="87"/>
      <c r="G38" s="119"/>
      <c r="J38" s="112"/>
      <c r="K38" s="113"/>
      <c r="L38" s="114"/>
      <c r="M38" s="115"/>
      <c r="N38" s="116"/>
      <c r="O38" s="275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112"/>
      <c r="K39" s="113"/>
      <c r="L39" s="112"/>
      <c r="M39" s="276"/>
      <c r="N39" s="277"/>
      <c r="O39" s="275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86"/>
      <c r="K40" s="86"/>
      <c r="L40" s="86"/>
      <c r="M40" s="86"/>
      <c r="N40" s="86"/>
      <c r="O40" s="86"/>
    </row>
    <row r="41" spans="2:15" ht="16.5" thickBot="1" x14ac:dyDescent="0.3">
      <c r="D41" s="245">
        <v>45247</v>
      </c>
      <c r="E41" s="246">
        <v>8477</v>
      </c>
      <c r="F41" s="184">
        <v>240040</v>
      </c>
      <c r="G41" s="247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40"/>
      <c r="M44" s="340"/>
    </row>
    <row r="45" spans="2:15" ht="16.5" thickBot="1" x14ac:dyDescent="0.3">
      <c r="D45" s="267">
        <v>45251</v>
      </c>
      <c r="E45" s="268">
        <v>8514</v>
      </c>
      <c r="F45" s="269">
        <v>150000</v>
      </c>
      <c r="G45" s="270"/>
      <c r="K45" s="222"/>
      <c r="L45" s="264"/>
      <c r="M45" s="264"/>
    </row>
    <row r="46" spans="2:15" ht="16.5" thickBot="1" x14ac:dyDescent="0.3">
      <c r="D46" s="267">
        <v>45251</v>
      </c>
      <c r="E46" s="268">
        <v>8531</v>
      </c>
      <c r="F46" s="269">
        <v>21248</v>
      </c>
      <c r="G46" s="270"/>
      <c r="K46" s="222"/>
      <c r="L46" s="264"/>
      <c r="M46" s="264"/>
    </row>
    <row r="47" spans="2:15" ht="16.5" thickBot="1" x14ac:dyDescent="0.3">
      <c r="D47" s="267">
        <v>45251</v>
      </c>
      <c r="E47" s="268">
        <v>8532</v>
      </c>
      <c r="F47" s="269">
        <v>140000</v>
      </c>
      <c r="G47" s="270"/>
      <c r="K47" s="222"/>
      <c r="L47" s="264"/>
      <c r="M47" s="264"/>
    </row>
    <row r="48" spans="2:15" ht="16.5" thickBot="1" x14ac:dyDescent="0.3">
      <c r="D48" s="248"/>
      <c r="E48" s="249"/>
      <c r="F48" s="250">
        <v>0</v>
      </c>
      <c r="G48" s="251"/>
      <c r="J48" s="256"/>
      <c r="K48" s="257"/>
      <c r="L48" s="257"/>
      <c r="M48" s="258"/>
    </row>
    <row r="49" spans="4:13" ht="21.75" customHeight="1" thickTop="1" x14ac:dyDescent="0.25">
      <c r="D49" s="252"/>
      <c r="E49" s="338" t="s">
        <v>464</v>
      </c>
      <c r="F49" s="336">
        <f>SUM(F40:F48)</f>
        <v>0.35999999998603016</v>
      </c>
      <c r="G49" s="253"/>
      <c r="J49" s="259"/>
      <c r="K49" s="87"/>
      <c r="L49" s="87"/>
      <c r="M49" s="260"/>
    </row>
    <row r="50" spans="4:13" ht="16.5" thickBot="1" x14ac:dyDescent="0.3">
      <c r="D50" s="254"/>
      <c r="E50" s="339"/>
      <c r="F50" s="337"/>
      <c r="G50" s="255"/>
      <c r="J50" s="261"/>
      <c r="K50" s="262"/>
      <c r="L50" s="262"/>
      <c r="M50" s="263"/>
    </row>
  </sheetData>
  <sortState ref="D41:F44">
    <sortCondition ref="E41:E44"/>
  </sortState>
  <mergeCells count="8">
    <mergeCell ref="F49:F50"/>
    <mergeCell ref="E49:E50"/>
    <mergeCell ref="L44:M44"/>
    <mergeCell ref="C2:G2"/>
    <mergeCell ref="C35:D36"/>
    <mergeCell ref="E35:F36"/>
    <mergeCell ref="K2:O2"/>
    <mergeCell ref="L31:M3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C2:K51"/>
  <sheetViews>
    <sheetView tabSelected="1" topLeftCell="A25" zoomScaleNormal="100" workbookViewId="0">
      <selection activeCell="F43" sqref="F43"/>
    </sheetView>
  </sheetViews>
  <sheetFormatPr baseColWidth="10" defaultRowHeight="15.75" x14ac:dyDescent="0.25"/>
  <cols>
    <col min="2" max="2" width="8.85546875" customWidth="1"/>
    <col min="3" max="3" width="5" customWidth="1"/>
    <col min="4" max="4" width="14.42578125" customWidth="1"/>
    <col min="5" max="6" width="11.5703125" style="2" customWidth="1"/>
    <col min="7" max="7" width="21.7109375" style="9" customWidth="1"/>
    <col min="8" max="8" width="6.140625" style="18" customWidth="1"/>
    <col min="9" max="9" width="7" customWidth="1"/>
  </cols>
  <sheetData>
    <row r="2" spans="3:10" ht="24" thickBot="1" x14ac:dyDescent="0.3">
      <c r="D2" s="292" t="s">
        <v>529</v>
      </c>
      <c r="E2" s="292"/>
      <c r="F2" s="292"/>
      <c r="G2" s="292"/>
      <c r="H2" s="292"/>
    </row>
    <row r="3" spans="3:10" ht="38.25" thickBot="1" x14ac:dyDescent="0.3">
      <c r="D3" s="43" t="s">
        <v>0</v>
      </c>
      <c r="E3" s="21" t="s">
        <v>71</v>
      </c>
      <c r="F3" s="23" t="s">
        <v>72</v>
      </c>
      <c r="G3" s="19" t="s">
        <v>1</v>
      </c>
      <c r="H3" s="44"/>
    </row>
    <row r="4" spans="3:10" x14ac:dyDescent="0.25">
      <c r="C4" s="6">
        <v>1</v>
      </c>
      <c r="D4" s="102">
        <v>45248</v>
      </c>
      <c r="E4" s="103" t="s">
        <v>468</v>
      </c>
      <c r="F4" s="31" t="s">
        <v>455</v>
      </c>
      <c r="G4" s="104">
        <v>21453.5</v>
      </c>
      <c r="H4" s="136"/>
    </row>
    <row r="5" spans="3:10" x14ac:dyDescent="0.25">
      <c r="C5" s="6">
        <v>2</v>
      </c>
      <c r="D5" s="32">
        <v>45248</v>
      </c>
      <c r="E5" s="105" t="s">
        <v>470</v>
      </c>
      <c r="F5" s="30" t="s">
        <v>477</v>
      </c>
      <c r="G5" s="33">
        <v>134944.20000000001</v>
      </c>
      <c r="H5" s="137"/>
    </row>
    <row r="6" spans="3:10" x14ac:dyDescent="0.25">
      <c r="C6" s="6">
        <v>3</v>
      </c>
      <c r="D6" s="32">
        <v>45250</v>
      </c>
      <c r="E6" s="105" t="s">
        <v>469</v>
      </c>
      <c r="F6" s="30" t="s">
        <v>478</v>
      </c>
      <c r="G6" s="33">
        <v>0</v>
      </c>
      <c r="H6" s="279" t="s">
        <v>479</v>
      </c>
    </row>
    <row r="7" spans="3:10" ht="18.75" x14ac:dyDescent="0.3">
      <c r="C7" s="6">
        <v>4</v>
      </c>
      <c r="D7" s="32">
        <v>45250</v>
      </c>
      <c r="E7" s="105" t="s">
        <v>471</v>
      </c>
      <c r="F7" s="30" t="s">
        <v>480</v>
      </c>
      <c r="G7" s="33">
        <v>13412.16</v>
      </c>
      <c r="H7" s="138"/>
    </row>
    <row r="8" spans="3:10" x14ac:dyDescent="0.25">
      <c r="C8" s="6">
        <v>5</v>
      </c>
      <c r="D8" s="32">
        <v>45250</v>
      </c>
      <c r="E8" s="105" t="s">
        <v>472</v>
      </c>
      <c r="F8" s="30" t="s">
        <v>481</v>
      </c>
      <c r="G8" s="33">
        <v>8530.5</v>
      </c>
      <c r="H8" s="137"/>
    </row>
    <row r="9" spans="3:10" x14ac:dyDescent="0.25">
      <c r="C9" s="6">
        <v>6</v>
      </c>
      <c r="D9" s="32">
        <v>45250</v>
      </c>
      <c r="E9" s="105" t="s">
        <v>473</v>
      </c>
      <c r="F9" s="30" t="s">
        <v>482</v>
      </c>
      <c r="G9" s="33">
        <v>137879.70000000001</v>
      </c>
      <c r="H9" s="137"/>
    </row>
    <row r="10" spans="3:10" x14ac:dyDescent="0.25">
      <c r="C10" s="6">
        <v>7</v>
      </c>
      <c r="D10" s="32">
        <v>45250</v>
      </c>
      <c r="E10" s="105" t="s">
        <v>474</v>
      </c>
      <c r="F10" s="30" t="s">
        <v>483</v>
      </c>
      <c r="G10" s="33">
        <v>117523.6</v>
      </c>
      <c r="H10" s="137"/>
    </row>
    <row r="11" spans="3:10" x14ac:dyDescent="0.25">
      <c r="C11" s="6">
        <v>8</v>
      </c>
      <c r="D11" s="32">
        <v>45250</v>
      </c>
      <c r="E11" s="105" t="s">
        <v>475</v>
      </c>
      <c r="F11" s="30" t="s">
        <v>485</v>
      </c>
      <c r="G11" s="33">
        <v>560</v>
      </c>
      <c r="H11" s="280" t="s">
        <v>519</v>
      </c>
      <c r="I11" s="281"/>
      <c r="J11" s="281"/>
    </row>
    <row r="12" spans="3:10" x14ac:dyDescent="0.25">
      <c r="C12" s="6">
        <v>9</v>
      </c>
      <c r="D12" s="32">
        <v>45250</v>
      </c>
      <c r="E12" s="105" t="s">
        <v>476</v>
      </c>
      <c r="F12" s="30" t="s">
        <v>486</v>
      </c>
      <c r="G12" s="33">
        <v>840</v>
      </c>
      <c r="H12" s="137"/>
    </row>
    <row r="13" spans="3:10" x14ac:dyDescent="0.25">
      <c r="C13" s="6">
        <v>10</v>
      </c>
      <c r="D13" s="32">
        <v>45251</v>
      </c>
      <c r="E13" s="105" t="s">
        <v>487</v>
      </c>
      <c r="F13" s="30" t="s">
        <v>488</v>
      </c>
      <c r="G13" s="33">
        <v>13045.26</v>
      </c>
      <c r="H13" s="137"/>
    </row>
    <row r="14" spans="3:10" x14ac:dyDescent="0.25">
      <c r="C14" s="6">
        <v>11</v>
      </c>
      <c r="D14" s="32">
        <v>45251</v>
      </c>
      <c r="E14" s="105" t="s">
        <v>489</v>
      </c>
      <c r="F14" s="30" t="s">
        <v>490</v>
      </c>
      <c r="G14" s="33">
        <v>208899</v>
      </c>
      <c r="H14" s="139"/>
    </row>
    <row r="15" spans="3:10" x14ac:dyDescent="0.25">
      <c r="C15" s="6">
        <v>12</v>
      </c>
      <c r="D15" s="32">
        <v>45251</v>
      </c>
      <c r="E15" s="105" t="s">
        <v>491</v>
      </c>
      <c r="F15" s="30" t="s">
        <v>492</v>
      </c>
      <c r="G15" s="33">
        <v>35336.28</v>
      </c>
      <c r="H15" s="137"/>
    </row>
    <row r="16" spans="3:10" x14ac:dyDescent="0.25">
      <c r="C16" s="6">
        <v>13</v>
      </c>
      <c r="D16" s="32">
        <v>45251</v>
      </c>
      <c r="E16" s="105" t="s">
        <v>493</v>
      </c>
      <c r="F16" s="30" t="s">
        <v>494</v>
      </c>
      <c r="G16" s="33">
        <v>64067.4</v>
      </c>
      <c r="H16" s="137"/>
    </row>
    <row r="17" spans="3:8" x14ac:dyDescent="0.25">
      <c r="C17" s="6">
        <v>14</v>
      </c>
      <c r="D17" s="32">
        <v>45252</v>
      </c>
      <c r="E17" s="105" t="s">
        <v>495</v>
      </c>
      <c r="F17" s="30" t="s">
        <v>496</v>
      </c>
      <c r="G17" s="33">
        <v>151327.5</v>
      </c>
      <c r="H17" s="137"/>
    </row>
    <row r="18" spans="3:8" x14ac:dyDescent="0.25">
      <c r="C18" s="6">
        <v>15</v>
      </c>
      <c r="D18" s="32">
        <v>45252</v>
      </c>
      <c r="E18" s="105" t="s">
        <v>497</v>
      </c>
      <c r="F18" s="30" t="s">
        <v>498</v>
      </c>
      <c r="G18" s="33">
        <v>37118.800000000003</v>
      </c>
      <c r="H18" s="137"/>
    </row>
    <row r="19" spans="3:8" x14ac:dyDescent="0.25">
      <c r="C19" s="6">
        <v>16</v>
      </c>
      <c r="D19" s="32">
        <v>45253</v>
      </c>
      <c r="E19" s="105" t="s">
        <v>499</v>
      </c>
      <c r="F19" s="30" t="s">
        <v>500</v>
      </c>
      <c r="G19" s="33">
        <v>23288.82</v>
      </c>
      <c r="H19" s="137"/>
    </row>
    <row r="20" spans="3:8" x14ac:dyDescent="0.25">
      <c r="C20" s="6">
        <v>17</v>
      </c>
      <c r="D20" s="32">
        <v>45253</v>
      </c>
      <c r="E20" s="105" t="s">
        <v>501</v>
      </c>
      <c r="F20" s="30" t="s">
        <v>502</v>
      </c>
      <c r="G20" s="33">
        <v>89378.4</v>
      </c>
      <c r="H20" s="137"/>
    </row>
    <row r="21" spans="3:8" x14ac:dyDescent="0.25">
      <c r="C21" s="6">
        <v>18</v>
      </c>
      <c r="D21" s="32">
        <v>45253</v>
      </c>
      <c r="E21" s="105" t="s">
        <v>503</v>
      </c>
      <c r="F21" s="30" t="s">
        <v>504</v>
      </c>
      <c r="G21" s="33">
        <v>3980.4</v>
      </c>
      <c r="H21" s="137"/>
    </row>
    <row r="22" spans="3:8" x14ac:dyDescent="0.25">
      <c r="C22" s="6">
        <v>19</v>
      </c>
      <c r="D22" s="32">
        <v>45253</v>
      </c>
      <c r="E22" s="105" t="s">
        <v>484</v>
      </c>
      <c r="F22" s="30" t="s">
        <v>505</v>
      </c>
      <c r="G22" s="33">
        <v>7639.92</v>
      </c>
      <c r="H22" s="137"/>
    </row>
    <row r="23" spans="3:8" x14ac:dyDescent="0.25">
      <c r="C23" s="6">
        <v>20</v>
      </c>
      <c r="D23" s="32">
        <v>45253</v>
      </c>
      <c r="E23" s="105" t="s">
        <v>506</v>
      </c>
      <c r="F23" s="30" t="s">
        <v>520</v>
      </c>
      <c r="G23" s="33">
        <v>13455.2</v>
      </c>
      <c r="H23" s="137"/>
    </row>
    <row r="24" spans="3:8" x14ac:dyDescent="0.25">
      <c r="C24" s="6">
        <v>21</v>
      </c>
      <c r="D24" s="32">
        <v>45254</v>
      </c>
      <c r="E24" s="105" t="s">
        <v>507</v>
      </c>
      <c r="F24" s="30" t="s">
        <v>508</v>
      </c>
      <c r="G24" s="33">
        <v>149732.70000000001</v>
      </c>
      <c r="H24" s="137"/>
    </row>
    <row r="25" spans="3:8" x14ac:dyDescent="0.25">
      <c r="C25" s="6">
        <v>22</v>
      </c>
      <c r="D25" s="32">
        <v>45254</v>
      </c>
      <c r="E25" s="105" t="s">
        <v>509</v>
      </c>
      <c r="F25" s="30" t="s">
        <v>510</v>
      </c>
      <c r="G25" s="33">
        <v>3883.68</v>
      </c>
      <c r="H25" s="139"/>
    </row>
    <row r="26" spans="3:8" x14ac:dyDescent="0.25">
      <c r="C26" s="6">
        <v>23</v>
      </c>
      <c r="D26" s="32">
        <v>45254</v>
      </c>
      <c r="E26" s="105" t="s">
        <v>511</v>
      </c>
      <c r="F26" s="30" t="s">
        <v>512</v>
      </c>
      <c r="G26" s="33">
        <v>10155.6</v>
      </c>
      <c r="H26" s="137"/>
    </row>
    <row r="27" spans="3:8" x14ac:dyDescent="0.25">
      <c r="C27" s="6">
        <v>24</v>
      </c>
      <c r="D27" s="32">
        <v>45255</v>
      </c>
      <c r="E27" s="105" t="s">
        <v>513</v>
      </c>
      <c r="F27" s="30" t="s">
        <v>514</v>
      </c>
      <c r="G27" s="33">
        <v>49860.1</v>
      </c>
      <c r="H27" s="137"/>
    </row>
    <row r="28" spans="3:8" x14ac:dyDescent="0.25">
      <c r="C28" s="6">
        <v>25</v>
      </c>
      <c r="D28" s="32">
        <v>45255</v>
      </c>
      <c r="E28" s="105" t="s">
        <v>515</v>
      </c>
      <c r="F28" s="30" t="s">
        <v>516</v>
      </c>
      <c r="G28" s="33">
        <v>259390</v>
      </c>
      <c r="H28" s="137"/>
    </row>
    <row r="29" spans="3:8" x14ac:dyDescent="0.25">
      <c r="C29" s="6">
        <v>26</v>
      </c>
      <c r="D29" s="32">
        <v>45255</v>
      </c>
      <c r="E29" s="105" t="s">
        <v>517</v>
      </c>
      <c r="F29" s="30" t="s">
        <v>518</v>
      </c>
      <c r="G29" s="33">
        <v>96955</v>
      </c>
      <c r="H29" s="137"/>
    </row>
    <row r="30" spans="3:8" x14ac:dyDescent="0.25">
      <c r="C30" s="12">
        <v>27</v>
      </c>
      <c r="D30" s="111">
        <v>45255</v>
      </c>
      <c r="E30" s="40" t="s">
        <v>521</v>
      </c>
      <c r="F30" s="41" t="s">
        <v>522</v>
      </c>
      <c r="G30" s="42">
        <v>54408.4</v>
      </c>
      <c r="H30" s="140"/>
    </row>
    <row r="31" spans="3:8" x14ac:dyDescent="0.25">
      <c r="C31" s="6">
        <v>28</v>
      </c>
      <c r="D31" s="111">
        <v>45255</v>
      </c>
      <c r="E31" s="40" t="s">
        <v>523</v>
      </c>
      <c r="F31" s="41" t="s">
        <v>524</v>
      </c>
      <c r="G31" s="42">
        <v>28232.7</v>
      </c>
      <c r="H31" s="140"/>
    </row>
    <row r="32" spans="3:8" x14ac:dyDescent="0.25">
      <c r="C32" s="12">
        <v>29</v>
      </c>
      <c r="D32" s="32">
        <v>45255</v>
      </c>
      <c r="E32" s="105" t="s">
        <v>525</v>
      </c>
      <c r="F32" s="30" t="s">
        <v>526</v>
      </c>
      <c r="G32" s="33">
        <v>900</v>
      </c>
      <c r="H32" s="137"/>
    </row>
    <row r="33" spans="3:11" ht="19.5" thickBot="1" x14ac:dyDescent="0.35">
      <c r="C33" s="112"/>
      <c r="D33" s="113"/>
      <c r="E33" s="121" t="s">
        <v>69</v>
      </c>
      <c r="F33" s="122"/>
      <c r="G33" s="123">
        <f>SUM(G4:G32)</f>
        <v>1736198.8199999998</v>
      </c>
      <c r="H33" s="141"/>
    </row>
    <row r="34" spans="3:11" x14ac:dyDescent="0.25">
      <c r="C34" s="112"/>
      <c r="D34" s="113"/>
      <c r="E34" s="114"/>
      <c r="F34" s="115"/>
      <c r="G34" s="116"/>
      <c r="H34" s="117"/>
    </row>
    <row r="35" spans="3:11" ht="16.5" thickBot="1" x14ac:dyDescent="0.3">
      <c r="C35" s="112"/>
      <c r="D35" s="99"/>
      <c r="E35" s="100"/>
      <c r="F35" s="100"/>
      <c r="G35" s="165"/>
      <c r="H35" s="169"/>
    </row>
    <row r="36" spans="3:11" x14ac:dyDescent="0.25">
      <c r="C36" s="112"/>
      <c r="D36" s="317" t="s">
        <v>210</v>
      </c>
      <c r="E36" s="317"/>
      <c r="F36" s="313">
        <f>G33-O32-547174.52</f>
        <v>1189024.2999999998</v>
      </c>
      <c r="G36" s="314"/>
      <c r="H36" s="170"/>
      <c r="K36" t="s">
        <v>527</v>
      </c>
    </row>
    <row r="37" spans="3:11" ht="19.5" thickBot="1" x14ac:dyDescent="0.35">
      <c r="C37" s="112"/>
      <c r="D37" s="317"/>
      <c r="E37" s="317"/>
      <c r="F37" s="315"/>
      <c r="G37" s="316"/>
      <c r="H37" s="171"/>
    </row>
    <row r="38" spans="3:11" ht="18.75" x14ac:dyDescent="0.25">
      <c r="C38" s="112"/>
      <c r="D38" s="99"/>
      <c r="E38" s="99"/>
      <c r="F38" s="173" t="s">
        <v>528</v>
      </c>
      <c r="G38" s="173"/>
      <c r="H38" s="172"/>
    </row>
    <row r="39" spans="3:11" ht="16.5" thickBot="1" x14ac:dyDescent="0.3">
      <c r="C39" s="112"/>
      <c r="D39" s="86"/>
      <c r="E39" s="87"/>
      <c r="F39" s="87"/>
      <c r="H39" s="119"/>
    </row>
    <row r="40" spans="3:11" ht="16.5" thickBot="1" x14ac:dyDescent="0.3">
      <c r="C40" s="112"/>
      <c r="E40" s="223" t="s">
        <v>462</v>
      </c>
      <c r="F40" s="240" t="s">
        <v>461</v>
      </c>
      <c r="H40" s="118"/>
    </row>
    <row r="41" spans="3:11" ht="20.25" thickTop="1" thickBot="1" x14ac:dyDescent="0.35">
      <c r="E41" s="351">
        <v>45258</v>
      </c>
      <c r="F41" s="242">
        <v>8587</v>
      </c>
      <c r="G41" s="352">
        <v>146000</v>
      </c>
      <c r="H41" s="244"/>
    </row>
    <row r="42" spans="3:11" ht="16.5" thickBot="1" x14ac:dyDescent="0.3">
      <c r="E42" s="245">
        <v>45258</v>
      </c>
      <c r="F42" s="246">
        <v>8586</v>
      </c>
      <c r="G42" s="184">
        <v>85000</v>
      </c>
      <c r="H42" s="247"/>
    </row>
    <row r="43" spans="3:11" ht="16.5" thickBot="1" x14ac:dyDescent="0.3">
      <c r="E43" s="245">
        <v>45258</v>
      </c>
      <c r="F43" s="246"/>
      <c r="G43" s="184"/>
      <c r="H43" s="247"/>
    </row>
    <row r="44" spans="3:11" ht="16.5" thickBot="1" x14ac:dyDescent="0.3">
      <c r="E44" s="245"/>
      <c r="F44" s="246"/>
      <c r="G44" s="184"/>
      <c r="H44" s="247"/>
    </row>
    <row r="45" spans="3:11" ht="16.5" thickBot="1" x14ac:dyDescent="0.3">
      <c r="E45" s="245"/>
      <c r="F45" s="246"/>
      <c r="G45" s="184"/>
      <c r="H45" s="247"/>
    </row>
    <row r="46" spans="3:11" ht="16.5" thickBot="1" x14ac:dyDescent="0.3">
      <c r="E46" s="267"/>
      <c r="F46" s="268"/>
      <c r="G46" s="269"/>
      <c r="H46" s="270"/>
    </row>
    <row r="47" spans="3:11" ht="16.5" thickBot="1" x14ac:dyDescent="0.3">
      <c r="E47" s="267"/>
      <c r="F47" s="268"/>
      <c r="G47" s="269"/>
      <c r="H47" s="270"/>
    </row>
    <row r="48" spans="3:11" ht="16.5" thickBot="1" x14ac:dyDescent="0.3">
      <c r="E48" s="267"/>
      <c r="F48" s="268"/>
      <c r="G48" s="269"/>
      <c r="H48" s="270"/>
    </row>
    <row r="49" spans="5:8" ht="16.5" thickBot="1" x14ac:dyDescent="0.3">
      <c r="E49" s="248"/>
      <c r="F49" s="249"/>
      <c r="G49" s="250">
        <v>0</v>
      </c>
      <c r="H49" s="251"/>
    </row>
    <row r="50" spans="5:8" ht="16.5" thickTop="1" x14ac:dyDescent="0.25">
      <c r="E50" s="252"/>
      <c r="F50" s="338" t="s">
        <v>464</v>
      </c>
      <c r="G50" s="336">
        <f>SUM(G41:G49)</f>
        <v>231000</v>
      </c>
      <c r="H50" s="253"/>
    </row>
    <row r="51" spans="5:8" ht="16.5" thickBot="1" x14ac:dyDescent="0.3">
      <c r="E51" s="254"/>
      <c r="F51" s="339"/>
      <c r="G51" s="337"/>
      <c r="H51" s="255"/>
    </row>
  </sheetData>
  <mergeCells count="5">
    <mergeCell ref="D2:H2"/>
    <mergeCell ref="D36:E37"/>
    <mergeCell ref="F36:G37"/>
    <mergeCell ref="F50:F51"/>
    <mergeCell ref="G50:G5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D29:I40"/>
  <sheetViews>
    <sheetView topLeftCell="B4" workbookViewId="0">
      <selection activeCell="L32" sqref="L32"/>
    </sheetView>
  </sheetViews>
  <sheetFormatPr baseColWidth="10" defaultRowHeight="15" x14ac:dyDescent="0.25"/>
  <cols>
    <col min="8" max="8" width="12.5703125" bestFit="1" customWidth="1"/>
  </cols>
  <sheetData>
    <row r="29" spans="4:9" ht="18.75" x14ac:dyDescent="0.3">
      <c r="D29" s="284">
        <v>45258</v>
      </c>
      <c r="E29" s="282" t="s">
        <v>530</v>
      </c>
      <c r="F29" s="69"/>
      <c r="G29" s="69"/>
      <c r="H29" s="341">
        <v>434277.18</v>
      </c>
      <c r="I29" s="341"/>
    </row>
    <row r="30" spans="4:9" ht="18.75" x14ac:dyDescent="0.3">
      <c r="D30" s="284">
        <v>45257</v>
      </c>
      <c r="E30" s="26" t="s">
        <v>531</v>
      </c>
      <c r="F30" s="69"/>
      <c r="G30" s="69"/>
      <c r="H30" s="342">
        <v>-180418.38</v>
      </c>
      <c r="I30" s="343"/>
    </row>
    <row r="31" spans="4:9" ht="15.75" thickBot="1" x14ac:dyDescent="0.3">
      <c r="E31" s="283"/>
      <c r="F31" s="283"/>
      <c r="G31" s="283"/>
      <c r="H31" s="344">
        <v>0</v>
      </c>
      <c r="I31" s="345"/>
    </row>
    <row r="32" spans="4:9" ht="44.25" customHeight="1" thickBot="1" x14ac:dyDescent="0.3">
      <c r="E32" s="348" t="s">
        <v>532</v>
      </c>
      <c r="F32" s="349"/>
      <c r="G32" s="350"/>
      <c r="H32" s="346">
        <f t="shared" ref="H32" si="0">SUM(H29:I31)</f>
        <v>253858.8</v>
      </c>
      <c r="I32" s="347"/>
    </row>
    <row r="33" spans="5:9" x14ac:dyDescent="0.25">
      <c r="E33" s="86"/>
      <c r="F33" s="86"/>
      <c r="G33" s="86"/>
      <c r="H33" s="86"/>
      <c r="I33" s="86"/>
    </row>
    <row r="34" spans="5:9" x14ac:dyDescent="0.25">
      <c r="E34" s="86"/>
      <c r="F34" s="86"/>
      <c r="G34" s="86"/>
      <c r="H34" s="86"/>
      <c r="I34" s="86"/>
    </row>
    <row r="35" spans="5:9" x14ac:dyDescent="0.25">
      <c r="E35" s="86"/>
      <c r="F35" s="86"/>
      <c r="G35" s="86"/>
      <c r="H35" s="86"/>
      <c r="I35" s="86"/>
    </row>
    <row r="36" spans="5:9" x14ac:dyDescent="0.25">
      <c r="E36" s="86"/>
      <c r="F36" s="86"/>
      <c r="G36" s="86"/>
      <c r="H36" s="86"/>
      <c r="I36" s="86"/>
    </row>
    <row r="37" spans="5:9" x14ac:dyDescent="0.25">
      <c r="E37" s="86"/>
      <c r="F37" s="86"/>
      <c r="G37" s="86"/>
      <c r="H37" s="86"/>
      <c r="I37" s="86"/>
    </row>
    <row r="38" spans="5:9" x14ac:dyDescent="0.25">
      <c r="E38" s="86"/>
      <c r="F38" s="86"/>
      <c r="G38" s="86"/>
      <c r="H38" s="86"/>
      <c r="I38" s="86"/>
    </row>
    <row r="39" spans="5:9" x14ac:dyDescent="0.25">
      <c r="E39" s="86"/>
      <c r="F39" s="86"/>
      <c r="G39" s="86"/>
      <c r="H39" s="86"/>
      <c r="I39" s="86"/>
    </row>
    <row r="40" spans="5:9" x14ac:dyDescent="0.25">
      <c r="E40" s="86"/>
      <c r="F40" s="86"/>
      <c r="G40" s="86"/>
      <c r="H40" s="86"/>
      <c r="I40" s="86"/>
    </row>
  </sheetData>
  <mergeCells count="5">
    <mergeCell ref="H29:I29"/>
    <mergeCell ref="H30:I30"/>
    <mergeCell ref="H31:I31"/>
    <mergeCell ref="H32:I32"/>
    <mergeCell ref="E32:G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OBRADOR  &amp; CENTRAL 18-25 Nov-23</vt:lpstr>
      <vt:lpstr> DEBE  CENTRAL A ZAVALETA 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2023-11-24T15:58:09Z</cp:lastPrinted>
  <dcterms:created xsi:type="dcterms:W3CDTF">2023-10-25T13:10:38Z</dcterms:created>
  <dcterms:modified xsi:type="dcterms:W3CDTF">2023-12-05T17:50:22Z</dcterms:modified>
</cp:coreProperties>
</file>