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7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21" l="1"/>
  <c r="M14" i="22" l="1"/>
  <c r="M9" i="22" l="1"/>
  <c r="M6" i="22" l="1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<sst xmlns="http://schemas.openxmlformats.org/spreadsheetml/2006/main" count="1728" uniqueCount="939">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</sst>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0" fontId="18" fillId="0" borderId="0" xfId="0" applyFont="1" applyFill="1" applyAlignment="1">
      <alignment horizontal="center" vertical="center"/>
    </xf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164" fontId="3" fillId="6" borderId="25" xfId="0" applyNumberFormat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FF66"/>
      <color rgb="FFFF00FF"/>
      <color rgb="FF0000FF"/>
      <color rgb="FF990033"/>
      <color rgb="FFCC3399"/>
      <color rgb="FF99CCFF"/>
      <color rgb="FFCC99FF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91"/>
      <c r="C1" s="693" t="s">
        <v>25</v>
      </c>
      <c r="D1" s="694"/>
      <c r="E1" s="694"/>
      <c r="F1" s="694"/>
      <c r="G1" s="694"/>
      <c r="H1" s="694"/>
      <c r="I1" s="694"/>
      <c r="J1" s="694"/>
      <c r="K1" s="694"/>
      <c r="L1" s="694"/>
      <c r="M1" s="694"/>
    </row>
    <row r="2" spans="1:19" ht="16.5" thickBot="1" x14ac:dyDescent="0.3">
      <c r="B2" s="692"/>
      <c r="C2" s="3"/>
      <c r="H2" s="5"/>
      <c r="I2" s="6"/>
      <c r="J2" s="7"/>
      <c r="L2" s="8"/>
      <c r="M2" s="6"/>
      <c r="N2" s="9"/>
    </row>
    <row r="3" spans="1:19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672" t="s">
        <v>6</v>
      </c>
      <c r="Q4" s="67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74">
        <f>SUM(M5:M38)</f>
        <v>247061</v>
      </c>
      <c r="N39" s="67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75"/>
      <c r="N40" s="67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78" t="s">
        <v>11</v>
      </c>
      <c r="I52" s="679"/>
      <c r="J52" s="100"/>
      <c r="K52" s="680">
        <f>I50+L50</f>
        <v>53873.49</v>
      </c>
      <c r="L52" s="681"/>
      <c r="M52" s="682">
        <f>N39+M39</f>
        <v>419924</v>
      </c>
      <c r="N52" s="683"/>
      <c r="P52" s="34"/>
      <c r="Q52" s="9"/>
    </row>
    <row r="53" spans="1:17" ht="15.75" x14ac:dyDescent="0.25">
      <c r="D53" s="684" t="s">
        <v>12</v>
      </c>
      <c r="E53" s="68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84" t="s">
        <v>95</v>
      </c>
      <c r="E54" s="684"/>
      <c r="F54" s="96">
        <v>-549976.4</v>
      </c>
      <c r="I54" s="685" t="s">
        <v>13</v>
      </c>
      <c r="J54" s="686"/>
      <c r="K54" s="687">
        <f>F56+F57+F58</f>
        <v>-24577.400000000023</v>
      </c>
      <c r="L54" s="68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89">
        <f>-C4</f>
        <v>0</v>
      </c>
      <c r="L56" s="69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67" t="s">
        <v>18</v>
      </c>
      <c r="E58" s="668"/>
      <c r="F58" s="113">
        <v>567389.35</v>
      </c>
      <c r="I58" s="669" t="s">
        <v>97</v>
      </c>
      <c r="J58" s="670"/>
      <c r="K58" s="671">
        <f>K54+K56</f>
        <v>-24577.400000000023</v>
      </c>
      <c r="L58" s="67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63" t="s">
        <v>597</v>
      </c>
      <c r="J76" s="76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65"/>
      <c r="J77" s="76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2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0"/>
      <c r="K81" s="1"/>
      <c r="L81" s="97"/>
      <c r="M81" s="3"/>
      <c r="N81" s="1"/>
    </row>
    <row r="82" spans="1:14" ht="18.75" x14ac:dyDescent="0.3">
      <c r="A82" s="435"/>
      <c r="B82" s="762" t="s">
        <v>595</v>
      </c>
      <c r="C82" s="76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733" t="s">
        <v>451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722"/>
      <c r="Q4" s="322" t="s">
        <v>217</v>
      </c>
      <c r="R4" s="732"/>
      <c r="W4" s="704" t="s">
        <v>124</v>
      </c>
      <c r="X4" s="70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04"/>
      <c r="X5" s="70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0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09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10"/>
      <c r="X21" s="710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11"/>
      <c r="X23" s="711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11"/>
      <c r="X24" s="711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12"/>
      <c r="X25" s="712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12"/>
      <c r="X26" s="712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05"/>
      <c r="X27" s="706"/>
      <c r="Y27" s="707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06"/>
      <c r="X28" s="706"/>
      <c r="Y28" s="707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23">
        <f>SUM(M5:M35)</f>
        <v>2220612.02</v>
      </c>
      <c r="N36" s="725">
        <f>SUM(N5:N35)</f>
        <v>833865</v>
      </c>
      <c r="O36" s="276"/>
      <c r="P36" s="277">
        <v>0</v>
      </c>
      <c r="Q36" s="75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24"/>
      <c r="N37" s="726"/>
      <c r="O37" s="276"/>
      <c r="P37" s="277">
        <v>0</v>
      </c>
      <c r="Q37" s="759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0">
        <f>M36+N36</f>
        <v>3054477.02</v>
      </c>
      <c r="N39" s="76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78" t="s">
        <v>11</v>
      </c>
      <c r="I68" s="679"/>
      <c r="J68" s="100"/>
      <c r="K68" s="680">
        <f>I66+L66</f>
        <v>314868.39999999997</v>
      </c>
      <c r="L68" s="713"/>
      <c r="M68" s="272"/>
      <c r="N68" s="272"/>
      <c r="P68" s="34"/>
      <c r="Q68" s="13"/>
    </row>
    <row r="69" spans="1:17" x14ac:dyDescent="0.25">
      <c r="D69" s="684" t="s">
        <v>12</v>
      </c>
      <c r="E69" s="684"/>
      <c r="F69" s="312">
        <f>F66-K68-C66</f>
        <v>1594593.8500000003</v>
      </c>
      <c r="I69" s="102"/>
      <c r="J69" s="103"/>
    </row>
    <row r="70" spans="1:17" ht="18.75" x14ac:dyDescent="0.3">
      <c r="D70" s="714" t="s">
        <v>95</v>
      </c>
      <c r="E70" s="714"/>
      <c r="F70" s="111">
        <v>-1360260.32</v>
      </c>
      <c r="I70" s="685" t="s">
        <v>13</v>
      </c>
      <c r="J70" s="686"/>
      <c r="K70" s="687">
        <f>F72+F73+F74</f>
        <v>1938640.11</v>
      </c>
      <c r="L70" s="68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89">
        <f>-C4</f>
        <v>-1266568.45</v>
      </c>
      <c r="L72" s="69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67" t="s">
        <v>18</v>
      </c>
      <c r="E74" s="668"/>
      <c r="F74" s="113">
        <v>1792817.68</v>
      </c>
      <c r="I74" s="669" t="s">
        <v>198</v>
      </c>
      <c r="J74" s="670"/>
      <c r="K74" s="671">
        <f>K70+K72</f>
        <v>672071.66000000015</v>
      </c>
      <c r="L74" s="67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2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67" t="s">
        <v>594</v>
      </c>
      <c r="J83" s="768"/>
    </row>
    <row r="84" spans="1:14" ht="19.5" thickBot="1" x14ac:dyDescent="0.35">
      <c r="A84" s="514" t="s">
        <v>598</v>
      </c>
      <c r="B84" s="515"/>
      <c r="C84" s="516"/>
      <c r="D84" s="491"/>
      <c r="I84" s="769"/>
      <c r="J84" s="77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733" t="s">
        <v>620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722"/>
      <c r="Q4" s="322" t="s">
        <v>217</v>
      </c>
      <c r="R4" s="732"/>
      <c r="W4" s="704" t="s">
        <v>124</v>
      </c>
      <c r="X4" s="704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04"/>
      <c r="X5" s="704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08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09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10"/>
      <c r="X21" s="710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11"/>
      <c r="X23" s="711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11"/>
      <c r="X24" s="711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12"/>
      <c r="X25" s="712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12"/>
      <c r="X26" s="712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05"/>
      <c r="X27" s="706"/>
      <c r="Y27" s="707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06"/>
      <c r="X28" s="706"/>
      <c r="Y28" s="707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23">
        <f>SUM(M5:M40)</f>
        <v>2479367.6100000003</v>
      </c>
      <c r="N41" s="723">
        <f>SUM(N5:N40)</f>
        <v>1195667</v>
      </c>
      <c r="P41" s="506">
        <f>SUM(P5:P40)</f>
        <v>4355326.74</v>
      </c>
      <c r="Q41" s="771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24"/>
      <c r="N42" s="724"/>
      <c r="P42" s="34"/>
      <c r="Q42" s="772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73">
        <f>M41+N41</f>
        <v>3675034.6100000003</v>
      </c>
      <c r="N45" s="774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78" t="s">
        <v>11</v>
      </c>
      <c r="I70" s="679"/>
      <c r="J70" s="100"/>
      <c r="K70" s="680">
        <f>I68+L68</f>
        <v>428155.54000000004</v>
      </c>
      <c r="L70" s="713"/>
      <c r="M70" s="272"/>
      <c r="N70" s="272"/>
      <c r="P70" s="34"/>
      <c r="Q70" s="13"/>
    </row>
    <row r="71" spans="1:17" x14ac:dyDescent="0.25">
      <c r="D71" s="684" t="s">
        <v>12</v>
      </c>
      <c r="E71" s="684"/>
      <c r="F71" s="312">
        <f>F68-K70-C68</f>
        <v>1631087.67</v>
      </c>
      <c r="I71" s="102"/>
      <c r="J71" s="103"/>
      <c r="P71" s="34"/>
    </row>
    <row r="72" spans="1:17" ht="18.75" x14ac:dyDescent="0.3">
      <c r="D72" s="714" t="s">
        <v>95</v>
      </c>
      <c r="E72" s="714"/>
      <c r="F72" s="111">
        <v>-1884975.46</v>
      </c>
      <c r="I72" s="685" t="s">
        <v>13</v>
      </c>
      <c r="J72" s="686"/>
      <c r="K72" s="687">
        <f>F74+F75+F76</f>
        <v>1777829.89</v>
      </c>
      <c r="L72" s="68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89">
        <f>-C4</f>
        <v>-1792817.68</v>
      </c>
      <c r="L74" s="69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67" t="s">
        <v>18</v>
      </c>
      <c r="E76" s="668"/>
      <c r="F76" s="113">
        <v>2112071.92</v>
      </c>
      <c r="I76" s="669" t="s">
        <v>854</v>
      </c>
      <c r="J76" s="670"/>
      <c r="K76" s="671">
        <f>K72+K74</f>
        <v>-14987.790000000037</v>
      </c>
      <c r="L76" s="67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29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0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67" t="s">
        <v>594</v>
      </c>
      <c r="J93" s="768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69"/>
      <c r="J94" s="77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75">
        <f>SUM(D106:D129)</f>
        <v>759581.99999999988</v>
      </c>
      <c r="D130" s="776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1" t="s">
        <v>752</v>
      </c>
      <c r="G2" s="782"/>
      <c r="H2" s="783"/>
    </row>
    <row r="3" spans="2:8" ht="27.75" customHeight="1" thickBot="1" x14ac:dyDescent="0.3">
      <c r="B3" s="778" t="s">
        <v>748</v>
      </c>
      <c r="C3" s="779"/>
      <c r="D3" s="780"/>
      <c r="F3" s="784"/>
      <c r="G3" s="785"/>
      <c r="H3" s="786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87">
        <f>SUM(H5:H10)</f>
        <v>334337</v>
      </c>
      <c r="H11" s="788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1" t="s">
        <v>750</v>
      </c>
      <c r="D15" s="789">
        <f>D11-D13</f>
        <v>-69877</v>
      </c>
    </row>
    <row r="16" spans="2:8" ht="18.75" customHeight="1" thickBot="1" x14ac:dyDescent="0.3">
      <c r="C16" s="792"/>
      <c r="D16" s="790"/>
    </row>
    <row r="17" spans="3:4" ht="18.75" x14ac:dyDescent="0.3">
      <c r="C17" s="777" t="s">
        <v>753</v>
      </c>
      <c r="D17" s="777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F23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733" t="s">
        <v>754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556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8" t="s">
        <v>2</v>
      </c>
      <c r="F4" s="699"/>
      <c r="H4" s="700" t="s">
        <v>3</v>
      </c>
      <c r="I4" s="701"/>
      <c r="J4" s="559"/>
      <c r="K4" s="565"/>
      <c r="L4" s="566"/>
      <c r="M4" s="21" t="s">
        <v>4</v>
      </c>
      <c r="N4" s="22" t="s">
        <v>5</v>
      </c>
      <c r="P4" s="722"/>
      <c r="Q4" s="322" t="s">
        <v>217</v>
      </c>
      <c r="R4" s="732"/>
      <c r="U4" s="34"/>
      <c r="V4" s="128"/>
      <c r="W4" s="796"/>
      <c r="X4" s="796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96"/>
      <c r="X5" s="796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97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97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10"/>
      <c r="X21" s="710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11"/>
      <c r="X23" s="711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11"/>
      <c r="X24" s="711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12"/>
      <c r="X25" s="712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12"/>
      <c r="X26" s="712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05"/>
      <c r="X27" s="706"/>
      <c r="Y27" s="707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06"/>
      <c r="X28" s="706"/>
      <c r="Y28" s="707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23">
        <f>SUM(M5:M40)</f>
        <v>1509924.1</v>
      </c>
      <c r="N41" s="723">
        <f>SUM(N5:N40)</f>
        <v>1012291</v>
      </c>
      <c r="P41" s="506">
        <f>SUM(P5:P40)</f>
        <v>4043205.8900000006</v>
      </c>
      <c r="Q41" s="771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24"/>
      <c r="N42" s="724"/>
      <c r="P42" s="34"/>
      <c r="Q42" s="772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73">
        <f>M41+N41</f>
        <v>2522215.1</v>
      </c>
      <c r="N45" s="774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8" t="s">
        <v>11</v>
      </c>
      <c r="I63" s="679"/>
      <c r="J63" s="562"/>
      <c r="K63" s="793">
        <f>I61+L61</f>
        <v>340912.75</v>
      </c>
      <c r="L63" s="794"/>
      <c r="M63" s="272"/>
      <c r="N63" s="272"/>
      <c r="P63" s="34"/>
      <c r="Q63" s="13"/>
    </row>
    <row r="64" spans="1:17" x14ac:dyDescent="0.25">
      <c r="D64" s="684" t="s">
        <v>12</v>
      </c>
      <c r="E64" s="684"/>
      <c r="F64" s="312">
        <f>F61-K63-C61</f>
        <v>1458827.53</v>
      </c>
      <c r="I64" s="102"/>
      <c r="J64" s="563"/>
    </row>
    <row r="65" spans="2:17" ht="18.75" x14ac:dyDescent="0.3">
      <c r="D65" s="714" t="s">
        <v>95</v>
      </c>
      <c r="E65" s="714"/>
      <c r="F65" s="111">
        <v>-1572197.3</v>
      </c>
      <c r="I65" s="685" t="s">
        <v>13</v>
      </c>
      <c r="J65" s="686"/>
      <c r="K65" s="687">
        <f>F67+F68+F69</f>
        <v>2392765.5300000003</v>
      </c>
      <c r="L65" s="687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95">
        <f>-C4</f>
        <v>-2112071.92</v>
      </c>
      <c r="L67" s="68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67" t="s">
        <v>18</v>
      </c>
      <c r="E69" s="668"/>
      <c r="F69" s="113">
        <v>2546982.16</v>
      </c>
      <c r="I69" s="669" t="s">
        <v>198</v>
      </c>
      <c r="J69" s="670"/>
      <c r="K69" s="671">
        <f>K65+K67</f>
        <v>280693.61000000034</v>
      </c>
      <c r="L69" s="671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3" workbookViewId="0">
      <selection activeCell="F36" sqref="F3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29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0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67" t="s">
        <v>594</v>
      </c>
      <c r="J74" s="768"/>
    </row>
    <row r="75" spans="1:14" ht="19.5" thickBot="1" x14ac:dyDescent="0.35">
      <c r="A75" s="456"/>
      <c r="B75" s="654"/>
      <c r="C75" s="233"/>
      <c r="D75" s="655"/>
      <c r="E75" s="520"/>
      <c r="F75" s="111"/>
      <c r="I75" s="769"/>
      <c r="J75" s="770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0" t="s">
        <v>806</v>
      </c>
      <c r="B89" s="801"/>
      <c r="C89" s="801"/>
      <c r="E89"/>
      <c r="F89" s="111"/>
      <c r="I89"/>
      <c r="J89" s="194"/>
      <c r="M89"/>
      <c r="N89"/>
    </row>
    <row r="90" spans="1:14" ht="18.75" x14ac:dyDescent="0.3">
      <c r="A90" s="454"/>
      <c r="B90" s="802" t="s">
        <v>807</v>
      </c>
      <c r="C90" s="80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4"/>
      <c r="C97" s="798">
        <f>SUM(C91:C96)</f>
        <v>625124.87</v>
      </c>
      <c r="E97"/>
      <c r="F97" s="111"/>
      <c r="J97" s="194"/>
      <c r="M97"/>
    </row>
    <row r="98" spans="1:13" ht="15.75" x14ac:dyDescent="0.25">
      <c r="A98"/>
      <c r="B98" s="665" t="s">
        <v>885</v>
      </c>
      <c r="C98" s="799"/>
      <c r="E98"/>
      <c r="F98" s="127">
        <v>0</v>
      </c>
      <c r="J98" s="194"/>
      <c r="M98"/>
    </row>
    <row r="99" spans="1:13" ht="15.75" x14ac:dyDescent="0.25">
      <c r="A99"/>
      <c r="B99" s="665" t="s">
        <v>918</v>
      </c>
      <c r="C99" s="664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G15" workbookViewId="0">
      <selection activeCell="O23" sqref="O23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733" t="s">
        <v>886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556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8" t="s">
        <v>2</v>
      </c>
      <c r="F4" s="699"/>
      <c r="H4" s="700" t="s">
        <v>3</v>
      </c>
      <c r="I4" s="701"/>
      <c r="J4" s="559"/>
      <c r="K4" s="565"/>
      <c r="L4" s="566"/>
      <c r="M4" s="21" t="s">
        <v>4</v>
      </c>
      <c r="N4" s="22" t="s">
        <v>5</v>
      </c>
      <c r="P4" s="722"/>
      <c r="Q4" s="322" t="s">
        <v>217</v>
      </c>
      <c r="R4" s="732"/>
      <c r="U4" s="34"/>
      <c r="V4" s="128"/>
      <c r="W4" s="796"/>
      <c r="X4" s="796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1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796"/>
      <c r="X5" s="796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1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1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1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1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1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1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1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1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2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3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3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3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3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3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797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3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797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3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10"/>
      <c r="X21" s="710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3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3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11"/>
      <c r="X23" s="711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3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11"/>
      <c r="X24" s="711"/>
      <c r="Y24" s="233"/>
      <c r="Z24" s="128"/>
    </row>
    <row r="25" spans="1:26" ht="19.5" thickBot="1" x14ac:dyDescent="0.35">
      <c r="A25" s="23"/>
      <c r="B25" s="24">
        <v>44731</v>
      </c>
      <c r="C25" s="25"/>
      <c r="D25" s="35"/>
      <c r="E25" s="27">
        <v>44731</v>
      </c>
      <c r="F25" s="28"/>
      <c r="G25" s="575"/>
      <c r="H25" s="29">
        <v>44731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712"/>
      <c r="X25" s="712"/>
      <c r="Y25" s="233"/>
      <c r="Z25" s="128"/>
    </row>
    <row r="26" spans="1:26" ht="19.5" thickBot="1" x14ac:dyDescent="0.35">
      <c r="A26" s="23"/>
      <c r="B26" s="24">
        <v>44732</v>
      </c>
      <c r="C26" s="25"/>
      <c r="D26" s="35"/>
      <c r="E26" s="27">
        <v>44732</v>
      </c>
      <c r="F26" s="28"/>
      <c r="G26" s="575"/>
      <c r="H26" s="29">
        <v>44732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12"/>
      <c r="X26" s="712"/>
      <c r="Y26" s="233"/>
      <c r="Z26" s="128"/>
    </row>
    <row r="27" spans="1:26" ht="18" thickBot="1" x14ac:dyDescent="0.35">
      <c r="A27" s="23"/>
      <c r="B27" s="24">
        <v>44733</v>
      </c>
      <c r="C27" s="25"/>
      <c r="D27" s="42"/>
      <c r="E27" s="27">
        <v>44733</v>
      </c>
      <c r="F27" s="28"/>
      <c r="G27" s="575"/>
      <c r="H27" s="29">
        <v>44733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05"/>
      <c r="X27" s="706"/>
      <c r="Y27" s="707"/>
      <c r="Z27" s="128"/>
    </row>
    <row r="28" spans="1:26" ht="18" thickBot="1" x14ac:dyDescent="0.35">
      <c r="A28" s="23"/>
      <c r="B28" s="24">
        <v>44734</v>
      </c>
      <c r="C28" s="25"/>
      <c r="D28" s="42"/>
      <c r="E28" s="27">
        <v>44734</v>
      </c>
      <c r="F28" s="28"/>
      <c r="G28" s="575"/>
      <c r="H28" s="29">
        <v>44734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06"/>
      <c r="X28" s="706"/>
      <c r="Y28" s="707"/>
      <c r="Z28" s="128"/>
    </row>
    <row r="29" spans="1:26" ht="18" thickBot="1" x14ac:dyDescent="0.35">
      <c r="A29" s="23"/>
      <c r="B29" s="24">
        <v>44735</v>
      </c>
      <c r="C29" s="25"/>
      <c r="D29" s="58"/>
      <c r="E29" s="27">
        <v>44735</v>
      </c>
      <c r="F29" s="28"/>
      <c r="G29" s="575"/>
      <c r="H29" s="29">
        <v>44735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/>
      <c r="D30" s="58"/>
      <c r="E30" s="27">
        <v>44736</v>
      </c>
      <c r="F30" s="28"/>
      <c r="G30" s="575"/>
      <c r="H30" s="29">
        <v>44736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/>
      <c r="D31" s="67"/>
      <c r="E31" s="27">
        <v>44737</v>
      </c>
      <c r="F31" s="28"/>
      <c r="G31" s="575"/>
      <c r="H31" s="29">
        <v>44737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/>
      <c r="D32" s="64"/>
      <c r="E32" s="27">
        <v>44738</v>
      </c>
      <c r="F32" s="28"/>
      <c r="G32" s="575"/>
      <c r="H32" s="29">
        <v>44738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/>
      <c r="D33" s="65"/>
      <c r="E33" s="27">
        <v>44739</v>
      </c>
      <c r="F33" s="28"/>
      <c r="G33" s="575"/>
      <c r="H33" s="29">
        <v>44739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/>
      <c r="D34" s="64"/>
      <c r="E34" s="27">
        <v>44740</v>
      </c>
      <c r="F34" s="539"/>
      <c r="G34" s="575"/>
      <c r="H34" s="29">
        <v>44740</v>
      </c>
      <c r="I34" s="30"/>
      <c r="J34" s="560"/>
      <c r="K34" s="570"/>
      <c r="L34" s="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/>
      <c r="D35" s="67"/>
      <c r="E35" s="27">
        <v>44741</v>
      </c>
      <c r="F35" s="539"/>
      <c r="G35" s="575"/>
      <c r="H35" s="29">
        <v>44741</v>
      </c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/>
      <c r="D36" s="64"/>
      <c r="E36" s="27">
        <v>44742</v>
      </c>
      <c r="F36" s="539"/>
      <c r="G36" s="575"/>
      <c r="H36" s="29">
        <v>44742</v>
      </c>
      <c r="I36" s="540"/>
      <c r="J36" s="560"/>
      <c r="K36" s="572"/>
      <c r="L36" s="9"/>
      <c r="M36" s="32">
        <v>0</v>
      </c>
      <c r="N36" s="33">
        <v>0</v>
      </c>
      <c r="O36" s="659"/>
      <c r="P36" s="34">
        <f t="shared" si="1"/>
        <v>0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/>
      <c r="D37" s="507"/>
      <c r="E37" s="27">
        <v>44743</v>
      </c>
      <c r="F37" s="539"/>
      <c r="G37" s="575"/>
      <c r="H37" s="29">
        <v>44743</v>
      </c>
      <c r="I37" s="540"/>
      <c r="J37" s="625"/>
      <c r="K37" s="626"/>
      <c r="L37" s="627"/>
      <c r="M37" s="32">
        <v>0</v>
      </c>
      <c r="N37" s="33">
        <v>0</v>
      </c>
      <c r="O37" s="659"/>
      <c r="P37" s="34">
        <f t="shared" si="1"/>
        <v>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/>
      <c r="D38" s="65"/>
      <c r="E38" s="27">
        <v>44744</v>
      </c>
      <c r="F38" s="539"/>
      <c r="G38" s="575"/>
      <c r="H38" s="29">
        <v>44744</v>
      </c>
      <c r="I38" s="540"/>
      <c r="J38" s="625"/>
      <c r="K38" s="640"/>
      <c r="L38" s="627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/>
      <c r="D39" s="62"/>
      <c r="E39" s="27">
        <v>44745</v>
      </c>
      <c r="F39" s="541"/>
      <c r="G39" s="575"/>
      <c r="H39" s="29">
        <v>44745</v>
      </c>
      <c r="I39" s="542"/>
      <c r="J39" s="625"/>
      <c r="K39" s="640"/>
      <c r="L39" s="627"/>
      <c r="M39" s="32">
        <v>0</v>
      </c>
      <c r="N39" s="33">
        <v>0</v>
      </c>
      <c r="P39" s="34">
        <f t="shared" si="1"/>
        <v>0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23">
        <f>SUM(M5:M40)</f>
        <v>956609.5</v>
      </c>
      <c r="N41" s="723">
        <f>SUM(N5:N40)</f>
        <v>783369</v>
      </c>
      <c r="P41" s="506">
        <f>SUM(P5:P40)</f>
        <v>2176121.5499999998</v>
      </c>
      <c r="Q41" s="771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24"/>
      <c r="N42" s="724"/>
      <c r="P42" s="34"/>
      <c r="Q42" s="772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/>
      <c r="K44" s="573"/>
      <c r="L44" s="39"/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/>
      <c r="K45" s="38"/>
      <c r="L45" s="39"/>
      <c r="M45" s="773">
        <f>M41+N41</f>
        <v>1739978.5</v>
      </c>
      <c r="N45" s="774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324699</v>
      </c>
      <c r="D61" s="88"/>
      <c r="E61" s="91" t="s">
        <v>8</v>
      </c>
      <c r="F61" s="90">
        <f>SUM(F5:F60)</f>
        <v>2147326</v>
      </c>
      <c r="G61" s="576"/>
      <c r="H61" s="91" t="s">
        <v>9</v>
      </c>
      <c r="I61" s="92">
        <f>SUM(I5:I60)</f>
        <v>58385.5</v>
      </c>
      <c r="J61" s="93"/>
      <c r="K61" s="94" t="s">
        <v>10</v>
      </c>
      <c r="L61" s="95">
        <f>SUM(L5:L60)</f>
        <v>108037.29000000001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8" t="s">
        <v>11</v>
      </c>
      <c r="I63" s="679"/>
      <c r="J63" s="562"/>
      <c r="K63" s="793">
        <f>I61+L61</f>
        <v>166422.79</v>
      </c>
      <c r="L63" s="794"/>
      <c r="M63" s="272"/>
      <c r="N63" s="272"/>
      <c r="P63" s="34"/>
      <c r="Q63" s="13"/>
    </row>
    <row r="64" spans="1:17" x14ac:dyDescent="0.25">
      <c r="D64" s="684" t="s">
        <v>12</v>
      </c>
      <c r="E64" s="684"/>
      <c r="F64" s="312">
        <f>F61-K63-C61</f>
        <v>1656204.21</v>
      </c>
      <c r="I64" s="102"/>
      <c r="J64" s="563"/>
    </row>
    <row r="65" spans="2:17" ht="18.75" x14ac:dyDescent="0.3">
      <c r="D65" s="714" t="s">
        <v>95</v>
      </c>
      <c r="E65" s="714"/>
      <c r="F65" s="111">
        <v>0</v>
      </c>
      <c r="I65" s="685" t="s">
        <v>13</v>
      </c>
      <c r="J65" s="686"/>
      <c r="K65" s="687">
        <f>F67+F68+F69</f>
        <v>1656204.21</v>
      </c>
      <c r="L65" s="687"/>
      <c r="M65" s="404"/>
      <c r="N65" s="404"/>
      <c r="O65" s="660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60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1656204.21</v>
      </c>
      <c r="H67" s="558"/>
      <c r="I67" s="108" t="s">
        <v>15</v>
      </c>
      <c r="J67" s="109"/>
      <c r="K67" s="795">
        <f>-C4</f>
        <v>-2546982.16</v>
      </c>
      <c r="L67" s="687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/>
      <c r="D69" s="667" t="s">
        <v>18</v>
      </c>
      <c r="E69" s="668"/>
      <c r="F69" s="113">
        <v>0</v>
      </c>
      <c r="I69" s="669" t="s">
        <v>198</v>
      </c>
      <c r="J69" s="670"/>
      <c r="K69" s="671">
        <f>K65+K67</f>
        <v>-890777.95000000019</v>
      </c>
      <c r="L69" s="671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W26:X26"/>
    <mergeCell ref="W27:X28"/>
    <mergeCell ref="Y27:Y28"/>
    <mergeCell ref="M41:M42"/>
    <mergeCell ref="N41:N42"/>
    <mergeCell ref="Q41:Q42"/>
    <mergeCell ref="K67:L67"/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21" sqref="J2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666">
        <v>44729</v>
      </c>
      <c r="B25" s="260" t="s">
        <v>926</v>
      </c>
      <c r="C25" s="26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1179801.69</v>
      </c>
      <c r="D67" s="407"/>
      <c r="E67" s="395">
        <f>SUM(E3:E66)</f>
        <v>0</v>
      </c>
      <c r="F67" s="153">
        <f>SUM(F3:F66)</f>
        <v>1179801.69</v>
      </c>
      <c r="H67" s="767" t="s">
        <v>594</v>
      </c>
      <c r="I67" s="768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29" t="s">
        <v>207</v>
      </c>
      <c r="H68" s="769"/>
      <c r="I68" s="770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0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0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0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693" t="s">
        <v>208</v>
      </c>
      <c r="D1" s="694"/>
      <c r="E1" s="694"/>
      <c r="F1" s="694"/>
      <c r="G1" s="694"/>
      <c r="H1" s="694"/>
      <c r="I1" s="694"/>
      <c r="J1" s="694"/>
      <c r="K1" s="694"/>
      <c r="L1" s="694"/>
      <c r="M1" s="69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  <c r="P3" s="72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722"/>
      <c r="Q4" s="286" t="s">
        <v>209</v>
      </c>
      <c r="W4" s="704" t="s">
        <v>124</v>
      </c>
      <c r="X4" s="70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04"/>
      <c r="X5" s="70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0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0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10"/>
      <c r="X21" s="71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11"/>
      <c r="X23" s="71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11"/>
      <c r="X24" s="71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12"/>
      <c r="X25" s="71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12"/>
      <c r="X26" s="71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05"/>
      <c r="X27" s="706"/>
      <c r="Y27" s="70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06"/>
      <c r="X28" s="706"/>
      <c r="Y28" s="70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23">
        <f>SUM(M5:M35)</f>
        <v>321168.83</v>
      </c>
      <c r="N36" s="725">
        <f>SUM(N5:N35)</f>
        <v>467016</v>
      </c>
      <c r="O36" s="276"/>
      <c r="P36" s="277">
        <v>0</v>
      </c>
      <c r="Q36" s="72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24"/>
      <c r="N37" s="726"/>
      <c r="O37" s="276"/>
      <c r="P37" s="277">
        <v>0</v>
      </c>
      <c r="Q37" s="72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8" t="s">
        <v>11</v>
      </c>
      <c r="I52" s="679"/>
      <c r="J52" s="100"/>
      <c r="K52" s="680">
        <f>I50+L50</f>
        <v>71911.59</v>
      </c>
      <c r="L52" s="713"/>
      <c r="M52" s="272"/>
      <c r="N52" s="272"/>
      <c r="P52" s="34"/>
      <c r="Q52" s="13"/>
    </row>
    <row r="53" spans="1:17" ht="16.5" thickBot="1" x14ac:dyDescent="0.3">
      <c r="D53" s="684" t="s">
        <v>12</v>
      </c>
      <c r="E53" s="684"/>
      <c r="F53" s="312">
        <f>F50-K52-C50</f>
        <v>-25952.549999999814</v>
      </c>
      <c r="I53" s="102"/>
      <c r="J53" s="103"/>
    </row>
    <row r="54" spans="1:17" ht="18.75" x14ac:dyDescent="0.3">
      <c r="D54" s="714" t="s">
        <v>95</v>
      </c>
      <c r="E54" s="714"/>
      <c r="F54" s="111">
        <v>-706888.38</v>
      </c>
      <c r="I54" s="685" t="s">
        <v>13</v>
      </c>
      <c r="J54" s="686"/>
      <c r="K54" s="687">
        <f>F56+F57+F58</f>
        <v>1308778.3500000003</v>
      </c>
      <c r="L54" s="687"/>
      <c r="M54" s="715" t="s">
        <v>211</v>
      </c>
      <c r="N54" s="716"/>
      <c r="O54" s="716"/>
      <c r="P54" s="716"/>
      <c r="Q54" s="71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18"/>
      <c r="N55" s="719"/>
      <c r="O55" s="719"/>
      <c r="P55" s="719"/>
      <c r="Q55" s="72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89">
        <f>-C4</f>
        <v>-567389.35</v>
      </c>
      <c r="L56" s="69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67" t="s">
        <v>18</v>
      </c>
      <c r="E58" s="668"/>
      <c r="F58" s="113">
        <v>2142307.62</v>
      </c>
      <c r="I58" s="669" t="s">
        <v>198</v>
      </c>
      <c r="J58" s="670"/>
      <c r="K58" s="671">
        <f>K54+K56</f>
        <v>741389.00000000035</v>
      </c>
      <c r="L58" s="67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2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693" t="s">
        <v>208</v>
      </c>
      <c r="D1" s="694"/>
      <c r="E1" s="694"/>
      <c r="F1" s="694"/>
      <c r="G1" s="694"/>
      <c r="H1" s="694"/>
      <c r="I1" s="694"/>
      <c r="J1" s="694"/>
      <c r="K1" s="694"/>
      <c r="L1" s="694"/>
      <c r="M1" s="69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722"/>
      <c r="Q4" s="322" t="s">
        <v>217</v>
      </c>
      <c r="R4" s="732"/>
      <c r="W4" s="704" t="s">
        <v>124</v>
      </c>
      <c r="X4" s="70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04"/>
      <c r="X5" s="70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0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0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10"/>
      <c r="X21" s="71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11"/>
      <c r="X23" s="71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11"/>
      <c r="X24" s="71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12"/>
      <c r="X25" s="71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12"/>
      <c r="X26" s="71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05"/>
      <c r="X27" s="706"/>
      <c r="Y27" s="70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06"/>
      <c r="X28" s="706"/>
      <c r="Y28" s="70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23">
        <f>SUM(M5:M35)</f>
        <v>1077791.3</v>
      </c>
      <c r="N36" s="725">
        <f>SUM(N5:N35)</f>
        <v>936398</v>
      </c>
      <c r="O36" s="276"/>
      <c r="P36" s="277">
        <v>0</v>
      </c>
      <c r="Q36" s="72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24"/>
      <c r="N37" s="726"/>
      <c r="O37" s="276"/>
      <c r="P37" s="277">
        <v>0</v>
      </c>
      <c r="Q37" s="72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8" t="s">
        <v>11</v>
      </c>
      <c r="I52" s="679"/>
      <c r="J52" s="100"/>
      <c r="K52" s="680">
        <f>I50+L50</f>
        <v>90750.75</v>
      </c>
      <c r="L52" s="713"/>
      <c r="M52" s="272"/>
      <c r="N52" s="272"/>
      <c r="P52" s="34"/>
      <c r="Q52" s="13"/>
    </row>
    <row r="53" spans="1:17" ht="16.5" thickBot="1" x14ac:dyDescent="0.3">
      <c r="D53" s="684" t="s">
        <v>12</v>
      </c>
      <c r="E53" s="684"/>
      <c r="F53" s="312">
        <f>F50-K52-C50</f>
        <v>1739855.03</v>
      </c>
      <c r="I53" s="102"/>
      <c r="J53" s="103"/>
    </row>
    <row r="54" spans="1:17" ht="18.75" x14ac:dyDescent="0.3">
      <c r="D54" s="714" t="s">
        <v>95</v>
      </c>
      <c r="E54" s="714"/>
      <c r="F54" s="111">
        <v>-1567070.66</v>
      </c>
      <c r="I54" s="685" t="s">
        <v>13</v>
      </c>
      <c r="J54" s="686"/>
      <c r="K54" s="687">
        <f>F56+F57+F58</f>
        <v>703192.8600000001</v>
      </c>
      <c r="L54" s="687"/>
      <c r="M54" s="715" t="s">
        <v>211</v>
      </c>
      <c r="N54" s="716"/>
      <c r="O54" s="716"/>
      <c r="P54" s="716"/>
      <c r="Q54" s="71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18"/>
      <c r="N55" s="719"/>
      <c r="O55" s="719"/>
      <c r="P55" s="719"/>
      <c r="Q55" s="72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89">
        <f>-C4</f>
        <v>-567389.35</v>
      </c>
      <c r="L56" s="69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67" t="s">
        <v>18</v>
      </c>
      <c r="E58" s="668"/>
      <c r="F58" s="113">
        <v>754143.23</v>
      </c>
      <c r="I58" s="669" t="s">
        <v>198</v>
      </c>
      <c r="J58" s="670"/>
      <c r="K58" s="671">
        <f>K54+K56</f>
        <v>135803.51000000013</v>
      </c>
      <c r="L58" s="67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2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733" t="s">
        <v>316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722"/>
      <c r="Q4" s="322" t="s">
        <v>217</v>
      </c>
      <c r="R4" s="732"/>
      <c r="W4" s="704" t="s">
        <v>124</v>
      </c>
      <c r="X4" s="70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04"/>
      <c r="X5" s="70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0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0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10"/>
      <c r="X21" s="71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11"/>
      <c r="X23" s="71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11"/>
      <c r="X24" s="71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12"/>
      <c r="X25" s="71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12"/>
      <c r="X26" s="71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05"/>
      <c r="X27" s="706"/>
      <c r="Y27" s="70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06"/>
      <c r="X28" s="706"/>
      <c r="Y28" s="70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23">
        <f>SUM(M5:M35)</f>
        <v>1818445.73</v>
      </c>
      <c r="N36" s="725">
        <f>SUM(N5:N35)</f>
        <v>739014</v>
      </c>
      <c r="O36" s="276"/>
      <c r="P36" s="277">
        <v>0</v>
      </c>
      <c r="Q36" s="72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24"/>
      <c r="N37" s="726"/>
      <c r="O37" s="276"/>
      <c r="P37" s="277">
        <v>0</v>
      </c>
      <c r="Q37" s="72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8" t="s">
        <v>11</v>
      </c>
      <c r="I52" s="679"/>
      <c r="J52" s="100"/>
      <c r="K52" s="680">
        <f>I50+L50</f>
        <v>158798.12</v>
      </c>
      <c r="L52" s="713"/>
      <c r="M52" s="272"/>
      <c r="N52" s="272"/>
      <c r="P52" s="34"/>
      <c r="Q52" s="13"/>
    </row>
    <row r="53" spans="1:17" x14ac:dyDescent="0.25">
      <c r="D53" s="684" t="s">
        <v>12</v>
      </c>
      <c r="E53" s="684"/>
      <c r="F53" s="312">
        <f>F50-K52-C50</f>
        <v>2078470.75</v>
      </c>
      <c r="I53" s="102"/>
      <c r="J53" s="103"/>
    </row>
    <row r="54" spans="1:17" ht="18.75" x14ac:dyDescent="0.3">
      <c r="D54" s="714" t="s">
        <v>95</v>
      </c>
      <c r="E54" s="714"/>
      <c r="F54" s="111">
        <v>-1448401.2</v>
      </c>
      <c r="I54" s="685" t="s">
        <v>13</v>
      </c>
      <c r="J54" s="686"/>
      <c r="K54" s="687">
        <f>F56+F57+F58</f>
        <v>1025960.7</v>
      </c>
      <c r="L54" s="68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89">
        <f>-C4</f>
        <v>-754143.23</v>
      </c>
      <c r="L56" s="69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67" t="s">
        <v>18</v>
      </c>
      <c r="E58" s="668"/>
      <c r="F58" s="113">
        <v>1149740.4099999999</v>
      </c>
      <c r="I58" s="669" t="s">
        <v>198</v>
      </c>
      <c r="J58" s="670"/>
      <c r="K58" s="671">
        <f>K54+K56</f>
        <v>271817.46999999997</v>
      </c>
      <c r="L58" s="67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35" t="s">
        <v>413</v>
      </c>
      <c r="C43" s="736"/>
      <c r="D43" s="736"/>
      <c r="E43" s="73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38"/>
      <c r="C44" s="739"/>
      <c r="D44" s="739"/>
      <c r="E44" s="74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1"/>
      <c r="C45" s="742"/>
      <c r="D45" s="742"/>
      <c r="E45" s="74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0" t="s">
        <v>593</v>
      </c>
      <c r="C47" s="75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52"/>
      <c r="C48" s="753"/>
      <c r="D48" s="253"/>
      <c r="E48" s="69"/>
      <c r="F48" s="137">
        <f t="shared" si="2"/>
        <v>0</v>
      </c>
      <c r="I48" s="348"/>
      <c r="J48" s="744" t="s">
        <v>414</v>
      </c>
      <c r="K48" s="745"/>
      <c r="L48" s="74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47"/>
      <c r="K49" s="748"/>
      <c r="L49" s="74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54" t="s">
        <v>594</v>
      </c>
      <c r="J50" s="75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54"/>
      <c r="J51" s="75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54"/>
      <c r="J52" s="75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54"/>
      <c r="J53" s="75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54"/>
      <c r="J54" s="75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54"/>
      <c r="J55" s="75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54"/>
      <c r="J56" s="75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54"/>
      <c r="J57" s="75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54"/>
      <c r="J58" s="75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54"/>
      <c r="J59" s="75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54"/>
      <c r="J60" s="75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54"/>
      <c r="J61" s="75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54"/>
      <c r="J62" s="75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54"/>
      <c r="J63" s="75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54"/>
      <c r="J64" s="75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54"/>
      <c r="J65" s="75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54"/>
      <c r="J66" s="75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54"/>
      <c r="J67" s="75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54"/>
      <c r="J68" s="75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54"/>
      <c r="J69" s="75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54"/>
      <c r="J70" s="75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54"/>
      <c r="J71" s="75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54"/>
      <c r="J72" s="75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54"/>
      <c r="J73" s="75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54"/>
      <c r="J74" s="75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54"/>
      <c r="J75" s="75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54"/>
      <c r="J76" s="75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54"/>
      <c r="J77" s="75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56"/>
      <c r="J78" s="75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2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1"/>
      <c r="C1" s="733" t="s">
        <v>646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5" t="s">
        <v>0</v>
      </c>
      <c r="C3" s="696"/>
      <c r="D3" s="10"/>
      <c r="E3" s="11"/>
      <c r="F3" s="11"/>
      <c r="H3" s="697" t="s">
        <v>26</v>
      </c>
      <c r="I3" s="697"/>
      <c r="K3" s="165"/>
      <c r="L3" s="13"/>
      <c r="M3" s="14"/>
      <c r="P3" s="721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8" t="s">
        <v>2</v>
      </c>
      <c r="F4" s="699"/>
      <c r="H4" s="700" t="s">
        <v>3</v>
      </c>
      <c r="I4" s="701"/>
      <c r="J4" s="19"/>
      <c r="K4" s="166"/>
      <c r="L4" s="20"/>
      <c r="M4" s="21" t="s">
        <v>4</v>
      </c>
      <c r="N4" s="22" t="s">
        <v>5</v>
      </c>
      <c r="P4" s="722"/>
      <c r="Q4" s="322" t="s">
        <v>217</v>
      </c>
      <c r="R4" s="732"/>
      <c r="W4" s="704" t="s">
        <v>124</v>
      </c>
      <c r="X4" s="70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04"/>
      <c r="X5" s="70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0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0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10"/>
      <c r="X21" s="71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11"/>
      <c r="X23" s="71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11"/>
      <c r="X24" s="71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12"/>
      <c r="X25" s="71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12"/>
      <c r="X26" s="71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05"/>
      <c r="X27" s="706"/>
      <c r="Y27" s="70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06"/>
      <c r="X28" s="706"/>
      <c r="Y28" s="70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23">
        <f>SUM(M5:M35)</f>
        <v>2143864.4900000002</v>
      </c>
      <c r="N36" s="725">
        <f>SUM(N5:N35)</f>
        <v>791108</v>
      </c>
      <c r="O36" s="276"/>
      <c r="P36" s="277">
        <v>0</v>
      </c>
      <c r="Q36" s="75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24"/>
      <c r="N37" s="726"/>
      <c r="O37" s="276"/>
      <c r="P37" s="277">
        <v>0</v>
      </c>
      <c r="Q37" s="75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0">
        <f>M36+N36</f>
        <v>2934972.49</v>
      </c>
      <c r="N39" s="76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8" t="s">
        <v>11</v>
      </c>
      <c r="I52" s="679"/>
      <c r="J52" s="100"/>
      <c r="K52" s="680">
        <f>I50+L50</f>
        <v>197471.8</v>
      </c>
      <c r="L52" s="713"/>
      <c r="M52" s="272"/>
      <c r="N52" s="272"/>
      <c r="P52" s="34"/>
      <c r="Q52" s="13"/>
    </row>
    <row r="53" spans="1:17" x14ac:dyDescent="0.25">
      <c r="D53" s="684" t="s">
        <v>12</v>
      </c>
      <c r="E53" s="684"/>
      <c r="F53" s="312">
        <f>F50-K52-C50</f>
        <v>2057786.11</v>
      </c>
      <c r="I53" s="102"/>
      <c r="J53" s="103"/>
    </row>
    <row r="54" spans="1:17" ht="18.75" x14ac:dyDescent="0.3">
      <c r="D54" s="714" t="s">
        <v>95</v>
      </c>
      <c r="E54" s="714"/>
      <c r="F54" s="111">
        <v>-1702928.14</v>
      </c>
      <c r="I54" s="685" t="s">
        <v>13</v>
      </c>
      <c r="J54" s="686"/>
      <c r="K54" s="687">
        <f>F56+F57+F58</f>
        <v>1147965.3400000003</v>
      </c>
      <c r="L54" s="68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89">
        <f>-C4</f>
        <v>-1149740.4099999999</v>
      </c>
      <c r="L56" s="69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67" t="s">
        <v>18</v>
      </c>
      <c r="E58" s="668"/>
      <c r="F58" s="113">
        <v>1266568.45</v>
      </c>
      <c r="I58" s="669" t="s">
        <v>97</v>
      </c>
      <c r="J58" s="670"/>
      <c r="K58" s="671">
        <f>K54+K56</f>
        <v>-1775.0699999995995</v>
      </c>
      <c r="L58" s="67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2022-07-01T20:54:23Z</dcterms:modified>
</cp:coreProperties>
</file>