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7  J U L I O  2023\"/>
    </mc:Choice>
  </mc:AlternateContent>
  <bookViews>
    <workbookView xWindow="0" yWindow="0" windowWidth="18720" windowHeight="11715" firstSheet="5" activeTab="6"/>
  </bookViews>
  <sheets>
    <sheet name="CANALES   ENERO    2023       " sheetId="1" r:id="rId1"/>
    <sheet name="CANALES   FEBRERO    2023    " sheetId="2" r:id="rId2"/>
    <sheet name="CANALES   MARZO   2023" sheetId="3" r:id="rId3"/>
    <sheet name="  CANALES    ABRIL   2023    " sheetId="4" r:id="rId4"/>
    <sheet name=" CANALES    M A Y O    2023    " sheetId="5" r:id="rId5"/>
    <sheet name="   CANALES    JUNIO    2023    " sheetId="6" r:id="rId6"/>
    <sheet name="  CANALES     JULIO    2023    " sheetId="8" r:id="rId7"/>
    <sheet name="Hoja2" sheetId="7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8" l="1"/>
  <c r="I8" i="8" l="1"/>
  <c r="J11" i="8"/>
  <c r="N70" i="6" l="1"/>
  <c r="N71" i="6"/>
  <c r="N72" i="6"/>
  <c r="J70" i="6"/>
  <c r="J71" i="6"/>
  <c r="N73" i="8"/>
  <c r="J73" i="8"/>
  <c r="F69" i="8" l="1"/>
  <c r="N5" i="8" l="1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20" i="6"/>
  <c r="N21" i="6"/>
  <c r="N22" i="6"/>
  <c r="N71" i="8" l="1"/>
  <c r="N72" i="8"/>
  <c r="V286" i="8"/>
  <c r="S286" i="8"/>
  <c r="Q286" i="8"/>
  <c r="L286" i="8"/>
  <c r="N285" i="8"/>
  <c r="E285" i="8"/>
  <c r="N284" i="8"/>
  <c r="E284" i="8"/>
  <c r="N283" i="8"/>
  <c r="E283" i="8"/>
  <c r="I282" i="8"/>
  <c r="N282" i="8" s="1"/>
  <c r="E282" i="8"/>
  <c r="N281" i="8"/>
  <c r="J281" i="8"/>
  <c r="E281" i="8"/>
  <c r="N280" i="8"/>
  <c r="J280" i="8"/>
  <c r="E280" i="8"/>
  <c r="N279" i="8"/>
  <c r="J279" i="8"/>
  <c r="E279" i="8"/>
  <c r="N278" i="8"/>
  <c r="J278" i="8"/>
  <c r="E278" i="8"/>
  <c r="N277" i="8"/>
  <c r="J277" i="8"/>
  <c r="E277" i="8"/>
  <c r="N276" i="8"/>
  <c r="J276" i="8"/>
  <c r="E276" i="8"/>
  <c r="N275" i="8"/>
  <c r="J275" i="8"/>
  <c r="E275" i="8"/>
  <c r="N274" i="8"/>
  <c r="J274" i="8"/>
  <c r="E274" i="8"/>
  <c r="N273" i="8"/>
  <c r="J273" i="8"/>
  <c r="E273" i="8"/>
  <c r="N272" i="8"/>
  <c r="J272" i="8"/>
  <c r="E272" i="8"/>
  <c r="N271" i="8"/>
  <c r="J271" i="8"/>
  <c r="E271" i="8"/>
  <c r="N270" i="8"/>
  <c r="J270" i="8"/>
  <c r="E270" i="8"/>
  <c r="N269" i="8"/>
  <c r="J269" i="8"/>
  <c r="E269" i="8"/>
  <c r="N268" i="8"/>
  <c r="J268" i="8"/>
  <c r="E268" i="8"/>
  <c r="N267" i="8"/>
  <c r="J267" i="8"/>
  <c r="E267" i="8"/>
  <c r="N266" i="8"/>
  <c r="J266" i="8"/>
  <c r="E266" i="8"/>
  <c r="N265" i="8"/>
  <c r="J265" i="8"/>
  <c r="E265" i="8"/>
  <c r="N264" i="8"/>
  <c r="J264" i="8"/>
  <c r="E264" i="8"/>
  <c r="N263" i="8"/>
  <c r="J263" i="8"/>
  <c r="E263" i="8"/>
  <c r="N262" i="8"/>
  <c r="J262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J72" i="8"/>
  <c r="N70" i="8"/>
  <c r="J70" i="8"/>
  <c r="N69" i="8"/>
  <c r="J69" i="8"/>
  <c r="N68" i="8"/>
  <c r="J68" i="8"/>
  <c r="N67" i="8"/>
  <c r="N66" i="8"/>
  <c r="N65" i="8"/>
  <c r="J65" i="8"/>
  <c r="N64" i="8"/>
  <c r="J64" i="8"/>
  <c r="N63" i="8"/>
  <c r="J63" i="8"/>
  <c r="N62" i="8"/>
  <c r="J62" i="8"/>
  <c r="N61" i="8"/>
  <c r="J61" i="8"/>
  <c r="N60" i="8"/>
  <c r="J60" i="8"/>
  <c r="N59" i="8"/>
  <c r="J59" i="8"/>
  <c r="E59" i="8"/>
  <c r="N58" i="8"/>
  <c r="J58" i="8"/>
  <c r="E58" i="8"/>
  <c r="N57" i="8"/>
  <c r="J57" i="8"/>
  <c r="E57" i="8"/>
  <c r="N56" i="8"/>
  <c r="J56" i="8"/>
  <c r="E56" i="8"/>
  <c r="N55" i="8"/>
  <c r="J55" i="8"/>
  <c r="E55" i="8"/>
  <c r="N54" i="8"/>
  <c r="J54" i="8"/>
  <c r="E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N24" i="8"/>
  <c r="J24" i="8"/>
  <c r="E24" i="8"/>
  <c r="N23" i="8"/>
  <c r="J23" i="8"/>
  <c r="E23" i="8"/>
  <c r="N22" i="8"/>
  <c r="J22" i="8"/>
  <c r="E22" i="8"/>
  <c r="N21" i="8"/>
  <c r="J21" i="8"/>
  <c r="E21" i="8"/>
  <c r="J20" i="8"/>
  <c r="E20" i="8"/>
  <c r="N19" i="8"/>
  <c r="J19" i="8"/>
  <c r="E19" i="8"/>
  <c r="J18" i="8"/>
  <c r="E18" i="8"/>
  <c r="J17" i="8"/>
  <c r="E17" i="8"/>
  <c r="J16" i="8"/>
  <c r="E16" i="8"/>
  <c r="J15" i="8"/>
  <c r="E15" i="8"/>
  <c r="J14" i="8"/>
  <c r="E14" i="8"/>
  <c r="J13" i="8"/>
  <c r="E13" i="8"/>
  <c r="J12" i="8"/>
  <c r="E12" i="8"/>
  <c r="E11" i="8"/>
  <c r="J10" i="8"/>
  <c r="E10" i="8"/>
  <c r="J9" i="8"/>
  <c r="E9" i="8"/>
  <c r="J8" i="8"/>
  <c r="E8" i="8"/>
  <c r="J7" i="8"/>
  <c r="E7" i="8"/>
  <c r="J6" i="8"/>
  <c r="E6" i="8"/>
  <c r="J5" i="8"/>
  <c r="E5" i="8"/>
  <c r="N4" i="8"/>
  <c r="J4" i="8"/>
  <c r="E4" i="8"/>
  <c r="N286" i="8" l="1"/>
  <c r="N289" i="8" s="1"/>
  <c r="E6" i="6"/>
  <c r="J6" i="6"/>
  <c r="J7" i="6"/>
  <c r="N66" i="6" l="1"/>
  <c r="N67" i="6"/>
  <c r="N68" i="6"/>
  <c r="N69" i="6"/>
  <c r="J68" i="6"/>
  <c r="J69" i="6"/>
  <c r="J72" i="6"/>
  <c r="J75" i="6"/>
  <c r="J5" i="6" l="1"/>
  <c r="N75" i="5" l="1"/>
  <c r="J75" i="5"/>
  <c r="N74" i="5"/>
  <c r="J74" i="5"/>
  <c r="V286" i="6" l="1"/>
  <c r="S286" i="6"/>
  <c r="Q286" i="6"/>
  <c r="L286" i="6"/>
  <c r="N285" i="6"/>
  <c r="E285" i="6"/>
  <c r="N284" i="6"/>
  <c r="E284" i="6"/>
  <c r="N283" i="6"/>
  <c r="E283" i="6"/>
  <c r="I282" i="6"/>
  <c r="N282" i="6" s="1"/>
  <c r="E282" i="6"/>
  <c r="N281" i="6"/>
  <c r="J281" i="6"/>
  <c r="E281" i="6"/>
  <c r="N280" i="6"/>
  <c r="J280" i="6"/>
  <c r="E280" i="6"/>
  <c r="N279" i="6"/>
  <c r="J279" i="6"/>
  <c r="E279" i="6"/>
  <c r="N278" i="6"/>
  <c r="J278" i="6"/>
  <c r="E278" i="6"/>
  <c r="N277" i="6"/>
  <c r="J277" i="6"/>
  <c r="E277" i="6"/>
  <c r="N276" i="6"/>
  <c r="J276" i="6"/>
  <c r="E276" i="6"/>
  <c r="N275" i="6"/>
  <c r="J275" i="6"/>
  <c r="E275" i="6"/>
  <c r="N274" i="6"/>
  <c r="J274" i="6"/>
  <c r="E274" i="6"/>
  <c r="N273" i="6"/>
  <c r="J273" i="6"/>
  <c r="E273" i="6"/>
  <c r="N272" i="6"/>
  <c r="J272" i="6"/>
  <c r="E272" i="6"/>
  <c r="N271" i="6"/>
  <c r="J271" i="6"/>
  <c r="E271" i="6"/>
  <c r="N270" i="6"/>
  <c r="J270" i="6"/>
  <c r="E270" i="6"/>
  <c r="N269" i="6"/>
  <c r="J269" i="6"/>
  <c r="E269" i="6"/>
  <c r="N268" i="6"/>
  <c r="J268" i="6"/>
  <c r="E268" i="6"/>
  <c r="N267" i="6"/>
  <c r="J267" i="6"/>
  <c r="E267" i="6"/>
  <c r="N266" i="6"/>
  <c r="J266" i="6"/>
  <c r="E266" i="6"/>
  <c r="N265" i="6"/>
  <c r="J265" i="6"/>
  <c r="E265" i="6"/>
  <c r="N264" i="6"/>
  <c r="J264" i="6"/>
  <c r="E264" i="6"/>
  <c r="N263" i="6"/>
  <c r="J263" i="6"/>
  <c r="E263" i="6"/>
  <c r="N262" i="6"/>
  <c r="J262" i="6"/>
  <c r="E262" i="6"/>
  <c r="N261" i="6"/>
  <c r="J261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N103" i="6"/>
  <c r="J103" i="6"/>
  <c r="N102" i="6"/>
  <c r="J102" i="6"/>
  <c r="N101" i="6"/>
  <c r="J101" i="6"/>
  <c r="N100" i="6"/>
  <c r="J100" i="6"/>
  <c r="N99" i="6"/>
  <c r="J99" i="6"/>
  <c r="N98" i="6"/>
  <c r="J98" i="6"/>
  <c r="N97" i="6"/>
  <c r="J97" i="6"/>
  <c r="N96" i="6"/>
  <c r="J96" i="6"/>
  <c r="N95" i="6"/>
  <c r="J95" i="6"/>
  <c r="N94" i="6"/>
  <c r="J94" i="6"/>
  <c r="N93" i="6"/>
  <c r="J93" i="6"/>
  <c r="N92" i="6"/>
  <c r="J92" i="6"/>
  <c r="N91" i="6"/>
  <c r="J91" i="6"/>
  <c r="N90" i="6"/>
  <c r="J90" i="6"/>
  <c r="N89" i="6"/>
  <c r="J89" i="6"/>
  <c r="N88" i="6"/>
  <c r="J88" i="6"/>
  <c r="N87" i="6"/>
  <c r="J87" i="6"/>
  <c r="N86" i="6"/>
  <c r="J86" i="6"/>
  <c r="N85" i="6"/>
  <c r="J85" i="6"/>
  <c r="N84" i="6"/>
  <c r="J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N74" i="6"/>
  <c r="J74" i="6"/>
  <c r="N73" i="6"/>
  <c r="J73" i="6"/>
  <c r="N65" i="6"/>
  <c r="J65" i="6"/>
  <c r="N64" i="6"/>
  <c r="J64" i="6"/>
  <c r="N63" i="6"/>
  <c r="J63" i="6"/>
  <c r="N62" i="6"/>
  <c r="J62" i="6"/>
  <c r="N61" i="6"/>
  <c r="J61" i="6"/>
  <c r="N60" i="6"/>
  <c r="J60" i="6"/>
  <c r="N59" i="6"/>
  <c r="J59" i="6"/>
  <c r="E59" i="6"/>
  <c r="N58" i="6"/>
  <c r="J58" i="6"/>
  <c r="E58" i="6"/>
  <c r="N57" i="6"/>
  <c r="J57" i="6"/>
  <c r="E57" i="6"/>
  <c r="N56" i="6"/>
  <c r="J56" i="6"/>
  <c r="E56" i="6"/>
  <c r="N55" i="6"/>
  <c r="J55" i="6"/>
  <c r="E55" i="6"/>
  <c r="N54" i="6"/>
  <c r="J54" i="6"/>
  <c r="E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J22" i="6"/>
  <c r="E22" i="6"/>
  <c r="J21" i="6"/>
  <c r="E21" i="6"/>
  <c r="J20" i="6"/>
  <c r="E20" i="6"/>
  <c r="N19" i="6"/>
  <c r="J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4" i="6"/>
  <c r="J4" i="6"/>
  <c r="E4" i="6"/>
  <c r="N7" i="6"/>
  <c r="E7" i="6"/>
  <c r="N5" i="6"/>
  <c r="E5" i="6"/>
  <c r="N286" i="6" l="1"/>
  <c r="N289" i="6" s="1"/>
  <c r="N9" i="5"/>
  <c r="J9" i="5"/>
  <c r="E9" i="5"/>
  <c r="N70" i="5" l="1"/>
  <c r="J70" i="5"/>
  <c r="N64" i="4"/>
  <c r="J64" i="4"/>
  <c r="N66" i="5" l="1"/>
  <c r="N67" i="5"/>
  <c r="J66" i="5"/>
  <c r="E5" i="5" l="1"/>
  <c r="E6" i="5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4" i="5"/>
  <c r="E7" i="4" l="1"/>
  <c r="N68" i="4" l="1"/>
  <c r="J68" i="4"/>
  <c r="N67" i="4"/>
  <c r="J67" i="4"/>
  <c r="N70" i="4"/>
  <c r="J70" i="4"/>
  <c r="V280" i="5" l="1"/>
  <c r="S280" i="5"/>
  <c r="Q280" i="5"/>
  <c r="L280" i="5"/>
  <c r="N279" i="5"/>
  <c r="E279" i="5"/>
  <c r="N278" i="5"/>
  <c r="E278" i="5"/>
  <c r="N277" i="5"/>
  <c r="E277" i="5"/>
  <c r="I276" i="5"/>
  <c r="N276" i="5" s="1"/>
  <c r="E276" i="5"/>
  <c r="N275" i="5"/>
  <c r="J275" i="5"/>
  <c r="E275" i="5"/>
  <c r="N274" i="5"/>
  <c r="J274" i="5"/>
  <c r="E274" i="5"/>
  <c r="N273" i="5"/>
  <c r="J273" i="5"/>
  <c r="E273" i="5"/>
  <c r="N272" i="5"/>
  <c r="J272" i="5"/>
  <c r="E272" i="5"/>
  <c r="N271" i="5"/>
  <c r="J271" i="5"/>
  <c r="E271" i="5"/>
  <c r="N270" i="5"/>
  <c r="J270" i="5"/>
  <c r="E270" i="5"/>
  <c r="N269" i="5"/>
  <c r="J269" i="5"/>
  <c r="E269" i="5"/>
  <c r="N268" i="5"/>
  <c r="J268" i="5"/>
  <c r="E268" i="5"/>
  <c r="N267" i="5"/>
  <c r="J267" i="5"/>
  <c r="E267" i="5"/>
  <c r="N266" i="5"/>
  <c r="J266" i="5"/>
  <c r="E266" i="5"/>
  <c r="N265" i="5"/>
  <c r="J265" i="5"/>
  <c r="E265" i="5"/>
  <c r="N264" i="5"/>
  <c r="J264" i="5"/>
  <c r="E264" i="5"/>
  <c r="N263" i="5"/>
  <c r="J263" i="5"/>
  <c r="E263" i="5"/>
  <c r="N262" i="5"/>
  <c r="J262" i="5"/>
  <c r="E262" i="5"/>
  <c r="N261" i="5"/>
  <c r="J261" i="5"/>
  <c r="E261" i="5"/>
  <c r="N260" i="5"/>
  <c r="J260" i="5"/>
  <c r="E260" i="5"/>
  <c r="N259" i="5"/>
  <c r="J259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N97" i="5"/>
  <c r="J97" i="5"/>
  <c r="N96" i="5"/>
  <c r="J96" i="5"/>
  <c r="N95" i="5"/>
  <c r="J95" i="5"/>
  <c r="N94" i="5"/>
  <c r="J94" i="5"/>
  <c r="N93" i="5"/>
  <c r="J93" i="5"/>
  <c r="N92" i="5"/>
  <c r="J92" i="5"/>
  <c r="N91" i="5"/>
  <c r="J91" i="5"/>
  <c r="N90" i="5"/>
  <c r="J90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81" i="5"/>
  <c r="J81" i="5"/>
  <c r="N80" i="5"/>
  <c r="J80" i="5"/>
  <c r="N79" i="5"/>
  <c r="J79" i="5"/>
  <c r="N78" i="5"/>
  <c r="J78" i="5"/>
  <c r="N77" i="5"/>
  <c r="J77" i="5"/>
  <c r="N76" i="5"/>
  <c r="J76" i="5"/>
  <c r="N73" i="5"/>
  <c r="J73" i="5"/>
  <c r="N72" i="5"/>
  <c r="J72" i="5"/>
  <c r="N71" i="5"/>
  <c r="J71" i="5"/>
  <c r="N69" i="5"/>
  <c r="J69" i="5"/>
  <c r="N68" i="5"/>
  <c r="J68" i="5"/>
  <c r="J67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E58" i="5"/>
  <c r="N57" i="5"/>
  <c r="J57" i="5"/>
  <c r="E57" i="5"/>
  <c r="N56" i="5"/>
  <c r="J56" i="5"/>
  <c r="E56" i="5"/>
  <c r="N55" i="5"/>
  <c r="J55" i="5"/>
  <c r="E55" i="5"/>
  <c r="N54" i="5"/>
  <c r="J54" i="5"/>
  <c r="E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8" i="5"/>
  <c r="J8" i="5"/>
  <c r="N7" i="5"/>
  <c r="J7" i="5"/>
  <c r="N6" i="5"/>
  <c r="J6" i="5"/>
  <c r="N5" i="5"/>
  <c r="J5" i="5"/>
  <c r="N4" i="5"/>
  <c r="J4" i="5"/>
  <c r="N280" i="5" l="1"/>
  <c r="N283" i="5" s="1"/>
  <c r="N7" i="4"/>
  <c r="N8" i="4"/>
  <c r="N10" i="4" l="1"/>
  <c r="J10" i="4"/>
  <c r="E10" i="4"/>
  <c r="J7" i="4"/>
  <c r="J8" i="4"/>
  <c r="N75" i="3" l="1"/>
  <c r="J75" i="3"/>
  <c r="J70" i="3" l="1"/>
  <c r="N70" i="3"/>
  <c r="V278" i="4" l="1"/>
  <c r="S278" i="4"/>
  <c r="Q278" i="4"/>
  <c r="L278" i="4"/>
  <c r="N277" i="4"/>
  <c r="E277" i="4"/>
  <c r="N276" i="4"/>
  <c r="E276" i="4"/>
  <c r="N275" i="4"/>
  <c r="E275" i="4"/>
  <c r="I274" i="4"/>
  <c r="N274" i="4" s="1"/>
  <c r="E274" i="4"/>
  <c r="N273" i="4"/>
  <c r="J273" i="4"/>
  <c r="E273" i="4"/>
  <c r="N272" i="4"/>
  <c r="J272" i="4"/>
  <c r="E272" i="4"/>
  <c r="N271" i="4"/>
  <c r="J271" i="4"/>
  <c r="E271" i="4"/>
  <c r="N270" i="4"/>
  <c r="J270" i="4"/>
  <c r="E270" i="4"/>
  <c r="N269" i="4"/>
  <c r="J269" i="4"/>
  <c r="E269" i="4"/>
  <c r="N268" i="4"/>
  <c r="J268" i="4"/>
  <c r="E268" i="4"/>
  <c r="N267" i="4"/>
  <c r="J267" i="4"/>
  <c r="E267" i="4"/>
  <c r="N266" i="4"/>
  <c r="J266" i="4"/>
  <c r="E266" i="4"/>
  <c r="N265" i="4"/>
  <c r="J265" i="4"/>
  <c r="E265" i="4"/>
  <c r="N264" i="4"/>
  <c r="J264" i="4"/>
  <c r="E264" i="4"/>
  <c r="N263" i="4"/>
  <c r="J263" i="4"/>
  <c r="E263" i="4"/>
  <c r="N262" i="4"/>
  <c r="J262" i="4"/>
  <c r="E262" i="4"/>
  <c r="N261" i="4"/>
  <c r="J261" i="4"/>
  <c r="E261" i="4"/>
  <c r="N260" i="4"/>
  <c r="J260" i="4"/>
  <c r="E260" i="4"/>
  <c r="N259" i="4"/>
  <c r="J259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69" i="4"/>
  <c r="J69" i="4"/>
  <c r="N66" i="4"/>
  <c r="J66" i="4"/>
  <c r="N65" i="4"/>
  <c r="J65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E57" i="4"/>
  <c r="N56" i="4"/>
  <c r="J56" i="4"/>
  <c r="E56" i="4"/>
  <c r="N55" i="4"/>
  <c r="J55" i="4"/>
  <c r="E55" i="4"/>
  <c r="N54" i="4"/>
  <c r="J54" i="4"/>
  <c r="E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J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9" i="4"/>
  <c r="J9" i="4"/>
  <c r="E9" i="4"/>
  <c r="E8" i="4"/>
  <c r="N6" i="4"/>
  <c r="J6" i="4"/>
  <c r="E6" i="4"/>
  <c r="N5" i="4"/>
  <c r="J5" i="4"/>
  <c r="E5" i="4"/>
  <c r="N4" i="4"/>
  <c r="J4" i="4"/>
  <c r="E4" i="4"/>
  <c r="N278" i="4" l="1"/>
  <c r="N281" i="4" s="1"/>
  <c r="N72" i="3"/>
  <c r="N73" i="3"/>
  <c r="N74" i="3"/>
  <c r="J72" i="3"/>
  <c r="J73" i="3"/>
  <c r="J74" i="3"/>
  <c r="J76" i="3"/>
  <c r="J77" i="3"/>
  <c r="N69" i="3" l="1"/>
  <c r="J69" i="3"/>
  <c r="N64" i="3" l="1"/>
  <c r="N65" i="3"/>
  <c r="J64" i="3"/>
  <c r="N66" i="3" l="1"/>
  <c r="N67" i="3"/>
  <c r="J66" i="3"/>
  <c r="J67" i="3"/>
  <c r="N63" i="3"/>
  <c r="J63" i="3"/>
  <c r="E15" i="3" l="1"/>
  <c r="J15" i="3"/>
  <c r="N15" i="3"/>
  <c r="E16" i="3"/>
  <c r="J16" i="3"/>
  <c r="N16" i="3"/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74" i="3" l="1"/>
  <c r="S274" i="3"/>
  <c r="Q274" i="3"/>
  <c r="L274" i="3"/>
  <c r="N273" i="3"/>
  <c r="E273" i="3"/>
  <c r="N272" i="3"/>
  <c r="E272" i="3"/>
  <c r="N271" i="3"/>
  <c r="E271" i="3"/>
  <c r="I270" i="3"/>
  <c r="N270" i="3" s="1"/>
  <c r="E270" i="3"/>
  <c r="N269" i="3"/>
  <c r="J269" i="3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N76" i="3"/>
  <c r="N71" i="3"/>
  <c r="J71" i="3"/>
  <c r="N68" i="3"/>
  <c r="J68" i="3"/>
  <c r="J65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74" i="3" l="1"/>
  <c r="N277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<sst xmlns="http://schemas.openxmlformats.org/spreadsheetml/2006/main" count="1130" uniqueCount="473">
  <si>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</si>
  <si>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</si>
  <si>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</si>
  <si>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</si>
  <si>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</si>
  <si>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</si>
  <si>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</si>
  <si>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</si>
  <si>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</si>
  <si>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</si>
  <si>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</si>
  <si>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</si>
  <si>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</si>
  <si>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</si>
  <si>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</si>
  <si>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</si>
  <si>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</si>
  <si>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</si>
  <si>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</si>
  <si>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</si>
  <si>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</si>
  <si>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</si>
  <si>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</si>
  <si>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</si>
  <si>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</si>
  <si>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</si>
  <si>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</si>
  <si>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</si>
  <si>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</si>
  <si>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</si>
  <si>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</si>
  <si>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</si>
  <si>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</si>
  <si>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</si>
  <si>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</si>
  <si>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</si>
  <si>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</si>
  <si>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</si>
  <si>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</si>
  <si>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</si>
  <si>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</si>
  <si>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</si>
  <si>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</si>
  <si>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</si>
  <si>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</si>
  <si>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</si>
  <si>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</si>
  <si>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</si>
  <si>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</si>
  <si>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</si>
  <si>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</si>
  <si>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</si>
  <si>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</si>
  <si>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</si>
  <si>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</si>
  <si>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</si>
  <si>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</si>
  <si>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</si>
  <si>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</si>
  <si>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</si>
  <si>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</si>
  <si>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</si>
  <si>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</si>
  <si>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</si>
  <si>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</si>
  <si>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</si>
  <si>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</si>
  <si>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</si>
  <si>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</si>
  <si>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</si>
  <si>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</si>
  <si>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</si>
  <si>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</si>
  <si>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</si>
  <si>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</si>
  <si>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</si>
  <si>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</si>
  <si>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</si>
  <si>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</si>
  <si>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</si>
  <si>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</si>
  <si>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</si>
  <si>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</si>
  <si>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</si>
  <si>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</si>
  <si>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</si>
  <si>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</si>
  <si>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</si>
  <si>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</si>
  <si>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</si>
  <si>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</si>
  <si>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</si>
  <si>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</si>
  <si>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</si>
  <si>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</si>
  <si>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</si>
  <si>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</si>
  <si>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</si>
  <si>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</si>
  <si>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</si>
  <si>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</si>
  <si>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</si>
  <si>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</si>
  <si>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</si>
  <si>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</si>
  <si>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</si>
  <si>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</si>
  <si>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</si>
  <si>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</si>
  <si>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</si>
  <si>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</si>
  <si>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</si>
  <si>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</si>
  <si>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</si>
  <si>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</si>
  <si>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</si>
  <si>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</si>
  <si>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</si>
  <si>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</si>
  <si>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</si>
  <si>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</si>
  <si>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</si>
  <si>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</si>
  <si>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</si>
  <si>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</si>
  <si>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</si>
  <si>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</si>
  <si>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</si>
  <si>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</si>
  <si>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</si>
  <si>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</si>
  <si>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</si>
  <si>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</si>
  <si>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</si>
  <si>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</si>
  <si>
    <t>X</t>
  </si>
  <si>
    <t>VICERAS SELECTAS DEL BAJIO</t>
  </si>
  <si>
    <t>TRIPAS</t>
  </si>
  <si>
    <t>FOLIO 11156</t>
  </si>
  <si>
    <t>GRANJERO FELIZ</t>
  </si>
  <si>
    <t>A05-22900</t>
  </si>
  <si>
    <t>FOLIO CENTRAL 11279</t>
  </si>
  <si>
    <t>A-1331</t>
  </si>
  <si>
    <t>ODELPA</t>
  </si>
  <si>
    <t>FOLIO CENTRAL 11284</t>
  </si>
  <si>
    <t>A-1313</t>
  </si>
  <si>
    <t>DELANTERO</t>
  </si>
  <si>
    <t>ARCADIO LEDO BERISTAIN         ALBICIA</t>
  </si>
  <si>
    <t>chiles, pata, virginias</t>
  </si>
  <si>
    <t>FOLIO CENTRAL  11294</t>
  </si>
  <si>
    <t>Chile, Chistorra, York</t>
  </si>
  <si>
    <t>FOLIO CENTRAL  11301</t>
  </si>
  <si>
    <t xml:space="preserve">Chorizo, J americano, </t>
  </si>
  <si>
    <t>FOLIO CENTRAL 11295</t>
  </si>
  <si>
    <t>A-337189  Nota 507</t>
  </si>
  <si>
    <t>A-337190 Nota 370</t>
  </si>
  <si>
    <t>A-337222  Nota  983</t>
  </si>
  <si>
    <t>A-337151  Nota  4964</t>
  </si>
  <si>
    <t>HC-12764</t>
  </si>
  <si>
    <t>Chile , Chorizo blanco, J. Americano</t>
  </si>
  <si>
    <t>FOLIO CENTRAL    11305</t>
  </si>
  <si>
    <t>A-337238   Nota  1226</t>
  </si>
  <si>
    <t>V05--1842</t>
  </si>
  <si>
    <t>NLP</t>
  </si>
  <si>
    <t>FOLIO 11158</t>
  </si>
  <si>
    <t>A-337225</t>
  </si>
  <si>
    <t>FOLIO 11168</t>
  </si>
  <si>
    <t>A-337252</t>
  </si>
  <si>
    <t>FOLIO 11169</t>
  </si>
  <si>
    <t>A-337253</t>
  </si>
  <si>
    <t>jamon con hueso</t>
  </si>
  <si>
    <t>folio 11159</t>
  </si>
  <si>
    <t>FOLIO 11155</t>
  </si>
  <si>
    <t>BICERAS SELECTAS DEL BAJIO</t>
  </si>
  <si>
    <t>FOLIO 11170</t>
  </si>
  <si>
    <t>V05--1999</t>
  </si>
  <si>
    <t>PULPA</t>
  </si>
  <si>
    <t>FOLIO 11167</t>
  </si>
  <si>
    <t>CANALES  170</t>
  </si>
  <si>
    <t xml:space="preserve">Pierna tocino, </t>
  </si>
  <si>
    <t>A-337387</t>
  </si>
  <si>
    <t>CHORIZO</t>
  </si>
  <si>
    <t>Chile,pata,York, Americano</t>
  </si>
  <si>
    <t>A-337386</t>
  </si>
  <si>
    <t>CARNERO, MENUDO</t>
  </si>
  <si>
    <t>FOLIO CENTRAL 11306</t>
  </si>
  <si>
    <t>A-337384</t>
  </si>
  <si>
    <t>FOLIO CENTRAL 11307</t>
  </si>
  <si>
    <t>A-337385</t>
  </si>
  <si>
    <t>NOTA 1408</t>
  </si>
  <si>
    <t>NOTA 1395</t>
  </si>
  <si>
    <t>FOLIO CENTRAL 1319</t>
  </si>
  <si>
    <t>NOTA  2312</t>
  </si>
  <si>
    <t>FOLIO  CENTRAL 11320</t>
  </si>
  <si>
    <t>NOTA  2529</t>
  </si>
  <si>
    <t>NOTA 1900</t>
  </si>
  <si>
    <t>NOTA 1901</t>
  </si>
  <si>
    <t>NOTA 1212</t>
  </si>
  <si>
    <t>FOLIO CENTRAL 11310</t>
  </si>
  <si>
    <t>chorizo blanco, york, americano, chile virgilio , para res</t>
  </si>
  <si>
    <t>A-337251</t>
  </si>
  <si>
    <t>NOTA  1557</t>
  </si>
  <si>
    <t>CANALES  108</t>
  </si>
  <si>
    <t>CANALES 251</t>
  </si>
  <si>
    <t>CANALES  251</t>
  </si>
  <si>
    <t>CANALES  130</t>
  </si>
  <si>
    <t>0267 C1</t>
  </si>
  <si>
    <t>0270 C1</t>
  </si>
  <si>
    <t>0289 C1</t>
  </si>
  <si>
    <t>0303 C1</t>
  </si>
  <si>
    <t>0319 C1</t>
  </si>
  <si>
    <t>0326 C1</t>
  </si>
  <si>
    <t>0333 C1</t>
  </si>
  <si>
    <r>
      <t>CANALES  219--</t>
    </r>
    <r>
      <rPr>
        <b/>
        <sz val="14"/>
        <color rgb="FF0000FF"/>
        <rFont val="Calibri"/>
        <family val="2"/>
        <scheme val="minor"/>
      </rPr>
      <t>--217</t>
    </r>
  </si>
  <si>
    <t>0353 C1</t>
  </si>
  <si>
    <t>0369 C1</t>
  </si>
  <si>
    <t>0378 C1</t>
  </si>
  <si>
    <t>0406 C1</t>
  </si>
  <si>
    <t>0408 C1</t>
  </si>
  <si>
    <t>0416 C1</t>
  </si>
  <si>
    <t>0425 C1</t>
  </si>
  <si>
    <t>0446 C1</t>
  </si>
  <si>
    <t>0462 C1</t>
  </si>
  <si>
    <t>0471 C1</t>
  </si>
  <si>
    <t>ENTRADAS DEL MES DE       A B  R I L              2 0 2 3</t>
  </si>
  <si>
    <t>DISTRIBUIDORA PEPE FILETE DE PUEBLA</t>
  </si>
  <si>
    <t>CANALES  196</t>
  </si>
  <si>
    <t>CANALES 110</t>
  </si>
  <si>
    <t>FOLIO  11175</t>
  </si>
  <si>
    <t>FOLIO CENTRAL  11303</t>
  </si>
  <si>
    <t>A-1332</t>
  </si>
  <si>
    <t>Transrferencia  S</t>
  </si>
  <si>
    <t xml:space="preserve">Transferencia   S </t>
  </si>
  <si>
    <t>folio 111161</t>
  </si>
  <si>
    <t>CANALES  252</t>
  </si>
  <si>
    <t>CANALES  90</t>
  </si>
  <si>
    <t xml:space="preserve">GRANJERO FELIZ </t>
  </si>
  <si>
    <t>A05-23295</t>
  </si>
  <si>
    <t>2885--NC-121</t>
  </si>
  <si>
    <r>
      <t>2913--</t>
    </r>
    <r>
      <rPr>
        <b/>
        <sz val="14"/>
        <color rgb="FFFF0000"/>
        <rFont val="Calibri"/>
        <family val="2"/>
        <scheme val="minor"/>
      </rPr>
      <t>-NC-????</t>
    </r>
  </si>
  <si>
    <t>FOLIO 11203</t>
  </si>
  <si>
    <t>V05-2289</t>
  </si>
  <si>
    <t>Transferencia  B</t>
  </si>
  <si>
    <t>CANALES 90</t>
  </si>
  <si>
    <t>CANALES   250</t>
  </si>
  <si>
    <t>2924--NC-124</t>
  </si>
  <si>
    <t>ENTRADAS DEL MES DE       M A Y O              2 0 2 3</t>
  </si>
  <si>
    <t>CANALES  240</t>
  </si>
  <si>
    <t>CANALES 247</t>
  </si>
  <si>
    <t xml:space="preserve">ARCADIO LEDO BERISTAIN     ALB&amp;CIA </t>
  </si>
  <si>
    <t>FOLIO 11195</t>
  </si>
  <si>
    <t>A-337703</t>
  </si>
  <si>
    <t xml:space="preserve">Transferencia S  se pagaron de mas </t>
  </si>
  <si>
    <t>Se compensa los 1,000.00 de + el 31-Mar-23</t>
  </si>
  <si>
    <t>JAMON C/H</t>
  </si>
  <si>
    <t>FOLIO 11196</t>
  </si>
  <si>
    <t>CABEZA DE LOMO</t>
  </si>
  <si>
    <t>LOMO DE CABEZA</t>
  </si>
  <si>
    <t>FOLIO 11200</t>
  </si>
  <si>
    <t>FOLIO 11197</t>
  </si>
  <si>
    <t>CUERO PAPEL    Nota  4539</t>
  </si>
  <si>
    <t>0488 C1</t>
  </si>
  <si>
    <t>0496 C1</t>
  </si>
  <si>
    <t>0529 C1</t>
  </si>
  <si>
    <t>0545 C1</t>
  </si>
  <si>
    <t>0553 C1</t>
  </si>
  <si>
    <t>0571 C1</t>
  </si>
  <si>
    <t>0572 C1</t>
  </si>
  <si>
    <t>0594 C1</t>
  </si>
  <si>
    <t>0611 C1</t>
  </si>
  <si>
    <t>0627 C1</t>
  </si>
  <si>
    <t>0642 C1</t>
  </si>
  <si>
    <t>0652 C1</t>
  </si>
  <si>
    <t>0662 C1</t>
  </si>
  <si>
    <t>0684 C1</t>
  </si>
  <si>
    <t>0685 C1</t>
  </si>
  <si>
    <t>0697 C1</t>
  </si>
  <si>
    <t>0720 C1</t>
  </si>
  <si>
    <t>0738 C1</t>
  </si>
  <si>
    <t>0766 C1</t>
  </si>
  <si>
    <t>0798 C1</t>
  </si>
  <si>
    <t>0810 C1</t>
  </si>
  <si>
    <t>A05-23395</t>
  </si>
  <si>
    <t xml:space="preserve">MANTECA </t>
  </si>
  <si>
    <t xml:space="preserve">RAFAEL ZAMBRANO SANDOVAL          Frituras de cerdo SAN PEDRO </t>
  </si>
  <si>
    <t>FOLIO 11211</t>
  </si>
  <si>
    <t>FOLIO 11206</t>
  </si>
  <si>
    <t>ADAMAS INT MORELIA</t>
  </si>
  <si>
    <t xml:space="preserve">Cuero panceta </t>
  </si>
  <si>
    <t>FOLIO  11209</t>
  </si>
  <si>
    <t>PU-115222</t>
  </si>
  <si>
    <t>FOLIO CENTRAL  11328</t>
  </si>
  <si>
    <t>A--1366</t>
  </si>
  <si>
    <t>FOLIO CENTRAL 11347</t>
  </si>
  <si>
    <t>A-1367</t>
  </si>
  <si>
    <t>FOLIO CENTRAL  11322</t>
  </si>
  <si>
    <t>A-1351</t>
  </si>
  <si>
    <t>FOLIO CENTRAL 11333</t>
  </si>
  <si>
    <t>A-1372</t>
  </si>
  <si>
    <t>Transfernecia  b</t>
  </si>
  <si>
    <t xml:space="preserve">ARCADIO LEDO BERISTAIN      ALBICIA </t>
  </si>
  <si>
    <t>FOLIO CENTRAL 11373</t>
  </si>
  <si>
    <t>A-337955</t>
  </si>
  <si>
    <t>NOTA 2052</t>
  </si>
  <si>
    <t>FOLIO CENTRAL 11365</t>
  </si>
  <si>
    <t>A--337751</t>
  </si>
  <si>
    <t>NOTA  1426</t>
  </si>
  <si>
    <t>ADOBO</t>
  </si>
  <si>
    <t>FOLIO CENTRAL 11377</t>
  </si>
  <si>
    <t>A-337956</t>
  </si>
  <si>
    <t>NOTA  2197</t>
  </si>
  <si>
    <t>ARGENTINO</t>
  </si>
  <si>
    <t>FOLIO CENTRAL 11370</t>
  </si>
  <si>
    <t>A-337954</t>
  </si>
  <si>
    <t>NOTA 1845</t>
  </si>
  <si>
    <t>FOLIO CENTRAL 11382</t>
  </si>
  <si>
    <t>A-337953</t>
  </si>
  <si>
    <t>NOTA 2691</t>
  </si>
  <si>
    <t>FOLIO CENTRAL 11334</t>
  </si>
  <si>
    <t>A-337952</t>
  </si>
  <si>
    <t xml:space="preserve">  </t>
  </si>
  <si>
    <t>FOLIO CENTRAL 11367</t>
  </si>
  <si>
    <t>A-337951</t>
  </si>
  <si>
    <t>NOTA 1589</t>
  </si>
  <si>
    <t>0829 C1</t>
  </si>
  <si>
    <t>0849 C1</t>
  </si>
  <si>
    <t>0874 C1</t>
  </si>
  <si>
    <t>0885 C1</t>
  </si>
  <si>
    <t>892 C1</t>
  </si>
  <si>
    <t>0912 C1</t>
  </si>
  <si>
    <t>0922 C1</t>
  </si>
  <si>
    <t>0953 C1</t>
  </si>
  <si>
    <t>0975 C1</t>
  </si>
  <si>
    <t>0998 C1</t>
  </si>
  <si>
    <t>0014 C1</t>
  </si>
  <si>
    <t>ENTRADAS DEL MES DE       J U N I O               2 0 2 3</t>
  </si>
  <si>
    <t>CANALES  214</t>
  </si>
  <si>
    <t>0034 D1</t>
  </si>
  <si>
    <t>Transfereencia B</t>
  </si>
  <si>
    <t>A-337930</t>
  </si>
  <si>
    <t>NOTAS 2193--2199--2200</t>
  </si>
  <si>
    <t>COMBO CUERO PAPEL</t>
  </si>
  <si>
    <t>A-337931</t>
  </si>
  <si>
    <t>NOTA---2201</t>
  </si>
  <si>
    <t>FOLIO  11229</t>
  </si>
  <si>
    <t>FOLIO  11230</t>
  </si>
  <si>
    <t>CANALES  100</t>
  </si>
  <si>
    <t>CANALES 115</t>
  </si>
  <si>
    <t>PARA</t>
  </si>
  <si>
    <t>FOLIO CENTRAL 11371</t>
  </si>
  <si>
    <t>A-1386</t>
  </si>
  <si>
    <t>A-1402</t>
  </si>
  <si>
    <t>V05-2757</t>
  </si>
  <si>
    <t>CANALES  149</t>
  </si>
  <si>
    <t>A-1405</t>
  </si>
  <si>
    <t>ARCADIO LEDO BERISTAIN        Albicia</t>
  </si>
  <si>
    <t>CHILE. TOCINO, VIRGINIA</t>
  </si>
  <si>
    <t>A-338169</t>
  </si>
  <si>
    <t>FOLIO CENTRAL  11408</t>
  </si>
  <si>
    <t>NOTA 4968</t>
  </si>
  <si>
    <t xml:space="preserve">Notas </t>
  </si>
  <si>
    <t>FOLIO CENTRAL 11407</t>
  </si>
  <si>
    <t>A-338168</t>
  </si>
  <si>
    <t>NOTA 4953</t>
  </si>
  <si>
    <t>FOLIO CENTRAL  11405</t>
  </si>
  <si>
    <t>A-338167</t>
  </si>
  <si>
    <t>NOTA 4840</t>
  </si>
  <si>
    <t>JAMON VIRGINIA, YORK</t>
  </si>
  <si>
    <t>FOLIO CENTRAL 11401</t>
  </si>
  <si>
    <t>A-338166</t>
  </si>
  <si>
    <t>FOLIO CENTRAL  11385</t>
  </si>
  <si>
    <t>A-338162</t>
  </si>
  <si>
    <t>NOTA 2799</t>
  </si>
  <si>
    <t>NOTA 4383</t>
  </si>
  <si>
    <t>CHULETA AHUMADA</t>
  </si>
  <si>
    <t>FOLIO CENTRAL 11387</t>
  </si>
  <si>
    <t>A-338161</t>
  </si>
  <si>
    <t>NOTA 3181</t>
  </si>
  <si>
    <t>FOLIO CENTRAL 11391</t>
  </si>
  <si>
    <t>A-338163</t>
  </si>
  <si>
    <t>NOTA 3424</t>
  </si>
  <si>
    <t>Pata en vinagre, Tocino</t>
  </si>
  <si>
    <t>FOLIO CENTRAL 11395</t>
  </si>
  <si>
    <t>A-338164</t>
  </si>
  <si>
    <t>FOLIO CENTRAL 11398</t>
  </si>
  <si>
    <t>A-338165</t>
  </si>
  <si>
    <t>NOTA 4149</t>
  </si>
  <si>
    <t>XXXXXX</t>
  </si>
  <si>
    <t>NOTA 3730</t>
  </si>
  <si>
    <t>CABEZAS 100</t>
  </si>
  <si>
    <t>0062 D1</t>
  </si>
  <si>
    <t>0098 D1</t>
  </si>
  <si>
    <t>0113 D1</t>
  </si>
  <si>
    <t>0121 D1</t>
  </si>
  <si>
    <t>0152 D1</t>
  </si>
  <si>
    <t>0170 D1</t>
  </si>
  <si>
    <t>0185 D1</t>
  </si>
  <si>
    <t>0198 D1</t>
  </si>
  <si>
    <t>0226 D1</t>
  </si>
  <si>
    <t>0227 D1</t>
  </si>
  <si>
    <t>0234 D1</t>
  </si>
  <si>
    <t>0249 D1</t>
  </si>
  <si>
    <t>0277 D1</t>
  </si>
  <si>
    <t>0316 D1</t>
  </si>
  <si>
    <t>ENTRADAS DEL MES DE       J U L I O               2 0 2 3</t>
  </si>
  <si>
    <t>CANALES 248</t>
  </si>
  <si>
    <t>CANALES 189</t>
  </si>
  <si>
    <t>AGROPECUARIA LA GABY      249</t>
  </si>
  <si>
    <t xml:space="preserve">PORCICOLA SAN BERNARDO </t>
  </si>
  <si>
    <t>CANALES 60</t>
  </si>
  <si>
    <t>Transferenmcia S</t>
  </si>
  <si>
    <t>T-149</t>
  </si>
  <si>
    <t>CANALES  140</t>
  </si>
  <si>
    <t>AGROPECUARIA EL TOPETE      250</t>
  </si>
  <si>
    <t xml:space="preserve">AGROPECUARIA LA CHEMITA </t>
  </si>
  <si>
    <t>CANALES  50</t>
  </si>
  <si>
    <t xml:space="preserve">COMERCIALIZADORA CENTER MEATS </t>
  </si>
  <si>
    <t>COMBOS 4</t>
  </si>
  <si>
    <t>FOLIO CENTRAL 11411</t>
  </si>
  <si>
    <t>A-338352</t>
  </si>
  <si>
    <t>NOTA 301</t>
  </si>
  <si>
    <t>FOLIO CENTRAL 11412</t>
  </si>
  <si>
    <t>A-338353</t>
  </si>
  <si>
    <t>NOTA 302</t>
  </si>
  <si>
    <t>FOLIO CENTRAL 11414</t>
  </si>
  <si>
    <t>A-338354</t>
  </si>
  <si>
    <t>NOTA 529</t>
  </si>
  <si>
    <t>FOLIO CENTRAL 11416</t>
  </si>
  <si>
    <t>A-338355</t>
  </si>
  <si>
    <t>NOTA 769</t>
  </si>
  <si>
    <t>FOLIO CENTRAL 11419</t>
  </si>
  <si>
    <t>A-338356</t>
  </si>
  <si>
    <t>NOTA  1005</t>
  </si>
  <si>
    <t>FOLIO CENTRAL 11418</t>
  </si>
  <si>
    <t>A-338359</t>
  </si>
  <si>
    <t>NOTA 874</t>
  </si>
  <si>
    <t>FOLIO CENTRAL 11421</t>
  </si>
  <si>
    <t>A-338357</t>
  </si>
  <si>
    <t>NOTA 1095</t>
  </si>
  <si>
    <t>VARISO</t>
  </si>
  <si>
    <t>FOLIO CENTRAL 11423</t>
  </si>
  <si>
    <t>A-338358</t>
  </si>
  <si>
    <t>NOTA 1319</t>
  </si>
  <si>
    <t>FOLIO CENTRAL 11425</t>
  </si>
  <si>
    <t>A-338025</t>
  </si>
  <si>
    <t>NOTA 3256</t>
  </si>
  <si>
    <t>CANALES  70</t>
  </si>
  <si>
    <t>AGROPECUARIA LA GABY      250</t>
  </si>
  <si>
    <t>RAFAEL ZAMBRANO SANDOVAL</t>
  </si>
  <si>
    <t>MANITA DE CERDO</t>
  </si>
  <si>
    <t>FOLIO 11295</t>
  </si>
  <si>
    <t>MANTECA</t>
  </si>
  <si>
    <t>T-152</t>
  </si>
  <si>
    <t xml:space="preserve">Transfererencia S </t>
  </si>
  <si>
    <t>23887--23952--5469</t>
  </si>
  <si>
    <t>23887--23952--NC-477</t>
  </si>
  <si>
    <t>23972--</t>
  </si>
  <si>
    <t>DISTRIBUIDORA DE CARNES SELECTAS RAMPE</t>
  </si>
  <si>
    <t>COMBO PERNIL</t>
  </si>
  <si>
    <t>FOLIO 11307</t>
  </si>
  <si>
    <t>T-178</t>
  </si>
  <si>
    <t>T-154</t>
  </si>
  <si>
    <t>-</t>
  </si>
  <si>
    <t>23935--12788</t>
  </si>
  <si>
    <t>23935--7583</t>
  </si>
  <si>
    <t>NOTA CREDITO POR  34.1 kg</t>
  </si>
  <si>
    <t>43026---NC-38</t>
  </si>
  <si>
    <t>Transferencai S</t>
  </si>
  <si>
    <t>T</t>
  </si>
  <si>
    <t>T-177</t>
  </si>
  <si>
    <t>0327 D1</t>
  </si>
  <si>
    <t>0355 D1</t>
  </si>
  <si>
    <t>0369 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</si>
</sst>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1"/>
      <scheme val="minor"/>
    </font>
    <font>
      <b/>
      <sz val="14"/>
      <color rgb="FFFF0000"/>
      <name val="Calibri"/>
      <family val="1"/>
      <scheme val="minor"/>
    </font>
    <font>
      <b/>
      <sz val="16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i/>
      <sz val="12"/>
      <color theme="1"/>
      <name val="Calibri"/>
      <family val="1"/>
      <scheme val="minor"/>
    </font>
    <font>
      <b/>
      <sz val="14"/>
      <color rgb="FF660033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4"/>
      <color rgb="FF0000FF"/>
      <name val="Calibri"/>
      <family val="1"/>
      <scheme val="minor"/>
    </font>
    <font>
      <sz val="18"/>
      <color rgb="FF0000FF"/>
      <name val="Calibri"/>
      <family val="2"/>
      <scheme val="minor"/>
    </font>
    <font>
      <b/>
      <sz val="18"/>
      <color rgb="FF0000FF"/>
      <name val="Calibri"/>
      <family val="1"/>
      <scheme val="minor"/>
    </font>
    <font>
      <b/>
      <sz val="18"/>
      <color rgb="FF0000FF"/>
      <name val="Calibri Light"/>
      <family val="2"/>
      <scheme val="major"/>
    </font>
    <font>
      <b/>
      <i/>
      <sz val="18"/>
      <color rgb="FF0000FF"/>
      <name val="Calibri"/>
      <family val="1"/>
      <scheme val="minor"/>
    </font>
    <font>
      <b/>
      <sz val="16"/>
      <color rgb="FF0000FF"/>
      <name val="Calibri"/>
      <family val="1"/>
      <scheme val="minor"/>
    </font>
    <font>
      <b/>
      <sz val="15"/>
      <color rgb="FF0000FF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8"/>
      <color theme="1"/>
      <name val="Calibri"/>
      <family val="2"/>
      <scheme val="minor"/>
    </font>
    <font>
      <b/>
      <sz val="12"/>
      <color rgb="FF3333FF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</fills>
  <borders count="8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9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wrapText="1"/>
    </xf>
    <xf numFmtId="0" fontId="29" fillId="14" borderId="3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wrapText="1"/>
    </xf>
    <xf numFmtId="0" fontId="53" fillId="3" borderId="26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 wrapText="1"/>
    </xf>
    <xf numFmtId="0" fontId="15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wrapText="1"/>
    </xf>
    <xf numFmtId="0" fontId="22" fillId="12" borderId="41" xfId="0" applyFont="1" applyFill="1" applyBorder="1" applyAlignment="1">
      <alignment horizontal="left"/>
    </xf>
    <xf numFmtId="0" fontId="27" fillId="0" borderId="22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53" fillId="0" borderId="26" xfId="0" applyNumberFormat="1" applyFont="1" applyBorder="1" applyAlignment="1">
      <alignment horizontal="center" vertical="center" wrapText="1"/>
    </xf>
    <xf numFmtId="4" fontId="27" fillId="0" borderId="26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 wrapText="1"/>
    </xf>
    <xf numFmtId="165" fontId="42" fillId="3" borderId="0" xfId="0" applyNumberFormat="1" applyFont="1" applyFill="1" applyAlignment="1">
      <alignment horizontal="center" vertical="center" wrapText="1"/>
    </xf>
    <xf numFmtId="1" fontId="9" fillId="14" borderId="26" xfId="0" applyNumberFormat="1" applyFont="1" applyFill="1" applyBorder="1" applyAlignment="1">
      <alignment horizontal="center" wrapText="1"/>
    </xf>
    <xf numFmtId="165" fontId="54" fillId="13" borderId="0" xfId="0" applyNumberFormat="1" applyFont="1" applyFill="1" applyAlignment="1">
      <alignment horizontal="center" wrapText="1"/>
    </xf>
    <xf numFmtId="0" fontId="2" fillId="3" borderId="26" xfId="0" applyFont="1" applyFill="1" applyBorder="1" applyAlignment="1">
      <alignment horizontal="center" vertical="center"/>
    </xf>
    <xf numFmtId="0" fontId="22" fillId="0" borderId="27" xfId="0" applyFont="1" applyBorder="1" applyAlignment="1">
      <alignment horizontal="left" wrapText="1"/>
    </xf>
    <xf numFmtId="0" fontId="16" fillId="0" borderId="25" xfId="0" applyFont="1" applyBorder="1" applyAlignment="1">
      <alignment vertical="center"/>
    </xf>
    <xf numFmtId="165" fontId="12" fillId="0" borderId="0" xfId="0" applyNumberFormat="1" applyFont="1" applyAlignment="1">
      <alignment horizontal="center" vertical="center" wrapText="1"/>
    </xf>
    <xf numFmtId="165" fontId="42" fillId="0" borderId="0" xfId="0" applyNumberFormat="1" applyFont="1" applyAlignment="1">
      <alignment horizontal="center" vertical="center" wrapText="1"/>
    </xf>
    <xf numFmtId="164" fontId="2" fillId="0" borderId="21" xfId="0" applyNumberFormat="1" applyFont="1" applyBorder="1" applyAlignment="1">
      <alignment vertical="center" wrapText="1"/>
    </xf>
    <xf numFmtId="165" fontId="12" fillId="0" borderId="0" xfId="0" applyNumberFormat="1" applyFont="1" applyFill="1" applyAlignment="1">
      <alignment horizontal="center" wrapText="1"/>
    </xf>
    <xf numFmtId="165" fontId="55" fillId="14" borderId="0" xfId="0" applyNumberFormat="1" applyFont="1" applyFill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0" fontId="15" fillId="3" borderId="27" xfId="0" applyFont="1" applyFill="1" applyBorder="1" applyAlignment="1">
      <alignment horizontal="left"/>
    </xf>
    <xf numFmtId="0" fontId="52" fillId="0" borderId="32" xfId="0" applyFont="1" applyFill="1" applyBorder="1" applyAlignment="1">
      <alignment horizontal="center" vertical="center" wrapText="1"/>
    </xf>
    <xf numFmtId="0" fontId="16" fillId="14" borderId="31" xfId="0" applyFont="1" applyFill="1" applyBorder="1" applyAlignment="1">
      <alignment horizontal="center" vertical="center" wrapText="1"/>
    </xf>
    <xf numFmtId="44" fontId="16" fillId="14" borderId="26" xfId="1" applyFont="1" applyFill="1" applyBorder="1" applyAlignment="1">
      <alignment horizontal="center" vertical="center" wrapText="1"/>
    </xf>
    <xf numFmtId="44" fontId="16" fillId="14" borderId="19" xfId="1" applyFont="1" applyFill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7" fillId="0" borderId="26" xfId="0" applyNumberFormat="1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/>
    </xf>
    <xf numFmtId="4" fontId="2" fillId="0" borderId="26" xfId="0" applyNumberFormat="1" applyFont="1" applyFill="1" applyBorder="1" applyAlignment="1">
      <alignment wrapText="1"/>
    </xf>
    <xf numFmtId="164" fontId="2" fillId="0" borderId="26" xfId="0" applyNumberFormat="1" applyFont="1" applyFill="1" applyBorder="1" applyAlignment="1">
      <alignment wrapText="1"/>
    </xf>
    <xf numFmtId="1" fontId="2" fillId="0" borderId="26" xfId="0" applyNumberFormat="1" applyFont="1" applyFill="1" applyBorder="1" applyAlignment="1">
      <alignment vertical="center" wrapText="1"/>
    </xf>
    <xf numFmtId="0" fontId="15" fillId="0" borderId="26" xfId="0" applyFont="1" applyFill="1" applyBorder="1" applyAlignment="1">
      <alignment horizontal="left"/>
    </xf>
    <xf numFmtId="0" fontId="27" fillId="0" borderId="26" xfId="0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wrapText="1"/>
    </xf>
    <xf numFmtId="0" fontId="16" fillId="0" borderId="26" xfId="0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horizontal="center" wrapText="1"/>
    </xf>
    <xf numFmtId="0" fontId="15" fillId="0" borderId="26" xfId="0" applyFont="1" applyFill="1" applyBorder="1" applyAlignment="1">
      <alignment vertical="center" wrapText="1"/>
    </xf>
    <xf numFmtId="0" fontId="21" fillId="0" borderId="26" xfId="0" applyFont="1" applyFill="1" applyBorder="1" applyAlignment="1">
      <alignment vertical="center" wrapText="1"/>
    </xf>
    <xf numFmtId="0" fontId="16" fillId="0" borderId="26" xfId="0" applyFont="1" applyFill="1" applyBorder="1" applyAlignment="1">
      <alignment vertical="center" wrapText="1"/>
    </xf>
    <xf numFmtId="0" fontId="19" fillId="0" borderId="26" xfId="0" applyFont="1" applyFill="1" applyBorder="1" applyAlignment="1">
      <alignment horizontal="left"/>
    </xf>
    <xf numFmtId="164" fontId="2" fillId="0" borderId="26" xfId="0" applyNumberFormat="1" applyFont="1" applyFill="1" applyBorder="1" applyAlignment="1">
      <alignment vertical="center" wrapText="1"/>
    </xf>
    <xf numFmtId="0" fontId="27" fillId="0" borderId="26" xfId="0" applyFont="1" applyFill="1" applyBorder="1" applyAlignment="1">
      <alignment vertical="center" wrapText="1"/>
    </xf>
    <xf numFmtId="165" fontId="6" fillId="0" borderId="2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5" fontId="42" fillId="0" borderId="0" xfId="0" applyNumberFormat="1" applyFont="1" applyFill="1" applyAlignment="1">
      <alignment horizontal="center" vertical="center" wrapText="1"/>
    </xf>
    <xf numFmtId="165" fontId="54" fillId="0" borderId="0" xfId="0" applyNumberFormat="1" applyFont="1" applyFill="1" applyAlignment="1">
      <alignment horizontal="center" wrapText="1"/>
    </xf>
    <xf numFmtId="165" fontId="55" fillId="0" borderId="0" xfId="0" applyNumberFormat="1" applyFont="1" applyFill="1" applyAlignment="1">
      <alignment horizontal="center" wrapText="1"/>
    </xf>
    <xf numFmtId="165" fontId="12" fillId="0" borderId="0" xfId="0" applyNumberFormat="1" applyFont="1" applyFill="1" applyAlignment="1">
      <alignment horizontal="center" vertical="center" wrapText="1"/>
    </xf>
    <xf numFmtId="165" fontId="6" fillId="0" borderId="26" xfId="0" applyNumberFormat="1" applyFont="1" applyFill="1" applyBorder="1" applyAlignment="1">
      <alignment horizontal="center"/>
    </xf>
    <xf numFmtId="165" fontId="42" fillId="0" borderId="38" xfId="0" applyNumberFormat="1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center" vertical="center"/>
    </xf>
    <xf numFmtId="164" fontId="9" fillId="0" borderId="16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164" fontId="9" fillId="0" borderId="27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/>
    </xf>
    <xf numFmtId="164" fontId="9" fillId="0" borderId="27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56" fillId="0" borderId="26" xfId="0" applyFont="1" applyFill="1" applyBorder="1" applyAlignment="1">
      <alignment horizontal="center" vertical="center" wrapText="1"/>
    </xf>
    <xf numFmtId="1" fontId="7" fillId="0" borderId="26" xfId="0" applyNumberFormat="1" applyFont="1" applyBorder="1" applyAlignment="1">
      <alignment horizontal="center" wrapText="1"/>
    </xf>
    <xf numFmtId="166" fontId="29" fillId="14" borderId="26" xfId="0" applyNumberFormat="1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164" fontId="29" fillId="14" borderId="27" xfId="0" applyNumberFormat="1" applyFont="1" applyFill="1" applyBorder="1" applyAlignment="1">
      <alignment horizontal="center" vertical="center"/>
    </xf>
    <xf numFmtId="0" fontId="57" fillId="0" borderId="35" xfId="0" applyFont="1" applyBorder="1" applyAlignment="1">
      <alignment horizontal="center" vertical="center" wrapText="1"/>
    </xf>
    <xf numFmtId="0" fontId="22" fillId="0" borderId="26" xfId="0" applyFont="1" applyFill="1" applyBorder="1" applyAlignment="1">
      <alignment horizontal="center" wrapText="1"/>
    </xf>
    <xf numFmtId="0" fontId="7" fillId="0" borderId="26" xfId="0" applyFont="1" applyFill="1" applyBorder="1" applyAlignment="1">
      <alignment horizontal="center" wrapText="1"/>
    </xf>
    <xf numFmtId="0" fontId="59" fillId="0" borderId="26" xfId="0" applyFont="1" applyFill="1" applyBorder="1" applyAlignment="1">
      <alignment horizontal="center" wrapText="1"/>
    </xf>
    <xf numFmtId="1" fontId="58" fillId="0" borderId="26" xfId="0" applyNumberFormat="1" applyFont="1" applyBorder="1" applyAlignment="1">
      <alignment horizontal="center" vertical="center" wrapText="1"/>
    </xf>
    <xf numFmtId="0" fontId="18" fillId="15" borderId="26" xfId="0" applyFont="1" applyFill="1" applyBorder="1" applyAlignment="1">
      <alignment horizontal="center" vertical="center" wrapText="1"/>
    </xf>
    <xf numFmtId="4" fontId="2" fillId="14" borderId="26" xfId="0" applyNumberFormat="1" applyFont="1" applyFill="1" applyBorder="1" applyAlignment="1">
      <alignment horizontal="right"/>
    </xf>
    <xf numFmtId="4" fontId="2" fillId="0" borderId="26" xfId="0" applyNumberFormat="1" applyFont="1" applyFill="1" applyBorder="1" applyAlignment="1">
      <alignment horizontal="right"/>
    </xf>
    <xf numFmtId="4" fontId="61" fillId="0" borderId="26" xfId="0" applyNumberFormat="1" applyFont="1" applyFill="1" applyBorder="1" applyAlignment="1">
      <alignment horizontal="center" vertical="center" wrapText="1"/>
    </xf>
    <xf numFmtId="4" fontId="7" fillId="0" borderId="26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wrapText="1"/>
    </xf>
    <xf numFmtId="1" fontId="7" fillId="0" borderId="26" xfId="0" applyNumberFormat="1" applyFont="1" applyFill="1" applyBorder="1" applyAlignment="1">
      <alignment vertical="center" wrapText="1"/>
    </xf>
    <xf numFmtId="165" fontId="42" fillId="0" borderId="21" xfId="0" applyNumberFormat="1" applyFont="1" applyFill="1" applyBorder="1" applyAlignment="1">
      <alignment horizontal="center"/>
    </xf>
    <xf numFmtId="4" fontId="62" fillId="0" borderId="16" xfId="0" applyNumberFormat="1" applyFont="1" applyBorder="1"/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0" xfId="0" applyNumberFormat="1" applyFont="1" applyFill="1" applyBorder="1" applyAlignment="1">
      <alignment horizontal="right"/>
    </xf>
    <xf numFmtId="164" fontId="9" fillId="0" borderId="21" xfId="0" applyNumberFormat="1" applyFont="1" applyFill="1" applyBorder="1" applyAlignment="1">
      <alignment vertical="center"/>
    </xf>
    <xf numFmtId="1" fontId="9" fillId="0" borderId="21" xfId="0" applyNumberFormat="1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4" fontId="2" fillId="0" borderId="25" xfId="0" applyNumberFormat="1" applyFont="1" applyFill="1" applyBorder="1" applyAlignment="1">
      <alignment horizontal="right"/>
    </xf>
    <xf numFmtId="1" fontId="58" fillId="0" borderId="26" xfId="0" applyNumberFormat="1" applyFont="1" applyFill="1" applyBorder="1" applyAlignment="1">
      <alignment horizontal="center" vertical="center" wrapText="1"/>
    </xf>
    <xf numFmtId="1" fontId="7" fillId="0" borderId="26" xfId="0" applyNumberFormat="1" applyFont="1" applyFill="1" applyBorder="1" applyAlignment="1">
      <alignment horizontal="center" vertical="center" wrapText="1"/>
    </xf>
    <xf numFmtId="1" fontId="53" fillId="0" borderId="26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  <xf numFmtId="4" fontId="15" fillId="0" borderId="26" xfId="0" applyNumberFormat="1" applyFont="1" applyBorder="1" applyAlignment="1">
      <alignment wrapText="1"/>
    </xf>
    <xf numFmtId="164" fontId="15" fillId="0" borderId="26" xfId="0" applyNumberFormat="1" applyFont="1" applyBorder="1" applyAlignment="1">
      <alignment wrapText="1"/>
    </xf>
    <xf numFmtId="165" fontId="12" fillId="0" borderId="21" xfId="0" applyNumberFormat="1" applyFont="1" applyFill="1" applyBorder="1" applyAlignment="1">
      <alignment horizontal="center"/>
    </xf>
    <xf numFmtId="1" fontId="7" fillId="0" borderId="35" xfId="0" applyNumberFormat="1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horizontal="center" vertical="center" wrapText="1"/>
    </xf>
    <xf numFmtId="165" fontId="8" fillId="14" borderId="0" xfId="0" applyNumberFormat="1" applyFont="1" applyFill="1" applyAlignment="1">
      <alignment horizontal="center" wrapText="1"/>
    </xf>
    <xf numFmtId="4" fontId="7" fillId="0" borderId="25" xfId="0" applyNumberFormat="1" applyFont="1" applyFill="1" applyBorder="1" applyAlignment="1">
      <alignment wrapText="1"/>
    </xf>
    <xf numFmtId="1" fontId="15" fillId="0" borderId="35" xfId="0" applyNumberFormat="1" applyFont="1" applyBorder="1" applyAlignment="1">
      <alignment vertical="center" wrapText="1"/>
    </xf>
    <xf numFmtId="0" fontId="9" fillId="0" borderId="25" xfId="0" applyFont="1" applyFill="1" applyBorder="1" applyAlignment="1">
      <alignment horizontal="center" vertical="center"/>
    </xf>
    <xf numFmtId="4" fontId="61" fillId="0" borderId="35" xfId="0" applyNumberFormat="1" applyFont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left"/>
    </xf>
    <xf numFmtId="0" fontId="15" fillId="0" borderId="35" xfId="0" applyFont="1" applyBorder="1" applyAlignment="1">
      <alignment vertical="center"/>
    </xf>
    <xf numFmtId="0" fontId="15" fillId="0" borderId="21" xfId="0" applyFont="1" applyFill="1" applyBorder="1" applyAlignment="1">
      <alignment vertical="center"/>
    </xf>
    <xf numFmtId="4" fontId="63" fillId="0" borderId="21" xfId="0" applyNumberFormat="1" applyFont="1" applyFill="1" applyBorder="1" applyAlignment="1">
      <alignment horizontal="center" vertical="center" wrapText="1"/>
    </xf>
    <xf numFmtId="0" fontId="15" fillId="0" borderId="74" xfId="0" applyFont="1" applyFill="1" applyBorder="1" applyAlignment="1">
      <alignment horizontal="center" vertical="center"/>
    </xf>
    <xf numFmtId="4" fontId="63" fillId="0" borderId="74" xfId="0" applyNumberFormat="1" applyFont="1" applyFill="1" applyBorder="1" applyAlignment="1">
      <alignment horizontal="center" vertical="center" wrapText="1"/>
    </xf>
    <xf numFmtId="44" fontId="16" fillId="0" borderId="27" xfId="1" applyFont="1" applyFill="1" applyBorder="1" applyAlignment="1">
      <alignment horizontal="center" vertical="center" wrapText="1"/>
    </xf>
    <xf numFmtId="4" fontId="7" fillId="0" borderId="35" xfId="0" applyNumberFormat="1" applyFont="1" applyFill="1" applyBorder="1" applyAlignment="1">
      <alignment wrapText="1"/>
    </xf>
    <xf numFmtId="4" fontId="7" fillId="0" borderId="37" xfId="0" applyNumberFormat="1" applyFont="1" applyFill="1" applyBorder="1" applyAlignment="1">
      <alignment wrapText="1"/>
    </xf>
    <xf numFmtId="4" fontId="9" fillId="0" borderId="21" xfId="0" applyNumberFormat="1" applyFont="1" applyFill="1" applyBorder="1" applyAlignment="1">
      <alignment wrapText="1"/>
    </xf>
    <xf numFmtId="164" fontId="9" fillId="0" borderId="21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horizontal="center" vertical="center" wrapText="1"/>
    </xf>
    <xf numFmtId="0" fontId="28" fillId="14" borderId="35" xfId="0" applyFont="1" applyFill="1" applyBorder="1" applyAlignment="1">
      <alignment horizontal="center" vertical="center" wrapText="1"/>
    </xf>
    <xf numFmtId="0" fontId="29" fillId="14" borderId="76" xfId="0" applyFont="1" applyFill="1" applyBorder="1" applyAlignment="1">
      <alignment horizontal="center" vertical="center"/>
    </xf>
    <xf numFmtId="164" fontId="29" fillId="14" borderId="77" xfId="0" applyNumberFormat="1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vertical="center"/>
    </xf>
    <xf numFmtId="164" fontId="29" fillId="14" borderId="21" xfId="0" applyNumberFormat="1" applyFont="1" applyFill="1" applyBorder="1" applyAlignment="1">
      <alignment vertical="center"/>
    </xf>
    <xf numFmtId="4" fontId="64" fillId="0" borderId="26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vertical="center"/>
    </xf>
    <xf numFmtId="0" fontId="15" fillId="0" borderId="26" xfId="0" applyFont="1" applyFill="1" applyBorder="1" applyAlignment="1">
      <alignment horizontal="center" wrapText="1"/>
    </xf>
    <xf numFmtId="0" fontId="53" fillId="0" borderId="26" xfId="0" applyFont="1" applyFill="1" applyBorder="1" applyAlignment="1">
      <alignment horizontal="left" vertical="center" wrapText="1"/>
    </xf>
    <xf numFmtId="0" fontId="59" fillId="0" borderId="26" xfId="0" applyFont="1" applyFill="1" applyBorder="1" applyAlignment="1">
      <alignment horizontal="left" wrapText="1"/>
    </xf>
    <xf numFmtId="1" fontId="9" fillId="0" borderId="21" xfId="0" applyNumberFormat="1" applyFont="1" applyBorder="1" applyAlignment="1">
      <alignment horizontal="center" vertical="center" wrapText="1"/>
    </xf>
    <xf numFmtId="0" fontId="28" fillId="0" borderId="35" xfId="0" applyFont="1" applyFill="1" applyBorder="1" applyAlignment="1">
      <alignment vertical="center"/>
    </xf>
    <xf numFmtId="0" fontId="18" fillId="0" borderId="25" xfId="0" applyFont="1" applyFill="1" applyBorder="1" applyAlignment="1">
      <alignment vertical="center"/>
    </xf>
    <xf numFmtId="164" fontId="29" fillId="0" borderId="35" xfId="0" applyNumberFormat="1" applyFont="1" applyFill="1" applyBorder="1" applyAlignment="1">
      <alignment vertical="center"/>
    </xf>
    <xf numFmtId="164" fontId="16" fillId="16" borderId="26" xfId="0" applyNumberFormat="1" applyFont="1" applyFill="1" applyBorder="1" applyAlignment="1">
      <alignment vertical="center"/>
    </xf>
    <xf numFmtId="0" fontId="16" fillId="16" borderId="26" xfId="0" applyFont="1" applyFill="1" applyBorder="1" applyAlignment="1">
      <alignment vertical="center"/>
    </xf>
    <xf numFmtId="4" fontId="30" fillId="0" borderId="21" xfId="0" applyNumberFormat="1" applyFont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wrapText="1"/>
    </xf>
    <xf numFmtId="164" fontId="9" fillId="0" borderId="26" xfId="0" applyNumberFormat="1" applyFont="1" applyBorder="1" applyAlignment="1">
      <alignment horizontal="center" wrapText="1"/>
    </xf>
    <xf numFmtId="4" fontId="27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1" fontId="58" fillId="0" borderId="21" xfId="0" applyNumberFormat="1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wrapText="1"/>
    </xf>
    <xf numFmtId="0" fontId="2" fillId="0" borderId="21" xfId="0" applyFont="1" applyFill="1" applyBorder="1" applyAlignment="1">
      <alignment horizontal="center" vertical="center" wrapText="1"/>
    </xf>
    <xf numFmtId="1" fontId="15" fillId="0" borderId="26" xfId="0" applyNumberFormat="1" applyFont="1" applyFill="1" applyBorder="1" applyAlignment="1">
      <alignment horizontal="center" vertical="center" wrapText="1"/>
    </xf>
    <xf numFmtId="1" fontId="22" fillId="14" borderId="26" xfId="0" applyNumberFormat="1" applyFont="1" applyFill="1" applyBorder="1" applyAlignment="1">
      <alignment horizontal="center" vertical="center" wrapText="1"/>
    </xf>
    <xf numFmtId="0" fontId="64" fillId="0" borderId="26" xfId="0" applyFont="1" applyFill="1" applyBorder="1" applyAlignment="1">
      <alignment horizontal="center" vertical="center" wrapText="1"/>
    </xf>
    <xf numFmtId="0" fontId="15" fillId="0" borderId="78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 wrapText="1"/>
    </xf>
    <xf numFmtId="0" fontId="53" fillId="0" borderId="79" xfId="0" applyFont="1" applyFill="1" applyBorder="1" applyAlignment="1">
      <alignment horizontal="center" vertical="center" wrapText="1"/>
    </xf>
    <xf numFmtId="0" fontId="66" fillId="13" borderId="0" xfId="0" applyFont="1" applyFill="1"/>
    <xf numFmtId="165" fontId="67" fillId="13" borderId="0" xfId="0" applyNumberFormat="1" applyFont="1" applyFill="1" applyAlignment="1">
      <alignment horizontal="center"/>
    </xf>
    <xf numFmtId="165" fontId="67" fillId="0" borderId="22" xfId="0" applyNumberFormat="1" applyFont="1" applyBorder="1" applyAlignment="1">
      <alignment horizontal="center" wrapText="1"/>
    </xf>
    <xf numFmtId="165" fontId="67" fillId="0" borderId="0" xfId="0" applyNumberFormat="1" applyFont="1" applyBorder="1" applyAlignment="1">
      <alignment horizontal="center" wrapText="1"/>
    </xf>
    <xf numFmtId="165" fontId="67" fillId="0" borderId="0" xfId="0" applyNumberFormat="1" applyFont="1" applyAlignment="1">
      <alignment horizontal="center" wrapText="1"/>
    </xf>
    <xf numFmtId="165" fontId="67" fillId="11" borderId="0" xfId="0" applyNumberFormat="1" applyFont="1" applyFill="1" applyAlignment="1">
      <alignment horizontal="center" wrapText="1"/>
    </xf>
    <xf numFmtId="165" fontId="67" fillId="0" borderId="0" xfId="0" applyNumberFormat="1" applyFont="1" applyFill="1" applyAlignment="1">
      <alignment horizontal="center" wrapText="1"/>
    </xf>
    <xf numFmtId="165" fontId="67" fillId="0" borderId="0" xfId="0" applyNumberFormat="1" applyFont="1" applyAlignment="1">
      <alignment horizontal="center" vertical="center" wrapText="1"/>
    </xf>
    <xf numFmtId="165" fontId="68" fillId="0" borderId="0" xfId="0" applyNumberFormat="1" applyFont="1" applyAlignment="1">
      <alignment horizontal="center" wrapText="1"/>
    </xf>
    <xf numFmtId="165" fontId="68" fillId="0" borderId="0" xfId="0" applyNumberFormat="1" applyFont="1" applyAlignment="1">
      <alignment wrapText="1"/>
    </xf>
    <xf numFmtId="165" fontId="68" fillId="0" borderId="0" xfId="0" applyNumberFormat="1" applyFont="1" applyAlignment="1">
      <alignment horizontal="center"/>
    </xf>
    <xf numFmtId="165" fontId="48" fillId="0" borderId="0" xfId="0" applyNumberFormat="1" applyFont="1" applyAlignment="1">
      <alignment wrapText="1"/>
    </xf>
    <xf numFmtId="165" fontId="67" fillId="0" borderId="0" xfId="0" applyNumberFormat="1" applyFont="1" applyAlignment="1">
      <alignment horizontal="center"/>
    </xf>
    <xf numFmtId="165" fontId="67" fillId="0" borderId="26" xfId="0" applyNumberFormat="1" applyFont="1" applyBorder="1" applyAlignment="1">
      <alignment horizontal="center"/>
    </xf>
    <xf numFmtId="4" fontId="67" fillId="0" borderId="0" xfId="0" applyNumberFormat="1" applyFont="1" applyAlignment="1">
      <alignment vertical="center"/>
    </xf>
    <xf numFmtId="4" fontId="69" fillId="7" borderId="11" xfId="0" applyNumberFormat="1" applyFont="1" applyFill="1" applyBorder="1"/>
    <xf numFmtId="2" fontId="69" fillId="10" borderId="55" xfId="0" applyNumberFormat="1" applyFont="1" applyFill="1" applyBorder="1" applyAlignment="1">
      <alignment horizontal="right" vertical="center"/>
    </xf>
    <xf numFmtId="2" fontId="69" fillId="10" borderId="43" xfId="0" applyNumberFormat="1" applyFont="1" applyFill="1" applyBorder="1" applyAlignment="1">
      <alignment horizontal="right" vertical="center"/>
    </xf>
    <xf numFmtId="0" fontId="66" fillId="0" borderId="0" xfId="0" applyFont="1"/>
    <xf numFmtId="165" fontId="70" fillId="7" borderId="9" xfId="0" applyNumberFormat="1" applyFont="1" applyFill="1" applyBorder="1" applyAlignment="1">
      <alignment wrapText="1"/>
    </xf>
    <xf numFmtId="165" fontId="67" fillId="0" borderId="26" xfId="0" applyNumberFormat="1" applyFont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wrapText="1"/>
    </xf>
    <xf numFmtId="165" fontId="65" fillId="0" borderId="26" xfId="0" applyNumberFormat="1" applyFont="1" applyFill="1" applyBorder="1" applyAlignment="1">
      <alignment horizontal="center" wrapText="1"/>
    </xf>
    <xf numFmtId="165" fontId="6" fillId="0" borderId="26" xfId="0" applyNumberFormat="1" applyFont="1" applyFill="1" applyBorder="1" applyAlignment="1">
      <alignment horizontal="center" wrapText="1"/>
    </xf>
    <xf numFmtId="165" fontId="42" fillId="0" borderId="26" xfId="0" applyNumberFormat="1" applyFont="1" applyFill="1" applyBorder="1" applyAlignment="1">
      <alignment horizontal="center" vertical="center" wrapText="1"/>
    </xf>
    <xf numFmtId="165" fontId="71" fillId="0" borderId="26" xfId="0" applyNumberFormat="1" applyFont="1" applyFill="1" applyBorder="1" applyAlignment="1">
      <alignment horizontal="center" wrapText="1"/>
    </xf>
    <xf numFmtId="165" fontId="54" fillId="0" borderId="26" xfId="0" applyNumberFormat="1" applyFont="1" applyFill="1" applyBorder="1" applyAlignment="1">
      <alignment horizontal="center" wrapText="1"/>
    </xf>
    <xf numFmtId="165" fontId="12" fillId="0" borderId="26" xfId="0" applyNumberFormat="1" applyFont="1" applyFill="1" applyBorder="1" applyAlignment="1">
      <alignment horizontal="center" wrapText="1"/>
    </xf>
    <xf numFmtId="165" fontId="71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horizontal="center" wrapText="1"/>
    </xf>
    <xf numFmtId="165" fontId="67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vertical="center" wrapText="1"/>
    </xf>
    <xf numFmtId="4" fontId="72" fillId="0" borderId="26" xfId="0" applyNumberFormat="1" applyFont="1" applyFill="1" applyBorder="1" applyAlignment="1">
      <alignment horizontal="center" vertical="center" wrapText="1"/>
    </xf>
    <xf numFmtId="0" fontId="21" fillId="0" borderId="26" xfId="0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 wrapText="1"/>
    </xf>
    <xf numFmtId="16" fontId="21" fillId="0" borderId="26" xfId="0" applyNumberFormat="1" applyFont="1" applyBorder="1" applyAlignment="1">
      <alignment horizontal="center" vertical="center"/>
    </xf>
    <xf numFmtId="16" fontId="16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4" fontId="72" fillId="0" borderId="26" xfId="0" applyNumberFormat="1" applyFont="1" applyBorder="1" applyAlignment="1">
      <alignment horizontal="center" vertical="center" wrapText="1"/>
    </xf>
    <xf numFmtId="4" fontId="2" fillId="3" borderId="25" xfId="0" applyNumberFormat="1" applyFont="1" applyFill="1" applyBorder="1" applyAlignment="1">
      <alignment horizontal="right"/>
    </xf>
    <xf numFmtId="164" fontId="9" fillId="3" borderId="26" xfId="0" applyNumberFormat="1" applyFont="1" applyFill="1" applyBorder="1" applyAlignment="1">
      <alignment vertical="center"/>
    </xf>
    <xf numFmtId="1" fontId="9" fillId="3" borderId="26" xfId="0" applyNumberFormat="1" applyFont="1" applyFill="1" applyBorder="1" applyAlignment="1">
      <alignment horizontal="center" vertical="center" wrapText="1"/>
    </xf>
    <xf numFmtId="4" fontId="2" fillId="3" borderId="26" xfId="0" applyNumberFormat="1" applyFont="1" applyFill="1" applyBorder="1" applyAlignment="1">
      <alignment horizontal="right"/>
    </xf>
    <xf numFmtId="4" fontId="22" fillId="0" borderId="26" xfId="0" applyNumberFormat="1" applyFont="1" applyFill="1" applyBorder="1" applyAlignment="1">
      <alignment horizontal="right"/>
    </xf>
    <xf numFmtId="4" fontId="22" fillId="0" borderId="25" xfId="0" applyNumberFormat="1" applyFont="1" applyFill="1" applyBorder="1" applyAlignment="1">
      <alignment horizontal="right"/>
    </xf>
    <xf numFmtId="1" fontId="9" fillId="0" borderId="21" xfId="0" applyNumberFormat="1" applyFont="1" applyBorder="1" applyAlignment="1">
      <alignment horizontal="center" vertical="center" wrapText="1"/>
    </xf>
    <xf numFmtId="0" fontId="7" fillId="0" borderId="35" xfId="0" applyFont="1" applyFill="1" applyBorder="1" applyAlignment="1">
      <alignment vertical="center" wrapText="1"/>
    </xf>
    <xf numFmtId="0" fontId="7" fillId="0" borderId="21" xfId="0" applyFont="1" applyFill="1" applyBorder="1" applyAlignment="1">
      <alignment vertical="center" wrapText="1"/>
    </xf>
    <xf numFmtId="0" fontId="33" fillId="0" borderId="27" xfId="0" applyFont="1" applyFill="1" applyBorder="1" applyAlignment="1">
      <alignment horizontal="left"/>
    </xf>
    <xf numFmtId="0" fontId="15" fillId="0" borderId="41" xfId="0" applyFont="1" applyFill="1" applyBorder="1" applyAlignment="1">
      <alignment horizontal="left"/>
    </xf>
    <xf numFmtId="0" fontId="53" fillId="0" borderId="21" xfId="0" applyFont="1" applyFill="1" applyBorder="1" applyAlignment="1">
      <alignment horizontal="center" vertical="center" wrapText="1"/>
    </xf>
    <xf numFmtId="44" fontId="48" fillId="0" borderId="25" xfId="1" applyFont="1" applyFill="1" applyBorder="1" applyAlignment="1">
      <alignment horizontal="center" vertical="center"/>
    </xf>
    <xf numFmtId="1" fontId="56" fillId="14" borderId="26" xfId="0" applyNumberFormat="1" applyFont="1" applyFill="1" applyBorder="1" applyAlignment="1">
      <alignment horizontal="center" vertical="center" wrapText="1"/>
    </xf>
    <xf numFmtId="0" fontId="16" fillId="3" borderId="28" xfId="0" applyFont="1" applyFill="1" applyBorder="1" applyAlignment="1">
      <alignment horizontal="center" vertical="center" wrapText="1"/>
    </xf>
    <xf numFmtId="44" fontId="16" fillId="3" borderId="26" xfId="1" applyFont="1" applyFill="1" applyBorder="1" applyAlignment="1">
      <alignment horizontal="center" vertical="center" wrapText="1"/>
    </xf>
    <xf numFmtId="44" fontId="16" fillId="3" borderId="19" xfId="1" applyFont="1" applyFill="1" applyBorder="1" applyAlignment="1">
      <alignment horizontal="center" vertical="center" wrapText="1"/>
    </xf>
    <xf numFmtId="1" fontId="74" fillId="0" borderId="26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0" fontId="75" fillId="14" borderId="26" xfId="0" applyFont="1" applyFill="1" applyBorder="1" applyAlignment="1">
      <alignment vertical="center"/>
    </xf>
    <xf numFmtId="164" fontId="75" fillId="14" borderId="26" xfId="0" applyNumberFormat="1" applyFont="1" applyFill="1" applyBorder="1" applyAlignment="1">
      <alignment horizontal="center" vertical="center"/>
    </xf>
    <xf numFmtId="164" fontId="75" fillId="14" borderId="26" xfId="0" applyNumberFormat="1" applyFont="1" applyFill="1" applyBorder="1" applyAlignment="1">
      <alignment vertical="center"/>
    </xf>
    <xf numFmtId="4" fontId="9" fillId="0" borderId="27" xfId="0" applyNumberFormat="1" applyFont="1" applyBorder="1" applyAlignment="1">
      <alignment wrapText="1"/>
    </xf>
    <xf numFmtId="4" fontId="7" fillId="0" borderId="27" xfId="0" applyNumberFormat="1" applyFont="1" applyFill="1" applyBorder="1" applyAlignment="1">
      <alignment wrapText="1"/>
    </xf>
    <xf numFmtId="164" fontId="2" fillId="0" borderId="21" xfId="0" applyNumberFormat="1" applyFont="1" applyFill="1" applyBorder="1" applyAlignment="1">
      <alignment wrapText="1"/>
    </xf>
    <xf numFmtId="165" fontId="6" fillId="0" borderId="16" xfId="0" applyNumberFormat="1" applyFont="1" applyFill="1" applyBorder="1" applyAlignment="1">
      <alignment horizontal="center"/>
    </xf>
    <xf numFmtId="165" fontId="12" fillId="0" borderId="16" xfId="0" applyNumberFormat="1" applyFont="1" applyFill="1" applyBorder="1" applyAlignment="1">
      <alignment horizontal="center"/>
    </xf>
    <xf numFmtId="165" fontId="6" fillId="0" borderId="25" xfId="0" applyNumberFormat="1" applyFont="1" applyFill="1" applyBorder="1" applyAlignment="1">
      <alignment horizontal="center" wrapText="1"/>
    </xf>
    <xf numFmtId="165" fontId="65" fillId="0" borderId="35" xfId="0" applyNumberFormat="1" applyFont="1" applyFill="1" applyBorder="1" applyAlignment="1">
      <alignment horizontal="center" wrapText="1"/>
    </xf>
    <xf numFmtId="165" fontId="65" fillId="0" borderId="21" xfId="0" applyNumberFormat="1" applyFont="1" applyFill="1" applyBorder="1" applyAlignment="1">
      <alignment horizontal="center" wrapText="1"/>
    </xf>
    <xf numFmtId="0" fontId="2" fillId="0" borderId="35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4" fontId="72" fillId="0" borderId="35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wrapText="1"/>
    </xf>
    <xf numFmtId="165" fontId="65" fillId="0" borderId="0" xfId="0" applyNumberFormat="1" applyFont="1" applyFill="1" applyBorder="1" applyAlignment="1">
      <alignment horizontal="center" wrapText="1"/>
    </xf>
    <xf numFmtId="0" fontId="2" fillId="0" borderId="39" xfId="0" applyFont="1" applyBorder="1" applyAlignment="1">
      <alignment vertical="center"/>
    </xf>
    <xf numFmtId="164" fontId="9" fillId="0" borderId="38" xfId="0" applyNumberFormat="1" applyFont="1" applyBorder="1" applyAlignment="1">
      <alignment vertical="center"/>
    </xf>
    <xf numFmtId="4" fontId="2" fillId="0" borderId="25" xfId="0" applyNumberFormat="1" applyFont="1" applyFill="1" applyBorder="1" applyAlignment="1">
      <alignment wrapText="1"/>
    </xf>
    <xf numFmtId="1" fontId="9" fillId="0" borderId="35" xfId="0" applyNumberFormat="1" applyFont="1" applyFill="1" applyBorder="1" applyAlignment="1">
      <alignment horizontal="center" vertical="center" wrapText="1"/>
    </xf>
    <xf numFmtId="1" fontId="2" fillId="0" borderId="21" xfId="0" applyNumberFormat="1" applyFont="1" applyFill="1" applyBorder="1" applyAlignment="1">
      <alignment horizontal="center" wrapText="1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63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" fontId="30" fillId="0" borderId="12" xfId="0" applyNumberFormat="1" applyFont="1" applyBorder="1" applyAlignment="1">
      <alignment horizontal="center" vertical="center" wrapText="1"/>
    </xf>
    <xf numFmtId="4" fontId="30" fillId="0" borderId="6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63" xfId="0" applyNumberFormat="1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 wrapText="1"/>
    </xf>
    <xf numFmtId="1" fontId="53" fillId="0" borderId="63" xfId="0" applyNumberFormat="1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14" borderId="60" xfId="0" applyNumberFormat="1" applyFont="1" applyFill="1" applyBorder="1" applyAlignment="1">
      <alignment horizontal="center" vertical="center"/>
    </xf>
    <xf numFmtId="164" fontId="29" fillId="14" borderId="62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 wrapText="1"/>
    </xf>
    <xf numFmtId="0" fontId="29" fillId="14" borderId="64" xfId="0" applyFont="1" applyFill="1" applyBorder="1" applyAlignment="1">
      <alignment horizontal="center" vertical="center" wrapText="1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5" xfId="0" applyNumberFormat="1" applyFont="1" applyFill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1" fontId="9" fillId="0" borderId="20" xfId="0" applyNumberFormat="1" applyFont="1" applyBorder="1" applyAlignment="1">
      <alignment horizontal="center" vertical="center" wrapText="1"/>
    </xf>
    <xf numFmtId="166" fontId="18" fillId="0" borderId="35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center" vertical="center"/>
    </xf>
    <xf numFmtId="165" fontId="42" fillId="0" borderId="38" xfId="0" applyNumberFormat="1" applyFont="1" applyBorder="1" applyAlignment="1">
      <alignment horizontal="center" vertical="center" wrapText="1"/>
    </xf>
    <xf numFmtId="0" fontId="29" fillId="14" borderId="12" xfId="0" applyFont="1" applyFill="1" applyBorder="1" applyAlignment="1">
      <alignment horizontal="center" vertical="center"/>
    </xf>
    <xf numFmtId="0" fontId="29" fillId="14" borderId="6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 wrapText="1"/>
    </xf>
    <xf numFmtId="164" fontId="29" fillId="14" borderId="63" xfId="0" applyNumberFormat="1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/>
    </xf>
    <xf numFmtId="0" fontId="15" fillId="0" borderId="63" xfId="0" applyFont="1" applyFill="1" applyBorder="1" applyAlignment="1">
      <alignment horizontal="center" vertical="center"/>
    </xf>
    <xf numFmtId="4" fontId="63" fillId="0" borderId="12" xfId="0" applyNumberFormat="1" applyFont="1" applyFill="1" applyBorder="1" applyAlignment="1">
      <alignment horizontal="center" vertical="center" wrapText="1"/>
    </xf>
    <xf numFmtId="4" fontId="63" fillId="0" borderId="63" xfId="0" applyNumberFormat="1" applyFont="1" applyFill="1" applyBorder="1" applyAlignment="1">
      <alignment horizontal="center" vertical="center" wrapText="1"/>
    </xf>
    <xf numFmtId="1" fontId="7" fillId="0" borderId="12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 wrapText="1"/>
    </xf>
    <xf numFmtId="164" fontId="7" fillId="14" borderId="75" xfId="0" applyNumberFormat="1" applyFont="1" applyFill="1" applyBorder="1" applyAlignment="1">
      <alignment horizontal="center" vertical="center" wrapText="1"/>
    </xf>
    <xf numFmtId="164" fontId="7" fillId="14" borderId="65" xfId="0" applyNumberFormat="1" applyFont="1" applyFill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/>
    </xf>
    <xf numFmtId="0" fontId="29" fillId="14" borderId="61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63" xfId="0" applyFont="1" applyBorder="1" applyAlignment="1">
      <alignment horizontal="left" vertical="center" wrapText="1"/>
    </xf>
    <xf numFmtId="164" fontId="9" fillId="0" borderId="12" xfId="0" applyNumberFormat="1" applyFont="1" applyBorder="1" applyAlignment="1">
      <alignment horizontal="center" vertical="center" wrapText="1"/>
    </xf>
    <xf numFmtId="164" fontId="9" fillId="0" borderId="63" xfId="0" applyNumberFormat="1" applyFont="1" applyBorder="1" applyAlignment="1">
      <alignment horizontal="center" vertical="center" wrapText="1"/>
    </xf>
    <xf numFmtId="1" fontId="7" fillId="0" borderId="12" xfId="0" applyNumberFormat="1" applyFont="1" applyBorder="1" applyAlignment="1">
      <alignment horizontal="center" vertical="center" wrapText="1"/>
    </xf>
    <xf numFmtId="1" fontId="7" fillId="0" borderId="63" xfId="0" applyNumberFormat="1" applyFont="1" applyBorder="1" applyAlignment="1">
      <alignment horizontal="center" vertical="center" wrapText="1"/>
    </xf>
    <xf numFmtId="0" fontId="18" fillId="0" borderId="59" xfId="0" applyFont="1" applyFill="1" applyBorder="1" applyAlignment="1">
      <alignment horizontal="center" vertical="center"/>
    </xf>
    <xf numFmtId="0" fontId="18" fillId="0" borderId="61" xfId="0" applyFont="1" applyFill="1" applyBorder="1" applyAlignment="1">
      <alignment horizontal="center" vertical="center"/>
    </xf>
    <xf numFmtId="164" fontId="9" fillId="0" borderId="60" xfId="0" applyNumberFormat="1" applyFont="1" applyFill="1" applyBorder="1" applyAlignment="1">
      <alignment horizontal="center" vertical="center"/>
    </xf>
    <xf numFmtId="164" fontId="9" fillId="0" borderId="62" xfId="0" applyNumberFormat="1" applyFont="1" applyFill="1" applyBorder="1" applyAlignment="1">
      <alignment horizontal="center" vertical="center"/>
    </xf>
    <xf numFmtId="1" fontId="7" fillId="0" borderId="35" xfId="0" applyNumberFormat="1" applyFont="1" applyBorder="1" applyAlignment="1">
      <alignment horizontal="center" vertical="center" wrapText="1"/>
    </xf>
    <xf numFmtId="1" fontId="7" fillId="0" borderId="21" xfId="0" applyNumberFormat="1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 vertical="center" wrapText="1"/>
    </xf>
    <xf numFmtId="164" fontId="9" fillId="0" borderId="35" xfId="0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15" fillId="0" borderId="35" xfId="0" applyFont="1" applyFill="1" applyBorder="1" applyAlignment="1">
      <alignment horizontal="center" vertical="center" wrapText="1"/>
    </xf>
    <xf numFmtId="0" fontId="15" fillId="0" borderId="21" xfId="0" applyFont="1" applyFill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16" fillId="0" borderId="21" xfId="0" applyFont="1" applyFill="1" applyBorder="1" applyAlignment="1">
      <alignment horizontal="center" vertical="center" wrapText="1"/>
    </xf>
    <xf numFmtId="164" fontId="2" fillId="0" borderId="82" xfId="0" applyNumberFormat="1" applyFont="1" applyFill="1" applyBorder="1" applyAlignment="1">
      <alignment horizontal="center" vertical="center" wrapText="1"/>
    </xf>
    <xf numFmtId="164" fontId="2" fillId="0" borderId="16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 wrapText="1"/>
    </xf>
    <xf numFmtId="1" fontId="9" fillId="0" borderId="63" xfId="0" applyNumberFormat="1" applyFont="1" applyFill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165" fontId="73" fillId="14" borderId="38" xfId="0" applyNumberFormat="1" applyFont="1" applyFill="1" applyBorder="1" applyAlignment="1">
      <alignment horizontal="center" wrapText="1"/>
    </xf>
    <xf numFmtId="165" fontId="73" fillId="14" borderId="39" xfId="0" applyNumberFormat="1" applyFont="1" applyFill="1" applyBorder="1" applyAlignment="1">
      <alignment horizontal="center" wrapText="1"/>
    </xf>
    <xf numFmtId="0" fontId="15" fillId="0" borderId="35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vertical="center" wrapText="1"/>
    </xf>
    <xf numFmtId="4" fontId="72" fillId="0" borderId="21" xfId="0" applyNumberFormat="1" applyFont="1" applyBorder="1" applyAlignment="1">
      <alignment horizontal="center" vertical="center" wrapText="1"/>
    </xf>
    <xf numFmtId="1" fontId="9" fillId="0" borderId="80" xfId="0" applyNumberFormat="1" applyFont="1" applyBorder="1" applyAlignment="1">
      <alignment horizontal="center" vertical="center" wrapText="1"/>
    </xf>
    <xf numFmtId="1" fontId="9" fillId="0" borderId="81" xfId="0" applyNumberFormat="1" applyFont="1" applyBorder="1" applyAlignment="1">
      <alignment horizontal="center" vertical="center" wrapText="1"/>
    </xf>
    <xf numFmtId="165" fontId="65" fillId="0" borderId="12" xfId="0" applyNumberFormat="1" applyFont="1" applyFill="1" applyBorder="1" applyAlignment="1">
      <alignment horizontal="center" vertical="center" wrapText="1"/>
    </xf>
    <xf numFmtId="165" fontId="65" fillId="0" borderId="63" xfId="0" applyNumberFormat="1" applyFont="1" applyFill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164" fontId="9" fillId="0" borderId="60" xfId="0" applyNumberFormat="1" applyFont="1" applyBorder="1" applyAlignment="1">
      <alignment horizontal="center" vertical="center"/>
    </xf>
    <xf numFmtId="164" fontId="9" fillId="0" borderId="62" xfId="0" applyNumberFormat="1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800000"/>
      <color rgb="FF0000FF"/>
      <color rgb="FFFF00FF"/>
      <color rgb="FFCC99FF"/>
      <color rgb="FF660033"/>
      <color rgb="FF00FF00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8</xdr:row>
      <xdr:rowOff>142875</xdr:rowOff>
    </xdr:from>
    <xdr:to>
      <xdr:col>7</xdr:col>
      <xdr:colOff>847725</xdr:colOff>
      <xdr:row>8</xdr:row>
      <xdr:rowOff>171450</xdr:rowOff>
    </xdr:to>
    <xdr:cxnSp macro="">
      <xdr:nvCxnSpPr>
        <xdr:cNvPr id="3" name="Conector recto 2"/>
        <xdr:cNvCxnSpPr/>
      </xdr:nvCxnSpPr>
      <xdr:spPr>
        <a:xfrm>
          <a:off x="8115300" y="3686175"/>
          <a:ext cx="7334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7</xdr:row>
      <xdr:rowOff>190500</xdr:rowOff>
    </xdr:from>
    <xdr:to>
      <xdr:col>8</xdr:col>
      <xdr:colOff>0</xdr:colOff>
      <xdr:row>7</xdr:row>
      <xdr:rowOff>219075</xdr:rowOff>
    </xdr:to>
    <xdr:cxnSp macro="">
      <xdr:nvCxnSpPr>
        <xdr:cNvPr id="5" name="Conector recto 4"/>
        <xdr:cNvCxnSpPr/>
      </xdr:nvCxnSpPr>
      <xdr:spPr>
        <a:xfrm>
          <a:off x="8115300" y="3343275"/>
          <a:ext cx="7715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45" t="s">
        <v>30</v>
      </c>
      <c r="B1" s="645"/>
      <c r="C1" s="645"/>
      <c r="D1" s="645"/>
      <c r="E1" s="645"/>
      <c r="F1" s="645"/>
      <c r="G1" s="645"/>
      <c r="H1" s="645"/>
      <c r="I1" s="645"/>
      <c r="J1" s="645"/>
      <c r="K1" s="363"/>
      <c r="L1" s="363"/>
      <c r="M1" s="363"/>
      <c r="N1" s="363"/>
      <c r="O1" s="364"/>
      <c r="S1" s="646" t="s">
        <v>0</v>
      </c>
      <c r="T1" s="646"/>
      <c r="U1" s="4" t="s">
        <v>1</v>
      </c>
      <c r="V1" s="5" t="s">
        <v>2</v>
      </c>
      <c r="W1" s="648" t="s">
        <v>3</v>
      </c>
      <c r="X1" s="649"/>
    </row>
    <row r="2" spans="1:24" thickBot="1" x14ac:dyDescent="0.3">
      <c r="A2" s="645"/>
      <c r="B2" s="645"/>
      <c r="C2" s="645"/>
      <c r="D2" s="645"/>
      <c r="E2" s="645"/>
      <c r="F2" s="645"/>
      <c r="G2" s="645"/>
      <c r="H2" s="645"/>
      <c r="I2" s="645"/>
      <c r="J2" s="645"/>
      <c r="K2" s="365"/>
      <c r="L2" s="365"/>
      <c r="M2" s="365"/>
      <c r="N2" s="366"/>
      <c r="O2" s="367"/>
      <c r="Q2" s="6"/>
      <c r="R2" s="7"/>
      <c r="S2" s="647"/>
      <c r="T2" s="64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650" t="s">
        <v>16</v>
      </c>
      <c r="P3" s="65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652"/>
      <c r="M90" s="653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652"/>
      <c r="M91" s="653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654"/>
      <c r="P97" s="656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655"/>
      <c r="P98" s="657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643" t="s">
        <v>27</v>
      </c>
      <c r="G262" s="643"/>
      <c r="H262" s="644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workbookViewId="0">
      <pane ySplit="3" topLeftCell="A58" activePane="bottomLeft" state="frozen"/>
      <selection pane="bottomLeft" activeCell="H82" sqref="H8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45" t="s">
        <v>56</v>
      </c>
      <c r="B1" s="645"/>
      <c r="C1" s="645"/>
      <c r="D1" s="645"/>
      <c r="E1" s="645"/>
      <c r="F1" s="645"/>
      <c r="G1" s="645"/>
      <c r="H1" s="645"/>
      <c r="I1" s="645"/>
      <c r="J1" s="645"/>
      <c r="K1" s="363"/>
      <c r="L1" s="363"/>
      <c r="M1" s="363"/>
      <c r="N1" s="363"/>
      <c r="O1" s="364"/>
      <c r="S1" s="646" t="s">
        <v>0</v>
      </c>
      <c r="T1" s="646"/>
      <c r="U1" s="4" t="s">
        <v>1</v>
      </c>
      <c r="V1" s="5" t="s">
        <v>2</v>
      </c>
      <c r="W1" s="648" t="s">
        <v>3</v>
      </c>
      <c r="X1" s="649"/>
    </row>
    <row r="2" spans="1:24" thickBot="1" x14ac:dyDescent="0.3">
      <c r="A2" s="645"/>
      <c r="B2" s="645"/>
      <c r="C2" s="645"/>
      <c r="D2" s="645"/>
      <c r="E2" s="645"/>
      <c r="F2" s="645"/>
      <c r="G2" s="645"/>
      <c r="H2" s="645"/>
      <c r="I2" s="645"/>
      <c r="J2" s="645"/>
      <c r="K2" s="365"/>
      <c r="L2" s="365"/>
      <c r="M2" s="365"/>
      <c r="N2" s="366"/>
      <c r="O2" s="367"/>
      <c r="Q2" s="6"/>
      <c r="R2" s="7"/>
      <c r="S2" s="647"/>
      <c r="T2" s="64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650" t="s">
        <v>16</v>
      </c>
      <c r="P3" s="65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48" thickBot="1" x14ac:dyDescent="0.35">
      <c r="A58" s="415" t="s">
        <v>43</v>
      </c>
      <c r="B58" s="153" t="s">
        <v>23</v>
      </c>
      <c r="C58" s="419" t="s">
        <v>141</v>
      </c>
      <c r="D58" s="160"/>
      <c r="E58" s="56"/>
      <c r="F58" s="155">
        <v>436.2</v>
      </c>
      <c r="G58" s="147">
        <v>44974</v>
      </c>
      <c r="H58" s="157" t="s">
        <v>142</v>
      </c>
      <c r="I58" s="155">
        <v>436.2</v>
      </c>
      <c r="J58" s="39">
        <f t="shared" si="1"/>
        <v>0</v>
      </c>
      <c r="K58" s="40">
        <v>90</v>
      </c>
      <c r="L58" s="61"/>
      <c r="M58" s="61"/>
      <c r="N58" s="42">
        <f t="shared" si="2"/>
        <v>39258</v>
      </c>
      <c r="O58" s="406" t="s">
        <v>21</v>
      </c>
      <c r="P58" s="407">
        <v>45008</v>
      </c>
      <c r="Q58" s="414" t="s">
        <v>143</v>
      </c>
      <c r="R58" s="125"/>
      <c r="S58" s="48"/>
      <c r="T58" s="48"/>
      <c r="U58" s="49"/>
      <c r="V58" s="50"/>
    </row>
    <row r="59" spans="1:24" ht="26.25" customHeight="1" x14ac:dyDescent="0.3">
      <c r="A59" s="660" t="s">
        <v>43</v>
      </c>
      <c r="B59" s="418" t="s">
        <v>23</v>
      </c>
      <c r="C59" s="662" t="s">
        <v>144</v>
      </c>
      <c r="D59" s="409"/>
      <c r="E59" s="56"/>
      <c r="F59" s="410">
        <v>1649.6</v>
      </c>
      <c r="G59" s="664">
        <v>44981</v>
      </c>
      <c r="H59" s="666" t="s">
        <v>145</v>
      </c>
      <c r="I59" s="402">
        <v>1649.6</v>
      </c>
      <c r="J59" s="39">
        <f t="shared" si="1"/>
        <v>0</v>
      </c>
      <c r="K59" s="40">
        <v>90</v>
      </c>
      <c r="L59" s="61"/>
      <c r="M59" s="61"/>
      <c r="N59" s="42">
        <f t="shared" si="2"/>
        <v>148464</v>
      </c>
      <c r="O59" s="668" t="s">
        <v>21</v>
      </c>
      <c r="P59" s="658">
        <v>45008</v>
      </c>
      <c r="Q59" s="166"/>
      <c r="R59" s="125"/>
      <c r="S59" s="48"/>
      <c r="T59" s="48"/>
      <c r="U59" s="49"/>
      <c r="V59" s="50"/>
    </row>
    <row r="60" spans="1:24" ht="18.75" customHeight="1" thickBot="1" x14ac:dyDescent="0.35">
      <c r="A60" s="661"/>
      <c r="B60" s="418" t="s">
        <v>146</v>
      </c>
      <c r="C60" s="663"/>
      <c r="D60" s="409"/>
      <c r="E60" s="56"/>
      <c r="F60" s="410">
        <v>83</v>
      </c>
      <c r="G60" s="665"/>
      <c r="H60" s="667"/>
      <c r="I60" s="402">
        <v>83</v>
      </c>
      <c r="J60" s="39">
        <f t="shared" si="1"/>
        <v>0</v>
      </c>
      <c r="K60" s="40">
        <v>88</v>
      </c>
      <c r="L60" s="61"/>
      <c r="M60" s="61"/>
      <c r="N60" s="42">
        <f t="shared" si="2"/>
        <v>7304</v>
      </c>
      <c r="O60" s="669"/>
      <c r="P60" s="659"/>
      <c r="Q60" s="166"/>
      <c r="R60" s="125"/>
      <c r="S60" s="48"/>
      <c r="T60" s="48"/>
      <c r="U60" s="49"/>
      <c r="V60" s="50"/>
    </row>
    <row r="61" spans="1:24" ht="30.75" customHeight="1" x14ac:dyDescent="0.3">
      <c r="A61" s="416"/>
      <c r="B61" s="153" t="s">
        <v>23</v>
      </c>
      <c r="C61" s="420"/>
      <c r="D61" s="160"/>
      <c r="E61" s="56"/>
      <c r="F61" s="155"/>
      <c r="G61" s="417"/>
      <c r="H61" s="403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394"/>
      <c r="P61" s="36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132</v>
      </c>
      <c r="C65" s="159" t="s">
        <v>133</v>
      </c>
      <c r="D65" s="160"/>
      <c r="E65" s="56"/>
      <c r="F65" s="155">
        <v>54193</v>
      </c>
      <c r="G65" s="147">
        <v>44971</v>
      </c>
      <c r="H65" s="180" t="s">
        <v>134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11" t="s">
        <v>127</v>
      </c>
      <c r="P65" s="407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698" t="s">
        <v>82</v>
      </c>
      <c r="B66" s="167" t="s">
        <v>109</v>
      </c>
      <c r="C66" s="173"/>
      <c r="D66" s="174"/>
      <c r="E66" s="56"/>
      <c r="F66" s="155">
        <v>1224</v>
      </c>
      <c r="G66" s="700">
        <v>44973</v>
      </c>
      <c r="H66" s="702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704" t="s">
        <v>21</v>
      </c>
      <c r="P66" s="706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699"/>
      <c r="B67" s="167" t="s">
        <v>24</v>
      </c>
      <c r="C67" s="170"/>
      <c r="D67" s="174"/>
      <c r="E67" s="56"/>
      <c r="F67" s="155">
        <v>902.95899999999995</v>
      </c>
      <c r="G67" s="701"/>
      <c r="H67" s="703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705"/>
      <c r="P67" s="707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06" t="s">
        <v>78</v>
      </c>
      <c r="P68" s="407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672" t="s">
        <v>82</v>
      </c>
      <c r="B69" s="400" t="s">
        <v>128</v>
      </c>
      <c r="C69" s="674" t="s">
        <v>129</v>
      </c>
      <c r="D69" s="409"/>
      <c r="E69" s="56"/>
      <c r="F69" s="410">
        <v>80.7</v>
      </c>
      <c r="G69" s="678">
        <v>44979</v>
      </c>
      <c r="H69" s="676" t="s">
        <v>130</v>
      </c>
      <c r="I69" s="402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680" t="s">
        <v>127</v>
      </c>
      <c r="P69" s="670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673"/>
      <c r="B70" s="408" t="s">
        <v>131</v>
      </c>
      <c r="C70" s="675"/>
      <c r="D70" s="409"/>
      <c r="E70" s="56"/>
      <c r="F70" s="410">
        <v>151.4</v>
      </c>
      <c r="G70" s="679"/>
      <c r="H70" s="677"/>
      <c r="I70" s="402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681"/>
      <c r="P70" s="671"/>
      <c r="Q70" s="166"/>
      <c r="R70" s="125"/>
      <c r="S70" s="176"/>
      <c r="T70" s="177"/>
      <c r="U70" s="49"/>
      <c r="V70" s="50"/>
    </row>
    <row r="71" spans="1:22" ht="17.25" x14ac:dyDescent="0.3">
      <c r="A71" s="686" t="s">
        <v>82</v>
      </c>
      <c r="B71" s="400" t="s">
        <v>122</v>
      </c>
      <c r="C71" s="684" t="s">
        <v>123</v>
      </c>
      <c r="D71" s="398"/>
      <c r="E71" s="56"/>
      <c r="F71" s="155">
        <v>130.16</v>
      </c>
      <c r="G71" s="689">
        <v>44982</v>
      </c>
      <c r="H71" s="691" t="s">
        <v>124</v>
      </c>
      <c r="I71" s="402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694" t="s">
        <v>127</v>
      </c>
      <c r="P71" s="682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686"/>
      <c r="B72" s="400" t="s">
        <v>125</v>
      </c>
      <c r="C72" s="688"/>
      <c r="D72" s="398"/>
      <c r="E72" s="56"/>
      <c r="F72" s="155">
        <v>89.64</v>
      </c>
      <c r="G72" s="689"/>
      <c r="H72" s="692"/>
      <c r="I72" s="402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695"/>
      <c r="P72" s="697"/>
      <c r="Q72" s="166"/>
      <c r="R72" s="125"/>
      <c r="S72" s="176"/>
      <c r="T72" s="177"/>
      <c r="U72" s="49"/>
      <c r="V72" s="50"/>
    </row>
    <row r="73" spans="1:22" ht="18" thickBot="1" x14ac:dyDescent="0.35">
      <c r="A73" s="687"/>
      <c r="B73" s="400" t="s">
        <v>126</v>
      </c>
      <c r="C73" s="685"/>
      <c r="D73" s="398"/>
      <c r="E73" s="56"/>
      <c r="F73" s="155">
        <v>152.78</v>
      </c>
      <c r="G73" s="690"/>
      <c r="H73" s="693"/>
      <c r="I73" s="402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696"/>
      <c r="P73" s="683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01"/>
      <c r="D74" s="174"/>
      <c r="E74" s="56"/>
      <c r="F74" s="155"/>
      <c r="G74" s="156"/>
      <c r="H74" s="403"/>
      <c r="I74" s="155"/>
      <c r="J74" s="39">
        <f t="shared" si="1"/>
        <v>0</v>
      </c>
      <c r="K74" s="40"/>
      <c r="L74" s="61"/>
      <c r="M74" s="61"/>
      <c r="N74" s="42"/>
      <c r="O74" s="404"/>
      <c r="P74" s="405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396"/>
      <c r="P75" s="393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396"/>
      <c r="P76" s="393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396"/>
      <c r="P77" s="393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396"/>
      <c r="P78" s="393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399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392"/>
      <c r="P79" s="393"/>
      <c r="Q79" s="166"/>
      <c r="R79" s="125"/>
      <c r="S79" s="176"/>
      <c r="T79" s="177"/>
      <c r="U79" s="49"/>
      <c r="V79" s="50"/>
    </row>
    <row r="80" spans="1:22" ht="30" customHeight="1" x14ac:dyDescent="0.3">
      <c r="A80" s="698" t="s">
        <v>82</v>
      </c>
      <c r="B80" s="397" t="s">
        <v>118</v>
      </c>
      <c r="C80" s="684" t="s">
        <v>121</v>
      </c>
      <c r="D80" s="398"/>
      <c r="E80" s="56"/>
      <c r="F80" s="155">
        <v>108.66</v>
      </c>
      <c r="G80" s="156">
        <v>44985</v>
      </c>
      <c r="H80" s="708" t="s">
        <v>157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694" t="s">
        <v>120</v>
      </c>
      <c r="P80" s="682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699"/>
      <c r="B81" s="397" t="s">
        <v>119</v>
      </c>
      <c r="C81" s="685"/>
      <c r="D81" s="398"/>
      <c r="E81" s="56"/>
      <c r="F81" s="155">
        <v>76.94</v>
      </c>
      <c r="G81" s="156">
        <v>44985</v>
      </c>
      <c r="H81" s="709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696"/>
      <c r="P81" s="683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394"/>
      <c r="P82" s="395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652"/>
      <c r="M99" s="653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652"/>
      <c r="M100" s="653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654"/>
      <c r="P106" s="656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655"/>
      <c r="P107" s="657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643" t="s">
        <v>27</v>
      </c>
      <c r="G271" s="643"/>
      <c r="H271" s="644"/>
      <c r="I271" s="303">
        <f>SUM(I4:I270)</f>
        <v>323525.489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13731401.227000002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13731401.227000002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6"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  <mergeCell ref="P80:P81"/>
    <mergeCell ref="C80:C81"/>
    <mergeCell ref="A71:A73"/>
    <mergeCell ref="C71:C73"/>
    <mergeCell ref="G71:G73"/>
    <mergeCell ref="H71:H73"/>
    <mergeCell ref="O71:O73"/>
    <mergeCell ref="P71:P73"/>
    <mergeCell ref="P69:P70"/>
    <mergeCell ref="A69:A70"/>
    <mergeCell ref="C69:C70"/>
    <mergeCell ref="H69:H70"/>
    <mergeCell ref="G69:G70"/>
    <mergeCell ref="O69:O70"/>
    <mergeCell ref="P59:P60"/>
    <mergeCell ref="A59:A60"/>
    <mergeCell ref="C59:C60"/>
    <mergeCell ref="G59:G60"/>
    <mergeCell ref="H59:H60"/>
    <mergeCell ref="O59:O6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03"/>
  <sheetViews>
    <sheetView workbookViewId="0">
      <pane xSplit="1" ySplit="3" topLeftCell="B49" activePane="bottomRight" state="frozen"/>
      <selection pane="topRight" activeCell="B1" sqref="B1"/>
      <selection pane="bottomLeft" activeCell="A4" sqref="A4"/>
      <selection pane="bottomRight" activeCell="A60" sqref="A60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45" t="s">
        <v>92</v>
      </c>
      <c r="B1" s="645"/>
      <c r="C1" s="645"/>
      <c r="D1" s="645"/>
      <c r="E1" s="645"/>
      <c r="F1" s="645"/>
      <c r="G1" s="645"/>
      <c r="H1" s="645"/>
      <c r="I1" s="645"/>
      <c r="J1" s="645"/>
      <c r="K1" s="363"/>
      <c r="L1" s="363"/>
      <c r="M1" s="363"/>
      <c r="N1" s="363"/>
      <c r="O1" s="364"/>
      <c r="S1" s="646" t="s">
        <v>0</v>
      </c>
      <c r="T1" s="646"/>
      <c r="U1" s="4" t="s">
        <v>1</v>
      </c>
      <c r="V1" s="5" t="s">
        <v>2</v>
      </c>
      <c r="W1" s="648" t="s">
        <v>3</v>
      </c>
      <c r="X1" s="649"/>
    </row>
    <row r="2" spans="1:24" thickBot="1" x14ac:dyDescent="0.3">
      <c r="A2" s="645"/>
      <c r="B2" s="645"/>
      <c r="C2" s="645"/>
      <c r="D2" s="645"/>
      <c r="E2" s="645"/>
      <c r="F2" s="645"/>
      <c r="G2" s="645"/>
      <c r="H2" s="645"/>
      <c r="I2" s="645"/>
      <c r="J2" s="645"/>
      <c r="K2" s="365"/>
      <c r="L2" s="365"/>
      <c r="M2" s="365"/>
      <c r="N2" s="366"/>
      <c r="O2" s="367"/>
      <c r="Q2" s="6"/>
      <c r="R2" s="7"/>
      <c r="S2" s="647"/>
      <c r="T2" s="64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650" t="s">
        <v>16</v>
      </c>
      <c r="P3" s="65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499">
        <v>41588</v>
      </c>
      <c r="I4" s="38">
        <v>12650</v>
      </c>
      <c r="J4" s="39">
        <f t="shared" ref="J4:J131" si="1">I4-F4</f>
        <v>0</v>
      </c>
      <c r="K4" s="40">
        <v>45</v>
      </c>
      <c r="L4" s="41"/>
      <c r="M4" s="41"/>
      <c r="N4" s="42">
        <f t="shared" ref="N4:N125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 t="s">
        <v>206</v>
      </c>
      <c r="D6" s="56">
        <v>47</v>
      </c>
      <c r="E6" s="34">
        <f t="shared" si="0"/>
        <v>474277</v>
      </c>
      <c r="F6" s="57">
        <v>10091</v>
      </c>
      <c r="G6" s="58">
        <v>44989</v>
      </c>
      <c r="H6" s="422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 t="s">
        <v>207</v>
      </c>
      <c r="D7" s="56">
        <v>50</v>
      </c>
      <c r="E7" s="34">
        <f t="shared" si="0"/>
        <v>1290000</v>
      </c>
      <c r="F7" s="57">
        <v>25800</v>
      </c>
      <c r="G7" s="58">
        <v>44990</v>
      </c>
      <c r="H7" s="421">
        <v>41619</v>
      </c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 t="s">
        <v>22</v>
      </c>
      <c r="P7" s="63">
        <v>45006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26</v>
      </c>
      <c r="B8" s="54" t="s">
        <v>94</v>
      </c>
      <c r="C8" s="67" t="s">
        <v>208</v>
      </c>
      <c r="D8" s="56">
        <v>50</v>
      </c>
      <c r="E8" s="34">
        <f t="shared" si="0"/>
        <v>1373000</v>
      </c>
      <c r="F8" s="57">
        <v>27460</v>
      </c>
      <c r="G8" s="58">
        <v>44993</v>
      </c>
      <c r="H8" s="421">
        <v>41647</v>
      </c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 t="s">
        <v>22</v>
      </c>
      <c r="P8" s="70">
        <v>45007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 t="s">
        <v>209</v>
      </c>
      <c r="D9" s="56">
        <v>50</v>
      </c>
      <c r="E9" s="34">
        <f t="shared" si="0"/>
        <v>1222000</v>
      </c>
      <c r="F9" s="57">
        <v>24440</v>
      </c>
      <c r="G9" s="58">
        <v>44995</v>
      </c>
      <c r="H9" s="59">
        <v>41664</v>
      </c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 t="s">
        <v>22</v>
      </c>
      <c r="P9" s="70">
        <v>45009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 t="s">
        <v>210</v>
      </c>
      <c r="D10" s="56">
        <v>50</v>
      </c>
      <c r="E10" s="34">
        <f t="shared" si="0"/>
        <v>1217000</v>
      </c>
      <c r="F10" s="57">
        <v>24340</v>
      </c>
      <c r="G10" s="58">
        <v>44998</v>
      </c>
      <c r="H10" s="59">
        <v>41701</v>
      </c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 t="s">
        <v>22</v>
      </c>
      <c r="P10" s="70">
        <v>45013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 t="s">
        <v>81</v>
      </c>
      <c r="B11" s="54" t="s">
        <v>80</v>
      </c>
      <c r="C11" s="55" t="s">
        <v>211</v>
      </c>
      <c r="D11" s="73">
        <v>43</v>
      </c>
      <c r="E11" s="34">
        <f t="shared" si="0"/>
        <v>464013</v>
      </c>
      <c r="F11" s="57">
        <v>10791</v>
      </c>
      <c r="G11" s="58">
        <v>44999</v>
      </c>
      <c r="H11" s="422">
        <v>2752</v>
      </c>
      <c r="I11" s="60">
        <v>10791</v>
      </c>
      <c r="J11" s="39">
        <f t="shared" si="1"/>
        <v>0</v>
      </c>
      <c r="K11" s="40">
        <v>43</v>
      </c>
      <c r="L11" s="61"/>
      <c r="M11" s="61"/>
      <c r="N11" s="42">
        <f t="shared" si="2"/>
        <v>464013</v>
      </c>
      <c r="O11" s="72" t="s">
        <v>21</v>
      </c>
      <c r="P11" s="74">
        <v>45009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 t="s">
        <v>139</v>
      </c>
      <c r="B12" s="438" t="s">
        <v>213</v>
      </c>
      <c r="C12" s="55" t="s">
        <v>212</v>
      </c>
      <c r="D12" s="56">
        <v>43</v>
      </c>
      <c r="E12" s="34">
        <f t="shared" si="0"/>
        <v>1026730.35</v>
      </c>
      <c r="F12" s="57">
        <v>23877.45</v>
      </c>
      <c r="G12" s="58">
        <v>45000</v>
      </c>
      <c r="H12" s="59" t="s">
        <v>140</v>
      </c>
      <c r="I12" s="60">
        <v>23877.45</v>
      </c>
      <c r="J12" s="39">
        <f t="shared" si="1"/>
        <v>0</v>
      </c>
      <c r="K12" s="40">
        <v>42</v>
      </c>
      <c r="L12" s="61"/>
      <c r="M12" s="61"/>
      <c r="N12" s="42">
        <f t="shared" si="2"/>
        <v>1002852.9</v>
      </c>
      <c r="O12" s="429" t="s">
        <v>26</v>
      </c>
      <c r="P12" s="74">
        <v>45007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116</v>
      </c>
      <c r="B13" s="54" t="s">
        <v>80</v>
      </c>
      <c r="C13" s="77" t="s">
        <v>214</v>
      </c>
      <c r="D13" s="56">
        <v>50</v>
      </c>
      <c r="E13" s="34">
        <f t="shared" si="0"/>
        <v>617500</v>
      </c>
      <c r="F13" s="57">
        <v>12350</v>
      </c>
      <c r="G13" s="58">
        <v>45002</v>
      </c>
      <c r="H13" s="59">
        <v>41749</v>
      </c>
      <c r="I13" s="60">
        <v>12350</v>
      </c>
      <c r="J13" s="39">
        <f t="shared" si="1"/>
        <v>0</v>
      </c>
      <c r="K13" s="40">
        <v>41</v>
      </c>
      <c r="L13" s="61"/>
      <c r="M13" s="61"/>
      <c r="N13" s="42">
        <f t="shared" si="2"/>
        <v>506350</v>
      </c>
      <c r="O13" s="72" t="s">
        <v>22</v>
      </c>
      <c r="P13" s="74">
        <v>45016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116</v>
      </c>
      <c r="B14" s="54" t="s">
        <v>80</v>
      </c>
      <c r="C14" s="440"/>
      <c r="D14" s="441"/>
      <c r="E14" s="442">
        <f t="shared" si="0"/>
        <v>0</v>
      </c>
      <c r="F14" s="57">
        <v>12350</v>
      </c>
      <c r="G14" s="58">
        <v>45002</v>
      </c>
      <c r="H14" s="389"/>
      <c r="I14" s="60">
        <v>12350</v>
      </c>
      <c r="J14" s="39">
        <f t="shared" si="1"/>
        <v>0</v>
      </c>
      <c r="K14" s="40">
        <v>41</v>
      </c>
      <c r="L14" s="61"/>
      <c r="M14" s="61"/>
      <c r="N14" s="42">
        <f t="shared" si="2"/>
        <v>506350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 t="s">
        <v>116</v>
      </c>
      <c r="B15" s="54" t="s">
        <v>80</v>
      </c>
      <c r="C15" s="77" t="s">
        <v>215</v>
      </c>
      <c r="D15" s="56">
        <v>50</v>
      </c>
      <c r="E15" s="34">
        <f t="shared" ref="E15:E16" si="3">D15*F15</f>
        <v>659500</v>
      </c>
      <c r="F15" s="57">
        <v>13190</v>
      </c>
      <c r="G15" s="58">
        <v>45003</v>
      </c>
      <c r="H15" s="59">
        <v>41762</v>
      </c>
      <c r="I15" s="60">
        <v>13190</v>
      </c>
      <c r="J15" s="39">
        <f t="shared" ref="J15:J16" si="4">I15-F15</f>
        <v>0</v>
      </c>
      <c r="K15" s="40">
        <v>41</v>
      </c>
      <c r="L15" s="61"/>
      <c r="M15" s="61"/>
      <c r="N15" s="42">
        <f t="shared" ref="N15:N16" si="5">K15*I15</f>
        <v>540790</v>
      </c>
      <c r="O15" s="72" t="s">
        <v>22</v>
      </c>
      <c r="P15" s="74">
        <v>45016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 t="s">
        <v>116</v>
      </c>
      <c r="B16" s="54" t="s">
        <v>94</v>
      </c>
      <c r="C16" s="78" t="s">
        <v>216</v>
      </c>
      <c r="D16" s="56">
        <v>50</v>
      </c>
      <c r="E16" s="34">
        <f t="shared" si="3"/>
        <v>1206500</v>
      </c>
      <c r="F16" s="57">
        <v>24130</v>
      </c>
      <c r="G16" s="58">
        <v>45005</v>
      </c>
      <c r="H16" s="389"/>
      <c r="I16" s="60">
        <v>24130</v>
      </c>
      <c r="J16" s="39">
        <f t="shared" si="4"/>
        <v>0</v>
      </c>
      <c r="K16" s="40">
        <v>41</v>
      </c>
      <c r="L16" s="61"/>
      <c r="M16" s="61"/>
      <c r="N16" s="42">
        <f t="shared" si="5"/>
        <v>989330</v>
      </c>
      <c r="O16" s="75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116</v>
      </c>
      <c r="B17" s="54" t="s">
        <v>178</v>
      </c>
      <c r="C17" s="55" t="s">
        <v>217</v>
      </c>
      <c r="D17" s="56">
        <v>50</v>
      </c>
      <c r="E17" s="34">
        <f t="shared" si="0"/>
        <v>860500</v>
      </c>
      <c r="F17" s="57">
        <v>17210</v>
      </c>
      <c r="G17" s="58">
        <v>45008</v>
      </c>
      <c r="H17" s="389">
        <v>41802</v>
      </c>
      <c r="I17" s="60">
        <v>17210</v>
      </c>
      <c r="J17" s="39">
        <f t="shared" si="1"/>
        <v>0</v>
      </c>
      <c r="K17" s="40">
        <v>39.5</v>
      </c>
      <c r="L17" s="61"/>
      <c r="M17" s="61"/>
      <c r="N17" s="42">
        <f t="shared" si="2"/>
        <v>679795</v>
      </c>
      <c r="O17" s="378" t="s">
        <v>22</v>
      </c>
      <c r="P17" s="379">
        <v>45020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 t="s">
        <v>116</v>
      </c>
      <c r="B18" s="54" t="s">
        <v>202</v>
      </c>
      <c r="C18" s="67" t="s">
        <v>218</v>
      </c>
      <c r="D18" s="56">
        <v>50</v>
      </c>
      <c r="E18" s="34">
        <f t="shared" si="0"/>
        <v>558020</v>
      </c>
      <c r="F18" s="57">
        <v>11160.4</v>
      </c>
      <c r="G18" s="58">
        <v>45008</v>
      </c>
      <c r="H18" s="389">
        <v>41803</v>
      </c>
      <c r="I18" s="60">
        <v>11160.4</v>
      </c>
      <c r="J18" s="39">
        <f t="shared" si="1"/>
        <v>0</v>
      </c>
      <c r="K18" s="40">
        <v>39.5</v>
      </c>
      <c r="L18" s="61"/>
      <c r="M18" s="61"/>
      <c r="N18" s="42">
        <f t="shared" si="2"/>
        <v>440835.8</v>
      </c>
      <c r="O18" s="378" t="s">
        <v>22</v>
      </c>
      <c r="P18" s="379">
        <v>45020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 t="s">
        <v>116</v>
      </c>
      <c r="B19" s="54" t="s">
        <v>203</v>
      </c>
      <c r="C19" s="55" t="s">
        <v>219</v>
      </c>
      <c r="D19" s="56">
        <v>50</v>
      </c>
      <c r="E19" s="34">
        <f t="shared" si="0"/>
        <v>1297500</v>
      </c>
      <c r="F19" s="57">
        <v>25950</v>
      </c>
      <c r="G19" s="58">
        <v>45009</v>
      </c>
      <c r="H19" s="389">
        <v>41825</v>
      </c>
      <c r="I19" s="60">
        <v>25950</v>
      </c>
      <c r="J19" s="39">
        <f t="shared" si="1"/>
        <v>0</v>
      </c>
      <c r="K19" s="81">
        <v>39.5</v>
      </c>
      <c r="L19" s="61"/>
      <c r="M19" s="61"/>
      <c r="N19" s="42">
        <f t="shared" si="2"/>
        <v>1025025</v>
      </c>
      <c r="O19" s="378" t="s">
        <v>22</v>
      </c>
      <c r="P19" s="379">
        <v>45021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 t="s">
        <v>116</v>
      </c>
      <c r="B20" s="54" t="s">
        <v>42</v>
      </c>
      <c r="C20" s="77" t="s">
        <v>220</v>
      </c>
      <c r="D20" s="56">
        <v>50</v>
      </c>
      <c r="E20" s="34">
        <f t="shared" si="0"/>
        <v>1242500</v>
      </c>
      <c r="F20" s="57">
        <v>24850</v>
      </c>
      <c r="G20" s="58">
        <v>45011</v>
      </c>
      <c r="H20" s="389">
        <v>41837</v>
      </c>
      <c r="I20" s="60">
        <v>24850</v>
      </c>
      <c r="J20" s="39">
        <f t="shared" si="1"/>
        <v>0</v>
      </c>
      <c r="K20" s="81">
        <v>36.5</v>
      </c>
      <c r="L20" s="61"/>
      <c r="M20" s="61"/>
      <c r="N20" s="42">
        <f t="shared" si="2"/>
        <v>907025</v>
      </c>
      <c r="O20" s="378" t="s">
        <v>232</v>
      </c>
      <c r="P20" s="379">
        <v>45026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 t="s">
        <v>116</v>
      </c>
      <c r="B21" s="54" t="s">
        <v>204</v>
      </c>
      <c r="C21" s="439" t="s">
        <v>221</v>
      </c>
      <c r="D21" s="85">
        <v>50</v>
      </c>
      <c r="E21" s="34">
        <f t="shared" si="0"/>
        <v>1252000</v>
      </c>
      <c r="F21" s="57">
        <v>25040</v>
      </c>
      <c r="G21" s="58">
        <v>45014</v>
      </c>
      <c r="H21" s="389">
        <v>41859</v>
      </c>
      <c r="I21" s="60">
        <v>25040</v>
      </c>
      <c r="J21" s="39">
        <f t="shared" si="1"/>
        <v>0</v>
      </c>
      <c r="K21" s="81">
        <v>36.5</v>
      </c>
      <c r="L21" s="61"/>
      <c r="M21" s="61"/>
      <c r="N21" s="42">
        <f t="shared" si="2"/>
        <v>913960</v>
      </c>
      <c r="O21" s="378" t="s">
        <v>22</v>
      </c>
      <c r="P21" s="379">
        <v>45028</v>
      </c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 t="s">
        <v>116</v>
      </c>
      <c r="B22" s="54" t="s">
        <v>205</v>
      </c>
      <c r="C22" s="88" t="s">
        <v>222</v>
      </c>
      <c r="D22" s="85">
        <v>50</v>
      </c>
      <c r="E22" s="34">
        <f t="shared" si="0"/>
        <v>597000</v>
      </c>
      <c r="F22" s="57">
        <v>11940</v>
      </c>
      <c r="G22" s="58">
        <v>45015</v>
      </c>
      <c r="H22" s="389">
        <v>41888</v>
      </c>
      <c r="I22" s="60">
        <v>11940</v>
      </c>
      <c r="J22" s="39">
        <f t="shared" si="1"/>
        <v>0</v>
      </c>
      <c r="K22" s="81">
        <v>36.5</v>
      </c>
      <c r="L22" s="61"/>
      <c r="M22" s="61"/>
      <c r="N22" s="42">
        <f t="shared" si="2"/>
        <v>435810</v>
      </c>
      <c r="O22" s="482" t="s">
        <v>231</v>
      </c>
      <c r="P22" s="483">
        <v>45029</v>
      </c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 t="s">
        <v>116</v>
      </c>
      <c r="B23" s="54" t="s">
        <v>42</v>
      </c>
      <c r="C23" s="55" t="s">
        <v>223</v>
      </c>
      <c r="D23" s="56">
        <v>50</v>
      </c>
      <c r="E23" s="34">
        <f t="shared" si="0"/>
        <v>1149500</v>
      </c>
      <c r="F23" s="57">
        <v>22990</v>
      </c>
      <c r="G23" s="58">
        <v>45016</v>
      </c>
      <c r="H23" s="389">
        <v>41890</v>
      </c>
      <c r="I23" s="60">
        <v>22990</v>
      </c>
      <c r="J23" s="39">
        <f t="shared" si="1"/>
        <v>0</v>
      </c>
      <c r="K23" s="81">
        <v>36.5</v>
      </c>
      <c r="L23" s="61"/>
      <c r="M23" s="61"/>
      <c r="N23" s="42">
        <f t="shared" si="2"/>
        <v>839135</v>
      </c>
      <c r="O23" s="482" t="s">
        <v>22</v>
      </c>
      <c r="P23" s="483">
        <v>45030</v>
      </c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229</v>
      </c>
      <c r="D57" s="116"/>
      <c r="E57" s="56"/>
      <c r="F57" s="155">
        <v>1319.4</v>
      </c>
      <c r="G57" s="156">
        <v>44998</v>
      </c>
      <c r="H57" s="512" t="s">
        <v>230</v>
      </c>
      <c r="I57" s="155">
        <v>1319.4</v>
      </c>
      <c r="J57" s="39">
        <f t="shared" si="1"/>
        <v>0</v>
      </c>
      <c r="K57" s="40">
        <v>90</v>
      </c>
      <c r="L57" s="61"/>
      <c r="M57" s="61"/>
      <c r="N57" s="42">
        <f t="shared" si="2"/>
        <v>118746.00000000001</v>
      </c>
      <c r="O57" s="372" t="s">
        <v>21</v>
      </c>
      <c r="P57" s="373">
        <v>45029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512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45" x14ac:dyDescent="0.3">
      <c r="A59" s="110" t="s">
        <v>43</v>
      </c>
      <c r="B59" s="153" t="s">
        <v>23</v>
      </c>
      <c r="C59" s="161" t="s">
        <v>295</v>
      </c>
      <c r="D59" s="160"/>
      <c r="E59" s="56"/>
      <c r="F59" s="155">
        <v>540.4</v>
      </c>
      <c r="G59" s="156">
        <v>45016</v>
      </c>
      <c r="H59" s="162" t="s">
        <v>296</v>
      </c>
      <c r="I59" s="155">
        <v>540.4</v>
      </c>
      <c r="J59" s="39">
        <f t="shared" si="1"/>
        <v>0</v>
      </c>
      <c r="K59" s="40">
        <v>90</v>
      </c>
      <c r="L59" s="61"/>
      <c r="M59" s="61"/>
      <c r="N59" s="42">
        <f t="shared" si="2"/>
        <v>48636</v>
      </c>
      <c r="O59" s="546" t="s">
        <v>64</v>
      </c>
      <c r="P59" s="545">
        <v>45065</v>
      </c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2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2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2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110" t="s">
        <v>147</v>
      </c>
      <c r="B63" s="386" t="s">
        <v>148</v>
      </c>
      <c r="C63" s="423" t="s">
        <v>149</v>
      </c>
      <c r="D63" s="160"/>
      <c r="E63" s="56"/>
      <c r="F63" s="155">
        <v>26462</v>
      </c>
      <c r="G63" s="156">
        <v>44989</v>
      </c>
      <c r="H63" s="162" t="s">
        <v>155</v>
      </c>
      <c r="I63" s="155">
        <v>26462</v>
      </c>
      <c r="J63" s="39">
        <f t="shared" si="1"/>
        <v>0</v>
      </c>
      <c r="K63" s="40">
        <v>1</v>
      </c>
      <c r="L63" s="61"/>
      <c r="M63" s="61"/>
      <c r="N63" s="42">
        <f t="shared" si="2"/>
        <v>26462</v>
      </c>
      <c r="O63" s="169" t="s">
        <v>21</v>
      </c>
      <c r="P63" s="58">
        <v>45008</v>
      </c>
      <c r="Q63" s="166"/>
      <c r="R63" s="125"/>
      <c r="S63" s="48"/>
      <c r="T63" s="48"/>
      <c r="U63" s="49"/>
      <c r="V63" s="50"/>
    </row>
    <row r="64" spans="1:24" ht="47.25" x14ac:dyDescent="0.3">
      <c r="A64" s="110" t="s">
        <v>147</v>
      </c>
      <c r="B64" s="386" t="s">
        <v>152</v>
      </c>
      <c r="C64" s="423" t="s">
        <v>153</v>
      </c>
      <c r="D64" s="160"/>
      <c r="E64" s="56"/>
      <c r="F64" s="155">
        <v>14346</v>
      </c>
      <c r="G64" s="156">
        <v>44991</v>
      </c>
      <c r="H64" s="162" t="s">
        <v>154</v>
      </c>
      <c r="I64" s="155">
        <v>14346</v>
      </c>
      <c r="J64" s="39">
        <f t="shared" si="1"/>
        <v>0</v>
      </c>
      <c r="K64" s="40">
        <v>1</v>
      </c>
      <c r="L64" s="61"/>
      <c r="M64" s="61"/>
      <c r="N64" s="42">
        <f t="shared" si="2"/>
        <v>14346</v>
      </c>
      <c r="O64" s="169" t="s">
        <v>21</v>
      </c>
      <c r="P64" s="58">
        <v>45008</v>
      </c>
      <c r="Q64" s="166"/>
      <c r="R64" s="125"/>
      <c r="S64" s="48"/>
      <c r="T64" s="48"/>
      <c r="U64" s="49"/>
      <c r="V64" s="50"/>
    </row>
    <row r="65" spans="1:22" ht="47.25" x14ac:dyDescent="0.3">
      <c r="A65" s="99" t="s">
        <v>111</v>
      </c>
      <c r="B65" s="167" t="s">
        <v>112</v>
      </c>
      <c r="C65" s="154" t="s">
        <v>113</v>
      </c>
      <c r="D65" s="160"/>
      <c r="E65" s="56"/>
      <c r="F65" s="155">
        <v>419.9</v>
      </c>
      <c r="G65" s="156">
        <v>44993</v>
      </c>
      <c r="H65" s="425" t="s">
        <v>158</v>
      </c>
      <c r="I65" s="155">
        <v>419.9</v>
      </c>
      <c r="J65" s="39">
        <f t="shared" si="1"/>
        <v>0</v>
      </c>
      <c r="K65" s="40">
        <v>132</v>
      </c>
      <c r="L65" s="61"/>
      <c r="M65" s="426" t="s">
        <v>143</v>
      </c>
      <c r="N65" s="42">
        <f t="shared" si="2"/>
        <v>55426.799999999996</v>
      </c>
      <c r="O65" s="169" t="s">
        <v>22</v>
      </c>
      <c r="P65" s="120">
        <v>45001</v>
      </c>
      <c r="Q65" s="166"/>
      <c r="R65" s="125"/>
      <c r="S65" s="48"/>
      <c r="T65" s="48"/>
      <c r="U65" s="49"/>
      <c r="V65" s="50"/>
    </row>
    <row r="66" spans="1:22" ht="47.25" x14ac:dyDescent="0.3">
      <c r="A66" s="424" t="s">
        <v>147</v>
      </c>
      <c r="B66" s="167" t="s">
        <v>150</v>
      </c>
      <c r="C66" s="154" t="s">
        <v>151</v>
      </c>
      <c r="D66" s="160"/>
      <c r="E66" s="56"/>
      <c r="F66" s="155">
        <v>19078</v>
      </c>
      <c r="G66" s="156">
        <v>44995</v>
      </c>
      <c r="H66" s="168" t="s">
        <v>156</v>
      </c>
      <c r="I66" s="155">
        <v>19078</v>
      </c>
      <c r="J66" s="39">
        <f t="shared" si="1"/>
        <v>0</v>
      </c>
      <c r="K66" s="40">
        <v>1</v>
      </c>
      <c r="L66" s="61"/>
      <c r="M66" s="61"/>
      <c r="N66" s="42">
        <f t="shared" si="2"/>
        <v>19078</v>
      </c>
      <c r="O66" s="169" t="s">
        <v>64</v>
      </c>
      <c r="P66" s="120">
        <v>45008</v>
      </c>
      <c r="Q66" s="166" t="s">
        <v>26</v>
      </c>
      <c r="R66" s="125"/>
      <c r="S66" s="48"/>
      <c r="T66" s="48"/>
      <c r="U66" s="49"/>
      <c r="V66" s="50"/>
    </row>
    <row r="67" spans="1:22" ht="30.75" customHeight="1" x14ac:dyDescent="0.3">
      <c r="A67" s="142" t="s">
        <v>31</v>
      </c>
      <c r="B67" s="167" t="s">
        <v>170</v>
      </c>
      <c r="C67" s="170" t="s">
        <v>172</v>
      </c>
      <c r="D67" s="160"/>
      <c r="E67" s="56"/>
      <c r="F67" s="155">
        <v>282</v>
      </c>
      <c r="G67" s="156">
        <v>44998</v>
      </c>
      <c r="H67" s="59">
        <v>41669</v>
      </c>
      <c r="I67" s="155">
        <v>282</v>
      </c>
      <c r="J67" s="39">
        <f t="shared" si="1"/>
        <v>0</v>
      </c>
      <c r="K67" s="40">
        <v>56</v>
      </c>
      <c r="L67" s="61"/>
      <c r="M67" s="61"/>
      <c r="N67" s="42">
        <f t="shared" si="2"/>
        <v>15792</v>
      </c>
      <c r="O67" s="169" t="s">
        <v>22</v>
      </c>
      <c r="P67" s="58">
        <v>45013</v>
      </c>
      <c r="Q67" s="166"/>
      <c r="R67" s="125"/>
      <c r="S67" s="48"/>
      <c r="T67" s="48"/>
      <c r="U67" s="49"/>
      <c r="V67" s="50"/>
    </row>
    <row r="68" spans="1:22" ht="33" customHeight="1" x14ac:dyDescent="0.35">
      <c r="A68" s="172" t="s">
        <v>136</v>
      </c>
      <c r="B68" s="167" t="s">
        <v>137</v>
      </c>
      <c r="C68" s="173" t="s">
        <v>138</v>
      </c>
      <c r="D68" s="174"/>
      <c r="E68" s="56"/>
      <c r="F68" s="155">
        <v>100</v>
      </c>
      <c r="G68" s="156">
        <v>44998</v>
      </c>
      <c r="H68" s="427" t="s">
        <v>162</v>
      </c>
      <c r="I68" s="155">
        <v>100</v>
      </c>
      <c r="J68" s="39">
        <f t="shared" si="1"/>
        <v>0</v>
      </c>
      <c r="K68" s="40">
        <v>290</v>
      </c>
      <c r="L68" s="61"/>
      <c r="M68" s="428" t="s">
        <v>163</v>
      </c>
      <c r="N68" s="42">
        <f>K68*I68</f>
        <v>29000</v>
      </c>
      <c r="O68" s="169" t="s">
        <v>22</v>
      </c>
      <c r="P68" s="58">
        <v>45008</v>
      </c>
      <c r="Q68" s="166"/>
      <c r="R68" s="125"/>
      <c r="S68" s="48"/>
      <c r="T68" s="48"/>
      <c r="U68" s="49"/>
      <c r="V68" s="50"/>
    </row>
    <row r="69" spans="1:22" ht="46.5" customHeight="1" x14ac:dyDescent="0.3">
      <c r="A69" s="172" t="s">
        <v>147</v>
      </c>
      <c r="B69" s="167" t="s">
        <v>24</v>
      </c>
      <c r="C69" s="173" t="s">
        <v>164</v>
      </c>
      <c r="D69" s="174"/>
      <c r="E69" s="56"/>
      <c r="F69" s="155">
        <v>9151.0400000000009</v>
      </c>
      <c r="G69" s="156">
        <v>44998</v>
      </c>
      <c r="H69" s="427" t="s">
        <v>165</v>
      </c>
      <c r="I69" s="155">
        <v>9151.0638290000006</v>
      </c>
      <c r="J69" s="39">
        <f t="shared" si="1"/>
        <v>2.3828999999750522E-2</v>
      </c>
      <c r="K69" s="40">
        <v>23.5</v>
      </c>
      <c r="L69" s="436">
        <v>1000</v>
      </c>
      <c r="M69" s="435" t="s">
        <v>197</v>
      </c>
      <c r="N69" s="42">
        <f>K69*I69</f>
        <v>215049.9999815</v>
      </c>
      <c r="O69" s="513" t="s">
        <v>252</v>
      </c>
      <c r="P69" s="58">
        <v>45016</v>
      </c>
      <c r="Q69" s="166"/>
      <c r="R69" s="125"/>
      <c r="S69" s="48"/>
      <c r="T69" s="48"/>
      <c r="U69" s="49"/>
      <c r="V69" s="50"/>
    </row>
    <row r="70" spans="1:22" ht="47.25" x14ac:dyDescent="0.3">
      <c r="A70" s="152" t="s">
        <v>147</v>
      </c>
      <c r="B70" s="178" t="s">
        <v>159</v>
      </c>
      <c r="C70" s="154" t="s">
        <v>160</v>
      </c>
      <c r="D70" s="174"/>
      <c r="E70" s="56"/>
      <c r="F70" s="155">
        <v>19303</v>
      </c>
      <c r="G70" s="156">
        <v>44999</v>
      </c>
      <c r="H70" s="168" t="s">
        <v>161</v>
      </c>
      <c r="I70" s="155">
        <v>19303</v>
      </c>
      <c r="J70" s="39">
        <f t="shared" si="1"/>
        <v>0</v>
      </c>
      <c r="K70" s="40">
        <v>1</v>
      </c>
      <c r="L70" s="61"/>
      <c r="M70" s="61"/>
      <c r="N70" s="42">
        <f>K70*I70</f>
        <v>19303</v>
      </c>
      <c r="O70" s="169" t="s">
        <v>21</v>
      </c>
      <c r="P70" s="58">
        <v>45008</v>
      </c>
      <c r="Q70" s="166"/>
      <c r="R70" s="125"/>
      <c r="S70" s="176"/>
      <c r="T70" s="177"/>
      <c r="U70" s="49"/>
      <c r="V70" s="50"/>
    </row>
    <row r="71" spans="1:22" ht="30" customHeight="1" x14ac:dyDescent="0.3">
      <c r="A71" s="101" t="s">
        <v>31</v>
      </c>
      <c r="B71" s="167" t="s">
        <v>170</v>
      </c>
      <c r="C71" s="170" t="s">
        <v>171</v>
      </c>
      <c r="D71" s="160"/>
      <c r="E71" s="56"/>
      <c r="F71" s="155">
        <v>587.79999999999995</v>
      </c>
      <c r="G71" s="156">
        <v>44999</v>
      </c>
      <c r="H71" s="59">
        <v>41698</v>
      </c>
      <c r="I71" s="155">
        <v>587.79999999999995</v>
      </c>
      <c r="J71" s="39">
        <f t="shared" si="1"/>
        <v>0</v>
      </c>
      <c r="K71" s="40">
        <v>55</v>
      </c>
      <c r="L71" s="61"/>
      <c r="M71" s="61"/>
      <c r="N71" s="42">
        <f>K71*I71</f>
        <v>32328.999999999996</v>
      </c>
      <c r="O71" s="169" t="s">
        <v>22</v>
      </c>
      <c r="P71" s="58">
        <v>45013</v>
      </c>
      <c r="Q71" s="166"/>
      <c r="R71" s="125"/>
      <c r="S71" s="176"/>
      <c r="T71" s="177"/>
      <c r="U71" s="49"/>
      <c r="V71" s="50"/>
    </row>
    <row r="72" spans="1:22" ht="47.25" x14ac:dyDescent="0.3">
      <c r="A72" s="142" t="s">
        <v>147</v>
      </c>
      <c r="B72" s="167" t="s">
        <v>184</v>
      </c>
      <c r="C72" s="144" t="s">
        <v>185</v>
      </c>
      <c r="D72" s="160"/>
      <c r="E72" s="56"/>
      <c r="F72" s="155">
        <v>23374</v>
      </c>
      <c r="G72" s="156">
        <v>45000</v>
      </c>
      <c r="H72" s="498" t="s">
        <v>186</v>
      </c>
      <c r="I72" s="155">
        <v>23374</v>
      </c>
      <c r="J72" s="39">
        <f t="shared" si="1"/>
        <v>0</v>
      </c>
      <c r="K72" s="40">
        <v>1</v>
      </c>
      <c r="L72" s="437" t="s">
        <v>190</v>
      </c>
      <c r="M72" s="61"/>
      <c r="N72" s="42">
        <f t="shared" ref="N72:N75" si="6">K72*I72</f>
        <v>23374</v>
      </c>
      <c r="O72" s="169" t="s">
        <v>64</v>
      </c>
      <c r="P72" s="58">
        <v>45016</v>
      </c>
      <c r="Q72" s="166"/>
      <c r="R72" s="125"/>
      <c r="S72" s="176"/>
      <c r="T72" s="177"/>
      <c r="U72" s="49"/>
      <c r="V72" s="50"/>
    </row>
    <row r="73" spans="1:22" ht="47.25" x14ac:dyDescent="0.3">
      <c r="A73" s="142" t="s">
        <v>147</v>
      </c>
      <c r="B73" s="167" t="s">
        <v>184</v>
      </c>
      <c r="C73" s="144" t="s">
        <v>187</v>
      </c>
      <c r="D73" s="160"/>
      <c r="E73" s="56"/>
      <c r="F73" s="155">
        <v>24.46</v>
      </c>
      <c r="G73" s="156">
        <v>45001</v>
      </c>
      <c r="H73" s="498" t="s">
        <v>188</v>
      </c>
      <c r="I73" s="155">
        <v>24.46</v>
      </c>
      <c r="J73" s="39">
        <f t="shared" si="1"/>
        <v>0</v>
      </c>
      <c r="K73" s="40">
        <v>140</v>
      </c>
      <c r="L73" s="432" t="s">
        <v>189</v>
      </c>
      <c r="M73" s="61"/>
      <c r="N73" s="42">
        <f t="shared" si="6"/>
        <v>3424.4</v>
      </c>
      <c r="O73" s="169" t="s">
        <v>21</v>
      </c>
      <c r="P73" s="58">
        <v>45016</v>
      </c>
      <c r="Q73" s="166"/>
      <c r="R73" s="125"/>
      <c r="S73" s="176"/>
      <c r="T73" s="177"/>
      <c r="U73" s="49"/>
      <c r="V73" s="50"/>
    </row>
    <row r="74" spans="1:22" ht="51.75" x14ac:dyDescent="0.3">
      <c r="A74" s="142" t="s">
        <v>147</v>
      </c>
      <c r="B74" s="178" t="s">
        <v>199</v>
      </c>
      <c r="C74" s="144" t="s">
        <v>198</v>
      </c>
      <c r="D74" s="160"/>
      <c r="E74" s="56"/>
      <c r="F74" s="155">
        <v>58897</v>
      </c>
      <c r="G74" s="156">
        <v>45002</v>
      </c>
      <c r="H74" s="498" t="s">
        <v>200</v>
      </c>
      <c r="I74" s="155">
        <v>58897</v>
      </c>
      <c r="J74" s="39">
        <f t="shared" si="1"/>
        <v>0</v>
      </c>
      <c r="K74" s="40">
        <v>1</v>
      </c>
      <c r="L74" s="432" t="s">
        <v>201</v>
      </c>
      <c r="M74" s="61"/>
      <c r="N74" s="42">
        <f t="shared" si="6"/>
        <v>58897</v>
      </c>
      <c r="O74" s="169" t="s">
        <v>21</v>
      </c>
      <c r="P74" s="58">
        <v>45016</v>
      </c>
      <c r="Q74" s="166"/>
      <c r="R74" s="125"/>
      <c r="S74" s="176"/>
      <c r="T74" s="177"/>
      <c r="U74" s="49"/>
      <c r="V74" s="50"/>
    </row>
    <row r="75" spans="1:22" ht="42.75" customHeight="1" x14ac:dyDescent="0.3">
      <c r="A75" s="142" t="s">
        <v>31</v>
      </c>
      <c r="B75" s="178" t="s">
        <v>170</v>
      </c>
      <c r="C75" s="484" t="s">
        <v>233</v>
      </c>
      <c r="D75" s="160"/>
      <c r="E75" s="56"/>
      <c r="F75" s="155">
        <v>460.2</v>
      </c>
      <c r="G75" s="156">
        <v>45002</v>
      </c>
      <c r="H75" s="498">
        <v>41723</v>
      </c>
      <c r="I75" s="155">
        <v>460.2</v>
      </c>
      <c r="J75" s="39">
        <f t="shared" si="1"/>
        <v>0</v>
      </c>
      <c r="K75" s="40">
        <v>55</v>
      </c>
      <c r="L75" s="432"/>
      <c r="M75" s="61"/>
      <c r="N75" s="42">
        <f t="shared" si="6"/>
        <v>25311</v>
      </c>
      <c r="O75" s="382" t="s">
        <v>22</v>
      </c>
      <c r="P75" s="384">
        <v>45020</v>
      </c>
      <c r="Q75" s="166"/>
      <c r="R75" s="125"/>
      <c r="S75" s="176"/>
      <c r="T75" s="177"/>
      <c r="U75" s="49"/>
      <c r="V75" s="50"/>
    </row>
    <row r="76" spans="1:22" ht="32.25" customHeight="1" x14ac:dyDescent="0.3">
      <c r="A76" s="142" t="s">
        <v>31</v>
      </c>
      <c r="B76" s="178" t="s">
        <v>176</v>
      </c>
      <c r="C76" s="179" t="s">
        <v>177</v>
      </c>
      <c r="D76" s="160"/>
      <c r="E76" s="56"/>
      <c r="F76" s="155">
        <v>354.8</v>
      </c>
      <c r="G76" s="156">
        <v>45005</v>
      </c>
      <c r="H76" s="498">
        <v>41742</v>
      </c>
      <c r="I76" s="155">
        <v>354.8</v>
      </c>
      <c r="J76" s="39">
        <f t="shared" si="1"/>
        <v>0</v>
      </c>
      <c r="K76" s="40">
        <v>52</v>
      </c>
      <c r="L76" s="61"/>
      <c r="M76" s="61"/>
      <c r="N76" s="42">
        <f t="shared" ref="N76:N79" si="7">K76*I76</f>
        <v>18449.600000000002</v>
      </c>
      <c r="O76" s="169" t="s">
        <v>22</v>
      </c>
      <c r="P76" s="58">
        <v>45016</v>
      </c>
      <c r="Q76" s="166"/>
      <c r="R76" s="125"/>
      <c r="S76" s="176"/>
      <c r="T76" s="177"/>
      <c r="U76" s="49"/>
      <c r="V76" s="50"/>
    </row>
    <row r="77" spans="1:22" ht="32.25" customHeight="1" x14ac:dyDescent="0.3">
      <c r="A77" s="152" t="s">
        <v>147</v>
      </c>
      <c r="B77" s="167" t="s">
        <v>109</v>
      </c>
      <c r="C77" s="181" t="s">
        <v>166</v>
      </c>
      <c r="D77" s="174"/>
      <c r="E77" s="56"/>
      <c r="F77" s="155">
        <v>680.5</v>
      </c>
      <c r="G77" s="156">
        <v>45006</v>
      </c>
      <c r="H77" s="162" t="s">
        <v>167</v>
      </c>
      <c r="I77" s="155">
        <v>680.50746000000004</v>
      </c>
      <c r="J77" s="39">
        <f t="shared" si="1"/>
        <v>7.4600000000373257E-3</v>
      </c>
      <c r="K77" s="40">
        <v>67</v>
      </c>
      <c r="L77" s="61" t="s">
        <v>195</v>
      </c>
      <c r="M77" s="61"/>
      <c r="N77" s="42">
        <f t="shared" si="7"/>
        <v>45593.999820000005</v>
      </c>
      <c r="O77" s="169" t="s">
        <v>21</v>
      </c>
      <c r="P77" s="58">
        <v>45016</v>
      </c>
      <c r="Q77" s="166"/>
      <c r="R77" s="125"/>
      <c r="S77" s="176"/>
      <c r="T77" s="177"/>
      <c r="U77" s="49"/>
      <c r="V77" s="50"/>
    </row>
    <row r="78" spans="1:22" ht="32.25" customHeight="1" x14ac:dyDescent="0.3">
      <c r="A78" s="152" t="s">
        <v>147</v>
      </c>
      <c r="B78" s="167" t="s">
        <v>109</v>
      </c>
      <c r="C78" s="192" t="s">
        <v>168</v>
      </c>
      <c r="D78" s="174"/>
      <c r="E78" s="56"/>
      <c r="F78" s="155">
        <v>3402.5</v>
      </c>
      <c r="G78" s="156">
        <v>45006</v>
      </c>
      <c r="H78" s="162" t="s">
        <v>169</v>
      </c>
      <c r="I78" s="155">
        <v>3402.5074</v>
      </c>
      <c r="J78" s="39">
        <f t="shared" si="1"/>
        <v>7.3999999999614374E-3</v>
      </c>
      <c r="K78" s="40">
        <v>67</v>
      </c>
      <c r="L78" s="61" t="s">
        <v>196</v>
      </c>
      <c r="M78" s="61"/>
      <c r="N78" s="42">
        <f t="shared" si="7"/>
        <v>227967.9958</v>
      </c>
      <c r="O78" s="169" t="s">
        <v>21</v>
      </c>
      <c r="P78" s="58">
        <v>45016</v>
      </c>
      <c r="Q78" s="166"/>
      <c r="R78" s="125"/>
      <c r="S78" s="176"/>
      <c r="T78" s="177"/>
      <c r="U78" s="49"/>
      <c r="V78" s="50"/>
    </row>
    <row r="79" spans="1:22" ht="32.25" customHeight="1" x14ac:dyDescent="0.25">
      <c r="A79" s="152" t="s">
        <v>173</v>
      </c>
      <c r="B79" s="184" t="s">
        <v>137</v>
      </c>
      <c r="C79" s="170" t="s">
        <v>174</v>
      </c>
      <c r="D79" s="174"/>
      <c r="E79" s="56"/>
      <c r="F79" s="155">
        <v>200</v>
      </c>
      <c r="G79" s="156">
        <v>45010</v>
      </c>
      <c r="H79" s="162" t="s">
        <v>175</v>
      </c>
      <c r="I79" s="155">
        <v>200</v>
      </c>
      <c r="J79" s="39">
        <f t="shared" si="1"/>
        <v>0</v>
      </c>
      <c r="K79" s="40">
        <v>290</v>
      </c>
      <c r="L79" s="61"/>
      <c r="M79" s="61"/>
      <c r="N79" s="42">
        <f t="shared" si="7"/>
        <v>58000</v>
      </c>
      <c r="O79" s="169" t="s">
        <v>22</v>
      </c>
      <c r="P79" s="58">
        <v>45016</v>
      </c>
      <c r="Q79" s="166"/>
      <c r="R79" s="125"/>
      <c r="S79" s="176"/>
      <c r="T79" s="177"/>
      <c r="U79" s="49"/>
      <c r="V79" s="50"/>
    </row>
    <row r="80" spans="1:22" ht="32.25" customHeight="1" x14ac:dyDescent="0.3">
      <c r="A80" s="152" t="s">
        <v>135</v>
      </c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32.25" customHeight="1" x14ac:dyDescent="0.3">
      <c r="A81" s="152" t="s">
        <v>31</v>
      </c>
      <c r="B81" s="178" t="s">
        <v>170</v>
      </c>
      <c r="C81" s="170" t="s">
        <v>228</v>
      </c>
      <c r="D81" s="170"/>
      <c r="E81" s="56"/>
      <c r="F81" s="155">
        <v>10259.700000000001</v>
      </c>
      <c r="G81" s="156">
        <v>45013</v>
      </c>
      <c r="H81" s="480">
        <v>144233</v>
      </c>
      <c r="I81" s="155">
        <v>10259.700000000001</v>
      </c>
      <c r="J81" s="39">
        <f t="shared" si="1"/>
        <v>0</v>
      </c>
      <c r="K81" s="40">
        <v>48</v>
      </c>
      <c r="L81" s="61"/>
      <c r="M81" s="61"/>
      <c r="N81" s="42">
        <f t="shared" si="2"/>
        <v>492465.60000000003</v>
      </c>
      <c r="O81" s="382" t="s">
        <v>64</v>
      </c>
      <c r="P81" s="481">
        <v>45027</v>
      </c>
      <c r="Q81" s="166"/>
      <c r="R81" s="125"/>
      <c r="S81" s="176"/>
      <c r="T81" s="177"/>
      <c r="U81" s="49"/>
      <c r="V81" s="50"/>
    </row>
    <row r="82" spans="1:22" ht="48" thickBot="1" x14ac:dyDescent="0.3">
      <c r="A82" s="152" t="s">
        <v>147</v>
      </c>
      <c r="B82" s="184" t="s">
        <v>182</v>
      </c>
      <c r="C82" s="144" t="s">
        <v>191</v>
      </c>
      <c r="D82" s="174"/>
      <c r="E82" s="56"/>
      <c r="F82" s="155">
        <v>25757</v>
      </c>
      <c r="G82" s="147">
        <v>45014</v>
      </c>
      <c r="H82" s="59" t="s">
        <v>183</v>
      </c>
      <c r="I82" s="155">
        <v>25757</v>
      </c>
      <c r="J82" s="39">
        <f t="shared" si="1"/>
        <v>0</v>
      </c>
      <c r="K82" s="40">
        <v>1</v>
      </c>
      <c r="L82" s="433" t="s">
        <v>192</v>
      </c>
      <c r="M82" s="61"/>
      <c r="N82" s="42">
        <f t="shared" si="2"/>
        <v>25757</v>
      </c>
      <c r="O82" s="158" t="s">
        <v>21</v>
      </c>
      <c r="P82" s="183">
        <v>45016</v>
      </c>
      <c r="Q82" s="158"/>
      <c r="R82" s="125"/>
      <c r="S82" s="176"/>
      <c r="T82" s="177"/>
      <c r="U82" s="49"/>
      <c r="V82" s="50"/>
    </row>
    <row r="83" spans="1:22" ht="32.25" customHeight="1" x14ac:dyDescent="0.3">
      <c r="A83" s="698" t="s">
        <v>147</v>
      </c>
      <c r="B83" s="397" t="s">
        <v>179</v>
      </c>
      <c r="C83" s="684" t="s">
        <v>193</v>
      </c>
      <c r="D83" s="431"/>
      <c r="E83" s="56"/>
      <c r="F83" s="410">
        <v>27.48</v>
      </c>
      <c r="G83" s="664">
        <v>45014</v>
      </c>
      <c r="H83" s="710" t="s">
        <v>180</v>
      </c>
      <c r="I83" s="155">
        <v>27.48</v>
      </c>
      <c r="J83" s="39">
        <f t="shared" si="1"/>
        <v>0</v>
      </c>
      <c r="K83" s="40">
        <v>70</v>
      </c>
      <c r="L83" s="714" t="s">
        <v>194</v>
      </c>
      <c r="M83" s="61"/>
      <c r="N83" s="42">
        <f t="shared" si="2"/>
        <v>1923.6000000000001</v>
      </c>
      <c r="O83" s="654" t="s">
        <v>21</v>
      </c>
      <c r="P83" s="712">
        <v>45016</v>
      </c>
      <c r="Q83" s="158"/>
      <c r="R83" s="125"/>
      <c r="S83" s="176"/>
      <c r="T83" s="177"/>
      <c r="U83" s="49"/>
      <c r="V83" s="50"/>
    </row>
    <row r="84" spans="1:22" ht="32.25" customHeight="1" thickBot="1" x14ac:dyDescent="0.35">
      <c r="A84" s="699"/>
      <c r="B84" s="430" t="s">
        <v>181</v>
      </c>
      <c r="C84" s="685"/>
      <c r="D84" s="431"/>
      <c r="E84" s="56"/>
      <c r="F84" s="410">
        <v>142.5</v>
      </c>
      <c r="G84" s="665"/>
      <c r="H84" s="711"/>
      <c r="I84" s="155">
        <v>142.5771</v>
      </c>
      <c r="J84" s="39">
        <f t="shared" si="1"/>
        <v>7.7100000000001501E-2</v>
      </c>
      <c r="K84" s="40">
        <v>70</v>
      </c>
      <c r="L84" s="714"/>
      <c r="M84" s="61"/>
      <c r="N84" s="42">
        <f t="shared" si="2"/>
        <v>9980.3970000000008</v>
      </c>
      <c r="O84" s="655"/>
      <c r="P84" s="71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3"/>
      <c r="D85" s="170"/>
      <c r="E85" s="56"/>
      <c r="F85" s="155"/>
      <c r="G85" s="434"/>
      <c r="H85" s="162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2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2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8.75" customHeight="1" x14ac:dyDescent="0.3">
      <c r="A88" s="152"/>
      <c r="B88" s="167"/>
      <c r="C88" s="170"/>
      <c r="D88" s="174"/>
      <c r="E88" s="56"/>
      <c r="F88" s="155"/>
      <c r="G88" s="156"/>
      <c r="H88" s="168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8"/>
      <c r="I89" s="155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2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2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/>
      <c r="F92" s="155"/>
      <c r="G92" s="156"/>
      <c r="H92" s="162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>
        <f t="shared" ref="E93:E158" si="8">D93*F93</f>
        <v>0</v>
      </c>
      <c r="F93" s="155"/>
      <c r="G93" s="156"/>
      <c r="H93" s="162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8"/>
      <c r="D94" s="187"/>
      <c r="E94" s="56">
        <f t="shared" si="8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9"/>
      <c r="D95" s="187"/>
      <c r="E95" s="56">
        <f t="shared" si="8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7"/>
      <c r="D96" s="191"/>
      <c r="E96" s="56">
        <f t="shared" si="8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110"/>
      <c r="B97" s="99"/>
      <c r="C97" s="187"/>
      <c r="D97" s="191"/>
      <c r="E97" s="56">
        <f t="shared" si="8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92"/>
      <c r="D98" s="191"/>
      <c r="E98" s="56">
        <f t="shared" si="8"/>
        <v>0</v>
      </c>
      <c r="F98" s="60"/>
      <c r="G98" s="58"/>
      <c r="H98" s="59"/>
      <c r="I98" s="60"/>
      <c r="J98" s="39">
        <f t="shared" si="1"/>
        <v>0</v>
      </c>
      <c r="K98" s="81"/>
      <c r="L98" s="652"/>
      <c r="M98" s="653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82"/>
      <c r="D99" s="191"/>
      <c r="E99" s="56">
        <f t="shared" si="8"/>
        <v>0</v>
      </c>
      <c r="F99" s="60"/>
      <c r="G99" s="58"/>
      <c r="H99" s="59"/>
      <c r="I99" s="60"/>
      <c r="J99" s="39">
        <f t="shared" si="1"/>
        <v>0</v>
      </c>
      <c r="K99" s="81"/>
      <c r="L99" s="652"/>
      <c r="M99" s="653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1" customHeight="1" x14ac:dyDescent="0.3">
      <c r="A100" s="193"/>
      <c r="B100" s="99"/>
      <c r="C100" s="194"/>
      <c r="D100" s="191"/>
      <c r="E100" s="56">
        <f t="shared" si="8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6.25" customHeight="1" x14ac:dyDescent="0.3">
      <c r="A101" s="196"/>
      <c r="B101" s="99"/>
      <c r="C101" s="154"/>
      <c r="D101" s="191"/>
      <c r="E101" s="56">
        <f t="shared" si="8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8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8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8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8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654"/>
      <c r="P105" s="656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8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655"/>
      <c r="P106" s="657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8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8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2"/>
      <c r="B109" s="99"/>
      <c r="C109" s="197"/>
      <c r="D109" s="197"/>
      <c r="E109" s="56">
        <f t="shared" si="8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4"/>
      <c r="D110" s="194"/>
      <c r="E110" s="56">
        <f t="shared" si="8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8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8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8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8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8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8.75" x14ac:dyDescent="0.3">
      <c r="A116" s="99"/>
      <c r="B116" s="198"/>
      <c r="C116" s="197"/>
      <c r="D116" s="197"/>
      <c r="E116" s="56">
        <f t="shared" si="8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8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8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52"/>
      <c r="B119" s="99"/>
      <c r="C119" s="197"/>
      <c r="D119" s="197"/>
      <c r="E119" s="56">
        <f t="shared" si="8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" thickBot="1" x14ac:dyDescent="0.35">
      <c r="A120" s="199"/>
      <c r="B120" s="199"/>
      <c r="C120" s="200"/>
      <c r="D120" s="200"/>
      <c r="E120" s="201">
        <f t="shared" si="8"/>
        <v>0</v>
      </c>
      <c r="F120" s="38"/>
      <c r="G120" s="36"/>
      <c r="H120" s="49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99"/>
      <c r="B121" s="99"/>
      <c r="C121" s="197"/>
      <c r="D121" s="197"/>
      <c r="E121" s="34">
        <f t="shared" si="8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8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8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8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8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8"/>
      <c r="B126" s="99"/>
      <c r="C126" s="197"/>
      <c r="D126" s="197"/>
      <c r="E126" s="34">
        <f t="shared" si="8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ref="N126:N189" si="9">K126*I126</f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8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9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8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9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2"/>
      <c r="B129" s="99"/>
      <c r="C129" s="197"/>
      <c r="D129" s="197"/>
      <c r="E129" s="34">
        <f t="shared" si="8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9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3"/>
      <c r="B130" s="99"/>
      <c r="C130" s="197"/>
      <c r="D130" s="197"/>
      <c r="E130" s="34">
        <f t="shared" si="8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9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97"/>
      <c r="D131" s="197"/>
      <c r="E131" s="34">
        <f t="shared" si="8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9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54"/>
      <c r="D132" s="154"/>
      <c r="E132" s="34">
        <f t="shared" si="8"/>
        <v>0</v>
      </c>
      <c r="F132" s="60"/>
      <c r="G132" s="58"/>
      <c r="H132" s="59"/>
      <c r="I132" s="60"/>
      <c r="J132" s="39">
        <f t="shared" ref="J132:J195" si="10">I132-F132</f>
        <v>0</v>
      </c>
      <c r="K132" s="81"/>
      <c r="L132" s="61"/>
      <c r="M132" s="61"/>
      <c r="N132" s="42">
        <f t="shared" si="9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97"/>
      <c r="D133" s="197"/>
      <c r="E133" s="34">
        <f t="shared" si="8"/>
        <v>0</v>
      </c>
      <c r="F133" s="60"/>
      <c r="G133" s="58"/>
      <c r="H133" s="205"/>
      <c r="I133" s="60"/>
      <c r="J133" s="39">
        <f t="shared" si="10"/>
        <v>0</v>
      </c>
      <c r="K133" s="81"/>
      <c r="L133" s="61"/>
      <c r="M133" s="61"/>
      <c r="N133" s="42">
        <f t="shared" si="9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54"/>
      <c r="D134" s="154"/>
      <c r="E134" s="34">
        <f t="shared" si="8"/>
        <v>0</v>
      </c>
      <c r="F134" s="60"/>
      <c r="G134" s="58"/>
      <c r="H134" s="205"/>
      <c r="I134" s="60"/>
      <c r="J134" s="39">
        <f t="shared" si="10"/>
        <v>0</v>
      </c>
      <c r="K134" s="81"/>
      <c r="L134" s="61"/>
      <c r="M134" s="61"/>
      <c r="N134" s="42">
        <f t="shared" si="9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7"/>
      <c r="D135" s="197"/>
      <c r="E135" s="34">
        <f t="shared" si="8"/>
        <v>0</v>
      </c>
      <c r="F135" s="60"/>
      <c r="G135" s="58"/>
      <c r="H135" s="205"/>
      <c r="I135" s="60"/>
      <c r="J135" s="39">
        <f t="shared" si="10"/>
        <v>0</v>
      </c>
      <c r="K135" s="81"/>
      <c r="L135" s="61"/>
      <c r="M135" s="61"/>
      <c r="N135" s="42">
        <f t="shared" si="9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4"/>
      <c r="D136" s="194"/>
      <c r="E136" s="34">
        <f t="shared" si="8"/>
        <v>0</v>
      </c>
      <c r="F136" s="60"/>
      <c r="G136" s="58"/>
      <c r="H136" s="205"/>
      <c r="I136" s="60"/>
      <c r="J136" s="39">
        <f t="shared" si="10"/>
        <v>0</v>
      </c>
      <c r="K136" s="81"/>
      <c r="L136" s="61"/>
      <c r="M136" s="61"/>
      <c r="N136" s="42">
        <f t="shared" si="9"/>
        <v>0</v>
      </c>
      <c r="O136" s="158"/>
      <c r="P136" s="183"/>
      <c r="Q136" s="158"/>
      <c r="R136" s="125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8"/>
        <v>0</v>
      </c>
      <c r="F137" s="60"/>
      <c r="G137" s="58"/>
      <c r="H137" s="206"/>
      <c r="I137" s="60"/>
      <c r="J137" s="39">
        <f t="shared" si="10"/>
        <v>0</v>
      </c>
      <c r="K137" s="81"/>
      <c r="L137" s="61"/>
      <c r="M137" s="61"/>
      <c r="N137" s="42">
        <f t="shared" si="9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8"/>
        <v>0</v>
      </c>
      <c r="F138" s="60"/>
      <c r="G138" s="58"/>
      <c r="H138" s="206"/>
      <c r="I138" s="60"/>
      <c r="J138" s="39">
        <f t="shared" si="10"/>
        <v>0</v>
      </c>
      <c r="K138" s="81"/>
      <c r="L138" s="61"/>
      <c r="M138" s="61"/>
      <c r="N138" s="42">
        <f t="shared" si="9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8"/>
        <v>0</v>
      </c>
      <c r="F139" s="60"/>
      <c r="G139" s="58"/>
      <c r="H139" s="206"/>
      <c r="I139" s="60"/>
      <c r="J139" s="39">
        <f t="shared" si="10"/>
        <v>0</v>
      </c>
      <c r="K139" s="81"/>
      <c r="L139" s="61"/>
      <c r="M139" s="61"/>
      <c r="N139" s="42">
        <f t="shared" si="9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8"/>
        <v>0</v>
      </c>
      <c r="F140" s="60"/>
      <c r="G140" s="58"/>
      <c r="H140" s="206"/>
      <c r="I140" s="60"/>
      <c r="J140" s="39">
        <f t="shared" si="10"/>
        <v>0</v>
      </c>
      <c r="K140" s="81"/>
      <c r="L140" s="61"/>
      <c r="M140" s="61"/>
      <c r="N140" s="42">
        <f t="shared" si="9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18.75" thickTop="1" thickBot="1" x14ac:dyDescent="0.35">
      <c r="A141" s="102"/>
      <c r="B141" s="99"/>
      <c r="C141" s="197"/>
      <c r="D141" s="197"/>
      <c r="E141" s="34">
        <f t="shared" si="8"/>
        <v>0</v>
      </c>
      <c r="F141" s="60"/>
      <c r="G141" s="58"/>
      <c r="H141" s="205"/>
      <c r="I141" s="60"/>
      <c r="J141" s="39">
        <f t="shared" si="10"/>
        <v>0</v>
      </c>
      <c r="K141" s="81"/>
      <c r="L141" s="61"/>
      <c r="M141" s="61"/>
      <c r="N141" s="42">
        <f t="shared" si="9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99"/>
      <c r="B142" s="99"/>
      <c r="C142" s="197"/>
      <c r="D142" s="197"/>
      <c r="E142" s="34">
        <f t="shared" si="8"/>
        <v>0</v>
      </c>
      <c r="F142" s="60"/>
      <c r="G142" s="58"/>
      <c r="H142" s="205"/>
      <c r="I142" s="60"/>
      <c r="J142" s="39">
        <f t="shared" si="10"/>
        <v>0</v>
      </c>
      <c r="K142" s="81"/>
      <c r="L142" s="61"/>
      <c r="M142" s="61"/>
      <c r="N142" s="42">
        <f t="shared" si="9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8"/>
        <v>0</v>
      </c>
      <c r="F143" s="60"/>
      <c r="G143" s="58"/>
      <c r="H143" s="205"/>
      <c r="I143" s="60"/>
      <c r="J143" s="39">
        <f t="shared" si="10"/>
        <v>0</v>
      </c>
      <c r="K143" s="81"/>
      <c r="L143" s="61"/>
      <c r="M143" s="61"/>
      <c r="N143" s="42">
        <f t="shared" si="9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8"/>
        <v>0</v>
      </c>
      <c r="F144" s="60"/>
      <c r="G144" s="58"/>
      <c r="H144" s="205"/>
      <c r="I144" s="60"/>
      <c r="J144" s="39">
        <f t="shared" si="10"/>
        <v>0</v>
      </c>
      <c r="K144" s="81"/>
      <c r="L144" s="61"/>
      <c r="M144" s="61"/>
      <c r="N144" s="42">
        <f t="shared" si="9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8"/>
        <v>0</v>
      </c>
      <c r="F145" s="60"/>
      <c r="G145" s="58"/>
      <c r="H145" s="205"/>
      <c r="I145" s="60"/>
      <c r="J145" s="39">
        <f t="shared" si="10"/>
        <v>0</v>
      </c>
      <c r="K145" s="81"/>
      <c r="L145" s="61"/>
      <c r="M145" s="61"/>
      <c r="N145" s="42">
        <f t="shared" si="9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8"/>
        <v>0</v>
      </c>
      <c r="F146" s="60"/>
      <c r="G146" s="58"/>
      <c r="H146" s="205"/>
      <c r="I146" s="60"/>
      <c r="J146" s="39">
        <f t="shared" si="10"/>
        <v>0</v>
      </c>
      <c r="K146" s="81"/>
      <c r="L146" s="61"/>
      <c r="M146" s="61"/>
      <c r="N146" s="42">
        <f t="shared" si="9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8"/>
        <v>0</v>
      </c>
      <c r="F147" s="60"/>
      <c r="G147" s="58"/>
      <c r="H147" s="205"/>
      <c r="I147" s="60"/>
      <c r="J147" s="39">
        <f t="shared" si="10"/>
        <v>0</v>
      </c>
      <c r="K147" s="81"/>
      <c r="L147" s="61"/>
      <c r="M147" s="61"/>
      <c r="N147" s="42">
        <f t="shared" si="9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03"/>
      <c r="B148" s="99"/>
      <c r="C148" s="197"/>
      <c r="D148" s="197"/>
      <c r="E148" s="34">
        <f t="shared" si="8"/>
        <v>0</v>
      </c>
      <c r="F148" s="60"/>
      <c r="G148" s="58"/>
      <c r="H148" s="205"/>
      <c r="I148" s="60"/>
      <c r="J148" s="39">
        <f t="shared" si="10"/>
        <v>0</v>
      </c>
      <c r="K148" s="81"/>
      <c r="L148" s="61"/>
      <c r="M148" s="61"/>
      <c r="N148" s="42">
        <f t="shared" si="9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8"/>
        <v>0</v>
      </c>
      <c r="F149" s="60"/>
      <c r="G149" s="58"/>
      <c r="H149" s="205"/>
      <c r="I149" s="60"/>
      <c r="J149" s="39">
        <f t="shared" si="10"/>
        <v>0</v>
      </c>
      <c r="K149" s="81"/>
      <c r="L149" s="61"/>
      <c r="M149" s="61"/>
      <c r="N149" s="42">
        <f t="shared" si="9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8"/>
        <v>0</v>
      </c>
      <c r="F150" s="60"/>
      <c r="G150" s="58"/>
      <c r="H150" s="205"/>
      <c r="I150" s="60"/>
      <c r="J150" s="39">
        <f t="shared" si="10"/>
        <v>0</v>
      </c>
      <c r="K150" s="81"/>
      <c r="L150" s="61"/>
      <c r="M150" s="61"/>
      <c r="N150" s="42">
        <f t="shared" si="9"/>
        <v>0</v>
      </c>
      <c r="O150" s="69"/>
      <c r="P150" s="209"/>
      <c r="Q150" s="211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8"/>
        <v>0</v>
      </c>
      <c r="F151" s="60"/>
      <c r="G151" s="58"/>
      <c r="H151" s="205"/>
      <c r="I151" s="60"/>
      <c r="J151" s="39">
        <f t="shared" si="10"/>
        <v>0</v>
      </c>
      <c r="K151" s="81"/>
      <c r="L151" s="61"/>
      <c r="M151" s="61"/>
      <c r="N151" s="42">
        <f t="shared" si="9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58"/>
      <c r="H152" s="205"/>
      <c r="I152" s="60"/>
      <c r="J152" s="39">
        <f t="shared" si="10"/>
        <v>0</v>
      </c>
      <c r="K152" s="81"/>
      <c r="L152" s="61"/>
      <c r="M152" s="61"/>
      <c r="N152" s="42">
        <f t="shared" si="9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20.25" thickTop="1" thickBot="1" x14ac:dyDescent="0.35">
      <c r="A153" s="203"/>
      <c r="B153" s="99"/>
      <c r="C153" s="197"/>
      <c r="D153" s="197"/>
      <c r="E153" s="34">
        <f t="shared" si="8"/>
        <v>0</v>
      </c>
      <c r="F153" s="60"/>
      <c r="G153" s="58"/>
      <c r="H153" s="206"/>
      <c r="I153" s="60"/>
      <c r="J153" s="39">
        <f t="shared" si="10"/>
        <v>0</v>
      </c>
      <c r="K153" s="81"/>
      <c r="L153" s="61"/>
      <c r="M153" s="61"/>
      <c r="N153" s="42">
        <f t="shared" si="9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8"/>
        <v>0</v>
      </c>
      <c r="F154" s="60"/>
      <c r="G154" s="58"/>
      <c r="H154" s="213"/>
      <c r="I154" s="60"/>
      <c r="J154" s="39">
        <f t="shared" si="10"/>
        <v>0</v>
      </c>
      <c r="K154" s="81"/>
      <c r="L154" s="61"/>
      <c r="M154" s="61"/>
      <c r="N154" s="42">
        <f t="shared" si="9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58"/>
      <c r="H155" s="205"/>
      <c r="I155" s="60"/>
      <c r="J155" s="39">
        <f t="shared" si="10"/>
        <v>0</v>
      </c>
      <c r="K155" s="81"/>
      <c r="L155" s="61"/>
      <c r="M155" s="61"/>
      <c r="N155" s="42">
        <f t="shared" si="9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14"/>
      <c r="B156" s="99"/>
      <c r="C156" s="197"/>
      <c r="D156" s="197"/>
      <c r="E156" s="34">
        <f t="shared" si="8"/>
        <v>0</v>
      </c>
      <c r="F156" s="60"/>
      <c r="G156" s="58"/>
      <c r="H156" s="215"/>
      <c r="I156" s="60"/>
      <c r="J156" s="39">
        <f t="shared" si="10"/>
        <v>0</v>
      </c>
      <c r="K156" s="81"/>
      <c r="L156" s="61"/>
      <c r="M156" s="61"/>
      <c r="N156" s="42">
        <f t="shared" si="9"/>
        <v>0</v>
      </c>
      <c r="O156" s="216"/>
      <c r="P156" s="217"/>
      <c r="Q156" s="218"/>
      <c r="R156" s="219"/>
      <c r="S156" s="176"/>
      <c r="T156" s="177"/>
      <c r="U156" s="49"/>
      <c r="V156" s="50"/>
    </row>
    <row r="157" spans="1:22" ht="18.75" thickTop="1" thickBot="1" x14ac:dyDescent="0.35">
      <c r="A157" s="220"/>
      <c r="B157" s="99"/>
      <c r="C157" s="197"/>
      <c r="D157" s="197"/>
      <c r="E157" s="34">
        <f t="shared" si="8"/>
        <v>0</v>
      </c>
      <c r="F157" s="60"/>
      <c r="G157" s="221"/>
      <c r="H157" s="222"/>
      <c r="I157" s="60"/>
      <c r="J157" s="39">
        <f t="shared" si="10"/>
        <v>0</v>
      </c>
      <c r="K157" s="81"/>
      <c r="L157" s="61"/>
      <c r="M157" s="61"/>
      <c r="N157" s="42">
        <f t="shared" si="9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si="8"/>
        <v>0</v>
      </c>
      <c r="F158" s="60"/>
      <c r="G158" s="224"/>
      <c r="H158" s="215"/>
      <c r="I158" s="60"/>
      <c r="J158" s="39">
        <f t="shared" si="10"/>
        <v>0</v>
      </c>
      <c r="K158" s="81"/>
      <c r="L158" s="61"/>
      <c r="M158" s="61"/>
      <c r="N158" s="42">
        <f t="shared" si="9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ref="E159:E228" si="11">D159*F159</f>
        <v>0</v>
      </c>
      <c r="F159" s="60"/>
      <c r="G159" s="224"/>
      <c r="H159" s="222"/>
      <c r="I159" s="60"/>
      <c r="J159" s="39">
        <f t="shared" si="10"/>
        <v>0</v>
      </c>
      <c r="K159" s="225"/>
      <c r="L159" s="61"/>
      <c r="M159" s="61" t="s">
        <v>26</v>
      </c>
      <c r="N159" s="42">
        <f t="shared" si="9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11"/>
        <v>0</v>
      </c>
      <c r="F160" s="60"/>
      <c r="G160" s="224"/>
      <c r="H160" s="222"/>
      <c r="I160" s="60"/>
      <c r="J160" s="39">
        <f t="shared" si="10"/>
        <v>0</v>
      </c>
      <c r="K160" s="225"/>
      <c r="L160" s="61"/>
      <c r="M160" s="61"/>
      <c r="N160" s="42">
        <f t="shared" si="9"/>
        <v>0</v>
      </c>
      <c r="O160" s="223"/>
      <c r="P160" s="224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169"/>
      <c r="B161" s="99"/>
      <c r="C161" s="226"/>
      <c r="D161" s="226"/>
      <c r="E161" s="34">
        <f t="shared" si="11"/>
        <v>0</v>
      </c>
      <c r="F161" s="60"/>
      <c r="G161" s="224"/>
      <c r="H161" s="227"/>
      <c r="I161" s="60"/>
      <c r="J161" s="39">
        <f t="shared" si="10"/>
        <v>0</v>
      </c>
      <c r="K161" s="81"/>
      <c r="L161" s="61"/>
      <c r="M161" s="61"/>
      <c r="N161" s="42">
        <f t="shared" si="9"/>
        <v>0</v>
      </c>
      <c r="O161" s="228"/>
      <c r="P161" s="229"/>
      <c r="Q161" s="124"/>
      <c r="R161" s="125"/>
      <c r="S161" s="176"/>
      <c r="T161" s="177"/>
      <c r="U161" s="49"/>
      <c r="V161" s="50"/>
    </row>
    <row r="162" spans="1:22" ht="18.75" thickTop="1" thickBot="1" x14ac:dyDescent="0.35">
      <c r="A162" s="230"/>
      <c r="B162" s="99"/>
      <c r="C162" s="197"/>
      <c r="D162" s="197"/>
      <c r="E162" s="34">
        <f t="shared" si="11"/>
        <v>0</v>
      </c>
      <c r="F162" s="60"/>
      <c r="G162" s="224"/>
      <c r="H162" s="205"/>
      <c r="I162" s="60"/>
      <c r="J162" s="39">
        <f t="shared" si="10"/>
        <v>0</v>
      </c>
      <c r="K162" s="225"/>
      <c r="L162" s="231"/>
      <c r="M162" s="231"/>
      <c r="N162" s="42">
        <f t="shared" si="9"/>
        <v>0</v>
      </c>
      <c r="O162" s="228"/>
      <c r="P162" s="22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3"/>
      <c r="B163" s="99"/>
      <c r="C163" s="197"/>
      <c r="D163" s="197"/>
      <c r="E163" s="34">
        <f t="shared" si="11"/>
        <v>0</v>
      </c>
      <c r="F163" s="60"/>
      <c r="G163" s="224"/>
      <c r="H163" s="205"/>
      <c r="I163" s="60"/>
      <c r="J163" s="39">
        <f t="shared" si="10"/>
        <v>0</v>
      </c>
      <c r="K163" s="225"/>
      <c r="L163" s="231"/>
      <c r="M163" s="231"/>
      <c r="N163" s="42">
        <f t="shared" si="9"/>
        <v>0</v>
      </c>
      <c r="O163" s="69"/>
      <c r="P163" s="20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11"/>
        <v>0</v>
      </c>
      <c r="F164" s="60"/>
      <c r="G164" s="224"/>
      <c r="H164" s="232"/>
      <c r="I164" s="60"/>
      <c r="J164" s="39">
        <f t="shared" si="10"/>
        <v>0</v>
      </c>
      <c r="K164" s="233"/>
      <c r="L164" s="231"/>
      <c r="M164" s="231"/>
      <c r="N164" s="42">
        <f t="shared" si="9"/>
        <v>0</v>
      </c>
      <c r="O164" s="223"/>
      <c r="P164" s="224"/>
      <c r="Q164" s="218"/>
      <c r="R164" s="219"/>
      <c r="S164" s="176"/>
      <c r="T164" s="177"/>
      <c r="U164" s="49"/>
      <c r="V164" s="50"/>
    </row>
    <row r="165" spans="1:22" ht="20.25" thickTop="1" thickBot="1" x14ac:dyDescent="0.35">
      <c r="A165" s="204"/>
      <c r="B165" s="99"/>
      <c r="C165" s="197"/>
      <c r="D165" s="197"/>
      <c r="E165" s="34">
        <f t="shared" si="11"/>
        <v>0</v>
      </c>
      <c r="F165" s="60"/>
      <c r="G165" s="224"/>
      <c r="H165" s="205"/>
      <c r="I165" s="60"/>
      <c r="J165" s="39">
        <f t="shared" si="10"/>
        <v>0</v>
      </c>
      <c r="K165" s="234"/>
      <c r="L165" s="235"/>
      <c r="M165" s="235"/>
      <c r="N165" s="42">
        <f t="shared" si="9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36"/>
      <c r="B166" s="99"/>
      <c r="C166" s="197"/>
      <c r="D166" s="197"/>
      <c r="E166" s="34">
        <f t="shared" si="11"/>
        <v>0</v>
      </c>
      <c r="F166" s="237"/>
      <c r="G166" s="224"/>
      <c r="H166" s="213"/>
      <c r="I166" s="60"/>
      <c r="J166" s="39">
        <f t="shared" si="10"/>
        <v>0</v>
      </c>
      <c r="K166" s="234"/>
      <c r="L166" s="238"/>
      <c r="M166" s="238"/>
      <c r="N166" s="42">
        <f t="shared" si="9"/>
        <v>0</v>
      </c>
      <c r="O166" s="223"/>
      <c r="P166" s="224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14"/>
      <c r="B167" s="99"/>
      <c r="C167" s="197"/>
      <c r="D167" s="197"/>
      <c r="E167" s="34">
        <f t="shared" si="11"/>
        <v>0</v>
      </c>
      <c r="F167" s="60"/>
      <c r="G167" s="224"/>
      <c r="H167" s="205"/>
      <c r="I167" s="60"/>
      <c r="J167" s="39">
        <f t="shared" si="10"/>
        <v>0</v>
      </c>
      <c r="K167" s="234"/>
      <c r="L167" s="231"/>
      <c r="M167" s="231"/>
      <c r="N167" s="42">
        <f t="shared" si="9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0.25" thickTop="1" thickBot="1" x14ac:dyDescent="0.35">
      <c r="A168" s="204"/>
      <c r="B168" s="99"/>
      <c r="C168" s="197"/>
      <c r="D168" s="197"/>
      <c r="E168" s="34">
        <f t="shared" si="11"/>
        <v>0</v>
      </c>
      <c r="F168" s="60"/>
      <c r="G168" s="224"/>
      <c r="H168" s="239"/>
      <c r="I168" s="60"/>
      <c r="J168" s="39">
        <f t="shared" si="10"/>
        <v>0</v>
      </c>
      <c r="K168" s="81"/>
      <c r="L168" s="231"/>
      <c r="M168" s="231"/>
      <c r="N168" s="42">
        <f t="shared" si="9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11"/>
        <v>0</v>
      </c>
      <c r="F169" s="60"/>
      <c r="G169" s="224"/>
      <c r="H169" s="215"/>
      <c r="I169" s="60"/>
      <c r="J169" s="39">
        <f t="shared" si="10"/>
        <v>0</v>
      </c>
      <c r="K169" s="234"/>
      <c r="L169" s="231"/>
      <c r="M169" s="231"/>
      <c r="N169" s="42">
        <f t="shared" si="9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1"/>
        <v>0</v>
      </c>
      <c r="F170" s="60"/>
      <c r="G170" s="224"/>
      <c r="H170" s="175"/>
      <c r="I170" s="60"/>
      <c r="J170" s="39">
        <f t="shared" si="10"/>
        <v>0</v>
      </c>
      <c r="K170" s="234"/>
      <c r="L170" s="231"/>
      <c r="M170" s="231"/>
      <c r="N170" s="42">
        <f t="shared" si="9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11"/>
        <v>0</v>
      </c>
      <c r="F171" s="60"/>
      <c r="G171" s="224"/>
      <c r="H171" s="240"/>
      <c r="I171" s="60"/>
      <c r="J171" s="39">
        <f t="shared" si="10"/>
        <v>0</v>
      </c>
      <c r="K171" s="234"/>
      <c r="L171" s="241"/>
      <c r="M171" s="241"/>
      <c r="N171" s="42">
        <f t="shared" si="9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1"/>
        <v>0</v>
      </c>
      <c r="F172" s="60"/>
      <c r="G172" s="224"/>
      <c r="H172" s="175"/>
      <c r="I172" s="60"/>
      <c r="J172" s="39">
        <f t="shared" si="10"/>
        <v>0</v>
      </c>
      <c r="K172" s="234"/>
      <c r="L172" s="241"/>
      <c r="M172" s="241"/>
      <c r="N172" s="42">
        <f t="shared" si="9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1"/>
        <v>0</v>
      </c>
      <c r="F173" s="60"/>
      <c r="G173" s="224"/>
      <c r="H173" s="175"/>
      <c r="I173" s="60"/>
      <c r="J173" s="39">
        <f t="shared" si="10"/>
        <v>0</v>
      </c>
      <c r="K173" s="234"/>
      <c r="L173" s="241"/>
      <c r="M173" s="241"/>
      <c r="N173" s="42">
        <f t="shared" si="9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1"/>
        <v>0</v>
      </c>
      <c r="F174" s="60"/>
      <c r="G174" s="224"/>
      <c r="H174" s="175"/>
      <c r="I174" s="60"/>
      <c r="J174" s="39">
        <f t="shared" si="10"/>
        <v>0</v>
      </c>
      <c r="K174" s="81"/>
      <c r="L174" s="61"/>
      <c r="M174" s="61"/>
      <c r="N174" s="42">
        <f t="shared" si="9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11"/>
        <v>0</v>
      </c>
      <c r="F175" s="60"/>
      <c r="G175" s="224"/>
      <c r="H175" s="175"/>
      <c r="I175" s="60"/>
      <c r="J175" s="39">
        <f t="shared" si="10"/>
        <v>0</v>
      </c>
      <c r="K175" s="81"/>
      <c r="L175" s="61"/>
      <c r="M175" s="61"/>
      <c r="N175" s="42">
        <f t="shared" si="9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11"/>
        <v>0</v>
      </c>
      <c r="F176" s="60"/>
      <c r="G176" s="224"/>
      <c r="H176" s="175"/>
      <c r="I176" s="60"/>
      <c r="J176" s="39">
        <f t="shared" si="10"/>
        <v>0</v>
      </c>
      <c r="K176" s="81"/>
      <c r="L176" s="61"/>
      <c r="M176" s="61"/>
      <c r="N176" s="42">
        <f t="shared" si="9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01"/>
      <c r="B177" s="99"/>
      <c r="C177" s="226"/>
      <c r="D177" s="226"/>
      <c r="E177" s="34">
        <f t="shared" si="11"/>
        <v>0</v>
      </c>
      <c r="F177" s="60"/>
      <c r="G177" s="224"/>
      <c r="H177" s="227"/>
      <c r="I177" s="60"/>
      <c r="J177" s="39">
        <f t="shared" si="10"/>
        <v>0</v>
      </c>
      <c r="K177" s="81"/>
      <c r="L177" s="61"/>
      <c r="M177" s="61"/>
      <c r="N177" s="42">
        <f t="shared" si="9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244"/>
      <c r="D178" s="244"/>
      <c r="E178" s="34">
        <f t="shared" si="11"/>
        <v>0</v>
      </c>
      <c r="F178" s="60"/>
      <c r="G178" s="224"/>
      <c r="H178" s="59"/>
      <c r="I178" s="60"/>
      <c r="J178" s="39">
        <f t="shared" si="10"/>
        <v>0</v>
      </c>
      <c r="K178" s="81"/>
      <c r="L178" s="61"/>
      <c r="M178" s="61"/>
      <c r="N178" s="42">
        <f t="shared" si="9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169"/>
      <c r="B179" s="99"/>
      <c r="C179" s="226"/>
      <c r="D179" s="226"/>
      <c r="E179" s="34">
        <f t="shared" si="11"/>
        <v>0</v>
      </c>
      <c r="F179" s="60"/>
      <c r="G179" s="224"/>
      <c r="H179" s="227"/>
      <c r="I179" s="60"/>
      <c r="J179" s="39">
        <f t="shared" si="10"/>
        <v>0</v>
      </c>
      <c r="K179" s="81"/>
      <c r="L179" s="61"/>
      <c r="M179" s="61"/>
      <c r="N179" s="42">
        <f t="shared" si="9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20.25" thickTop="1" thickBot="1" x14ac:dyDescent="0.35">
      <c r="A180" s="245"/>
      <c r="B180" s="246"/>
      <c r="C180" s="181"/>
      <c r="D180" s="181"/>
      <c r="E180" s="34">
        <f t="shared" si="11"/>
        <v>0</v>
      </c>
      <c r="F180" s="60"/>
      <c r="G180" s="224"/>
      <c r="H180" s="227"/>
      <c r="I180" s="60"/>
      <c r="J180" s="39">
        <f t="shared" si="10"/>
        <v>0</v>
      </c>
      <c r="K180" s="81"/>
      <c r="L180" s="61"/>
      <c r="M180" s="61"/>
      <c r="N180" s="42">
        <f t="shared" si="9"/>
        <v>0</v>
      </c>
      <c r="O180" s="228"/>
      <c r="P180" s="22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11"/>
        <v>0</v>
      </c>
      <c r="F181" s="60"/>
      <c r="G181" s="224"/>
      <c r="H181" s="227"/>
      <c r="I181" s="60"/>
      <c r="J181" s="39">
        <f t="shared" si="10"/>
        <v>0</v>
      </c>
      <c r="K181" s="81"/>
      <c r="L181" s="61"/>
      <c r="M181" s="61"/>
      <c r="N181" s="42">
        <f t="shared" si="9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11"/>
        <v>0</v>
      </c>
      <c r="F182" s="60"/>
      <c r="G182" s="224"/>
      <c r="H182" s="227"/>
      <c r="I182" s="60"/>
      <c r="J182" s="39">
        <f t="shared" si="10"/>
        <v>0</v>
      </c>
      <c r="K182" s="81"/>
      <c r="L182" s="61"/>
      <c r="M182" s="61"/>
      <c r="N182" s="42">
        <f t="shared" si="9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248"/>
      <c r="B183" s="99"/>
      <c r="C183" s="249"/>
      <c r="D183" s="249"/>
      <c r="E183" s="34">
        <f t="shared" si="11"/>
        <v>0</v>
      </c>
      <c r="F183" s="60"/>
      <c r="G183" s="224"/>
      <c r="H183" s="227"/>
      <c r="I183" s="60"/>
      <c r="J183" s="39">
        <f t="shared" si="10"/>
        <v>0</v>
      </c>
      <c r="K183" s="81"/>
      <c r="L183" s="61"/>
      <c r="M183" s="61"/>
      <c r="N183" s="42">
        <f t="shared" si="9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11"/>
        <v>0</v>
      </c>
      <c r="F184" s="60"/>
      <c r="G184" s="251"/>
      <c r="H184" s="227"/>
      <c r="I184" s="60"/>
      <c r="J184" s="39">
        <f t="shared" si="10"/>
        <v>0</v>
      </c>
      <c r="K184" s="81"/>
      <c r="L184" s="61"/>
      <c r="M184" s="61"/>
      <c r="N184" s="42">
        <f t="shared" si="9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11"/>
        <v>0</v>
      </c>
      <c r="F185" s="60"/>
      <c r="G185" s="58"/>
      <c r="H185" s="227"/>
      <c r="I185" s="60"/>
      <c r="J185" s="39">
        <f t="shared" si="10"/>
        <v>0</v>
      </c>
      <c r="K185" s="81"/>
      <c r="L185" s="61"/>
      <c r="M185" s="61"/>
      <c r="N185" s="42">
        <f t="shared" si="9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7.25" thickTop="1" thickBot="1" x14ac:dyDescent="0.3">
      <c r="A186" s="169"/>
      <c r="B186" s="203"/>
      <c r="C186" s="253"/>
      <c r="D186" s="253"/>
      <c r="E186" s="34">
        <f t="shared" si="11"/>
        <v>0</v>
      </c>
      <c r="F186" s="254"/>
      <c r="G186" s="224"/>
      <c r="H186" s="255"/>
      <c r="I186" s="254"/>
      <c r="J186" s="39">
        <f t="shared" si="10"/>
        <v>0</v>
      </c>
      <c r="N186" s="42">
        <f t="shared" si="9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11"/>
        <v>0</v>
      </c>
      <c r="F187" s="254"/>
      <c r="G187" s="224"/>
      <c r="H187" s="255"/>
      <c r="I187" s="254"/>
      <c r="J187" s="39">
        <f t="shared" si="10"/>
        <v>0</v>
      </c>
      <c r="N187" s="42">
        <f t="shared" si="9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11"/>
        <v>0</v>
      </c>
      <c r="F188" s="60"/>
      <c r="G188" s="224"/>
      <c r="H188" s="227"/>
      <c r="I188" s="60"/>
      <c r="J188" s="39">
        <f t="shared" si="10"/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9"/>
      <c r="D189" s="249"/>
      <c r="E189" s="34">
        <f t="shared" si="11"/>
        <v>0</v>
      </c>
      <c r="F189" s="60"/>
      <c r="G189" s="224"/>
      <c r="H189" s="227"/>
      <c r="I189" s="60"/>
      <c r="J189" s="39">
        <f t="shared" si="10"/>
        <v>0</v>
      </c>
      <c r="K189" s="81"/>
      <c r="L189" s="61"/>
      <c r="M189" s="61"/>
      <c r="N189" s="42">
        <f t="shared" si="9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11"/>
        <v>0</v>
      </c>
      <c r="F190" s="60"/>
      <c r="G190" s="251"/>
      <c r="H190" s="227"/>
      <c r="I190" s="60"/>
      <c r="J190" s="39">
        <f t="shared" si="10"/>
        <v>0</v>
      </c>
      <c r="K190" s="81"/>
      <c r="L190" s="61"/>
      <c r="M190" s="61"/>
      <c r="N190" s="42">
        <f t="shared" ref="N190:N253" si="12">K190*I190</f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11"/>
        <v>0</v>
      </c>
      <c r="F191" s="60"/>
      <c r="G191" s="251"/>
      <c r="H191" s="227"/>
      <c r="I191" s="60"/>
      <c r="J191" s="39">
        <f t="shared" si="10"/>
        <v>0</v>
      </c>
      <c r="K191" s="81"/>
      <c r="L191" s="61"/>
      <c r="M191" s="61"/>
      <c r="N191" s="42">
        <f t="shared" si="12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11"/>
        <v>0</v>
      </c>
      <c r="F192" s="60"/>
      <c r="G192" s="251"/>
      <c r="H192" s="227"/>
      <c r="I192" s="60"/>
      <c r="J192" s="39">
        <f t="shared" si="10"/>
        <v>0</v>
      </c>
      <c r="K192" s="81"/>
      <c r="L192" s="61"/>
      <c r="M192" s="61"/>
      <c r="N192" s="42">
        <f t="shared" si="12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5"/>
      <c r="D193" s="265"/>
      <c r="E193" s="34">
        <f t="shared" si="11"/>
        <v>0</v>
      </c>
      <c r="F193" s="60"/>
      <c r="G193" s="251"/>
      <c r="H193" s="227"/>
      <c r="I193" s="60"/>
      <c r="J193" s="39">
        <f t="shared" si="10"/>
        <v>0</v>
      </c>
      <c r="K193" s="81"/>
      <c r="L193" s="61"/>
      <c r="M193" s="61"/>
      <c r="N193" s="42">
        <f t="shared" si="12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1"/>
        <v>0</v>
      </c>
      <c r="F194" s="60"/>
      <c r="G194" s="251"/>
      <c r="H194" s="227"/>
      <c r="I194" s="60"/>
      <c r="J194" s="39">
        <f t="shared" si="10"/>
        <v>0</v>
      </c>
      <c r="K194" s="81"/>
      <c r="L194" s="61"/>
      <c r="M194" s="61"/>
      <c r="N194" s="42">
        <f t="shared" si="12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11"/>
        <v>0</v>
      </c>
      <c r="F195" s="60"/>
      <c r="G195" s="224"/>
      <c r="H195" s="227"/>
      <c r="I195" s="60"/>
      <c r="J195" s="39">
        <f t="shared" si="10"/>
        <v>0</v>
      </c>
      <c r="K195" s="81"/>
      <c r="L195" s="61"/>
      <c r="M195" s="61"/>
      <c r="N195" s="42">
        <f t="shared" si="12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11"/>
        <v>0</v>
      </c>
      <c r="F196" s="60"/>
      <c r="G196" s="224"/>
      <c r="H196" s="227"/>
      <c r="I196" s="60"/>
      <c r="J196" s="39">
        <f t="shared" ref="J196:J259" si="13">I196-F196</f>
        <v>0</v>
      </c>
      <c r="K196" s="81"/>
      <c r="L196" s="61"/>
      <c r="M196" s="61"/>
      <c r="N196" s="42">
        <f t="shared" si="12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11"/>
        <v>0</v>
      </c>
      <c r="F197" s="60"/>
      <c r="G197" s="224"/>
      <c r="H197" s="227"/>
      <c r="I197" s="60"/>
      <c r="J197" s="39">
        <f t="shared" si="13"/>
        <v>0</v>
      </c>
      <c r="K197" s="81"/>
      <c r="L197" s="61"/>
      <c r="M197" s="61"/>
      <c r="N197" s="42">
        <f t="shared" si="12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11"/>
        <v>0</v>
      </c>
      <c r="F198" s="60"/>
      <c r="G198" s="224"/>
      <c r="H198" s="227"/>
      <c r="I198" s="60"/>
      <c r="J198" s="39">
        <f t="shared" si="13"/>
        <v>0</v>
      </c>
      <c r="K198" s="81"/>
      <c r="L198" s="61"/>
      <c r="M198" s="61"/>
      <c r="N198" s="42">
        <f t="shared" si="12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248"/>
      <c r="B199" s="203"/>
      <c r="C199" s="249"/>
      <c r="D199" s="249"/>
      <c r="E199" s="34">
        <f t="shared" si="11"/>
        <v>0</v>
      </c>
      <c r="F199" s="60"/>
      <c r="G199" s="224"/>
      <c r="H199" s="227"/>
      <c r="I199" s="60"/>
      <c r="J199" s="39">
        <f t="shared" si="13"/>
        <v>0</v>
      </c>
      <c r="K199" s="81"/>
      <c r="L199" s="61"/>
      <c r="M199" s="61"/>
      <c r="N199" s="42">
        <f t="shared" si="12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266"/>
      <c r="B200" s="99"/>
      <c r="C200" s="250"/>
      <c r="D200" s="250"/>
      <c r="E200" s="34">
        <f t="shared" si="11"/>
        <v>0</v>
      </c>
      <c r="F200" s="60"/>
      <c r="G200" s="58"/>
      <c r="H200" s="227"/>
      <c r="I200" s="60"/>
      <c r="J200" s="39">
        <f t="shared" si="13"/>
        <v>0</v>
      </c>
      <c r="K200" s="81"/>
      <c r="L200" s="61"/>
      <c r="M200" s="61"/>
      <c r="N200" s="42">
        <f t="shared" si="12"/>
        <v>0</v>
      </c>
      <c r="O200" s="62"/>
      <c r="P200" s="252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11"/>
        <v>0</v>
      </c>
      <c r="F201" s="60"/>
      <c r="G201" s="224"/>
      <c r="H201" s="227"/>
      <c r="I201" s="60"/>
      <c r="J201" s="39">
        <f t="shared" si="13"/>
        <v>0</v>
      </c>
      <c r="K201" s="81"/>
      <c r="L201" s="61"/>
      <c r="M201" s="61"/>
      <c r="N201" s="42">
        <f t="shared" si="12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11"/>
        <v>0</v>
      </c>
      <c r="F202" s="60"/>
      <c r="G202" s="224"/>
      <c r="H202" s="227"/>
      <c r="I202" s="60"/>
      <c r="J202" s="39">
        <f t="shared" si="13"/>
        <v>0</v>
      </c>
      <c r="K202" s="81"/>
      <c r="L202" s="61"/>
      <c r="M202" s="61"/>
      <c r="N202" s="42">
        <f t="shared" si="12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11"/>
        <v>0</v>
      </c>
      <c r="F203" s="60"/>
      <c r="G203" s="224"/>
      <c r="H203" s="227"/>
      <c r="I203" s="60"/>
      <c r="J203" s="39">
        <f t="shared" si="13"/>
        <v>0</v>
      </c>
      <c r="K203" s="81"/>
      <c r="L203" s="61"/>
      <c r="M203" s="61"/>
      <c r="N203" s="42">
        <f t="shared" si="12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1"/>
        <v>0</v>
      </c>
      <c r="F204" s="268"/>
      <c r="G204" s="251"/>
      <c r="H204" s="227"/>
      <c r="I204" s="60"/>
      <c r="J204" s="39">
        <f t="shared" si="13"/>
        <v>0</v>
      </c>
      <c r="K204" s="81"/>
      <c r="L204" s="61"/>
      <c r="M204" s="61"/>
      <c r="N204" s="42">
        <f t="shared" si="12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1"/>
        <v>0</v>
      </c>
      <c r="F205" s="268"/>
      <c r="G205" s="251"/>
      <c r="H205" s="227"/>
      <c r="I205" s="60"/>
      <c r="J205" s="39">
        <f t="shared" si="13"/>
        <v>0</v>
      </c>
      <c r="K205" s="81"/>
      <c r="L205" s="61"/>
      <c r="M205" s="61"/>
      <c r="N205" s="42">
        <f t="shared" si="12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1"/>
        <v>0</v>
      </c>
      <c r="F206" s="268"/>
      <c r="G206" s="251"/>
      <c r="H206" s="227"/>
      <c r="I206" s="60"/>
      <c r="J206" s="39">
        <f t="shared" si="13"/>
        <v>0</v>
      </c>
      <c r="K206" s="81"/>
      <c r="L206" s="61"/>
      <c r="M206" s="61"/>
      <c r="N206" s="42">
        <f t="shared" si="12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1"/>
        <v>0</v>
      </c>
      <c r="F207" s="268"/>
      <c r="G207" s="251"/>
      <c r="H207" s="227"/>
      <c r="I207" s="60"/>
      <c r="J207" s="39">
        <f t="shared" si="13"/>
        <v>0</v>
      </c>
      <c r="K207" s="81"/>
      <c r="L207" s="61"/>
      <c r="M207" s="61"/>
      <c r="N207" s="42">
        <f t="shared" si="12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1"/>
        <v>0</v>
      </c>
      <c r="F208" s="268"/>
      <c r="G208" s="251"/>
      <c r="H208" s="227"/>
      <c r="I208" s="60"/>
      <c r="J208" s="39">
        <f t="shared" si="13"/>
        <v>0</v>
      </c>
      <c r="K208" s="81"/>
      <c r="L208" s="61"/>
      <c r="M208" s="61"/>
      <c r="N208" s="42">
        <f t="shared" si="12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1"/>
        <v>0</v>
      </c>
      <c r="F209" s="268"/>
      <c r="G209" s="251"/>
      <c r="H209" s="227"/>
      <c r="I209" s="60"/>
      <c r="J209" s="39">
        <f t="shared" si="13"/>
        <v>0</v>
      </c>
      <c r="K209" s="81"/>
      <c r="L209" s="61"/>
      <c r="M209" s="61"/>
      <c r="N209" s="42">
        <f t="shared" si="12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1"/>
        <v>0</v>
      </c>
      <c r="F210" s="268"/>
      <c r="G210" s="251"/>
      <c r="H210" s="227"/>
      <c r="I210" s="60"/>
      <c r="J210" s="39">
        <f t="shared" si="13"/>
        <v>0</v>
      </c>
      <c r="K210" s="81"/>
      <c r="L210" s="61"/>
      <c r="M210" s="61"/>
      <c r="N210" s="42">
        <f t="shared" si="12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1"/>
        <v>0</v>
      </c>
      <c r="F211" s="60"/>
      <c r="G211" s="251"/>
      <c r="H211" s="227"/>
      <c r="I211" s="60"/>
      <c r="J211" s="39">
        <f t="shared" si="13"/>
        <v>0</v>
      </c>
      <c r="K211" s="81"/>
      <c r="L211" s="61"/>
      <c r="M211" s="61"/>
      <c r="N211" s="42">
        <f t="shared" si="12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3"/>
        <v>0</v>
      </c>
      <c r="K212" s="81"/>
      <c r="L212" s="61"/>
      <c r="M212" s="61"/>
      <c r="N212" s="42">
        <f t="shared" si="12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3"/>
        <v>0</v>
      </c>
      <c r="K213" s="81"/>
      <c r="L213" s="61"/>
      <c r="M213" s="61"/>
      <c r="N213" s="42">
        <f t="shared" si="12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3"/>
        <v>0</v>
      </c>
      <c r="K214" s="81"/>
      <c r="L214" s="61"/>
      <c r="M214" s="61"/>
      <c r="N214" s="42">
        <f t="shared" si="12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3"/>
        <v>0</v>
      </c>
      <c r="K215" s="81"/>
      <c r="L215" s="61"/>
      <c r="M215" s="61"/>
      <c r="N215" s="42">
        <f t="shared" si="12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1"/>
        <v>0</v>
      </c>
      <c r="F216" s="60"/>
      <c r="G216" s="224"/>
      <c r="H216" s="227"/>
      <c r="I216" s="60"/>
      <c r="J216" s="39">
        <f t="shared" si="13"/>
        <v>0</v>
      </c>
      <c r="K216" s="81"/>
      <c r="L216" s="61"/>
      <c r="M216" s="61"/>
      <c r="N216" s="42">
        <f t="shared" si="12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1"/>
        <v>0</v>
      </c>
      <c r="F217" s="60"/>
      <c r="G217" s="224"/>
      <c r="H217" s="227"/>
      <c r="I217" s="60"/>
      <c r="J217" s="39">
        <f t="shared" si="13"/>
        <v>0</v>
      </c>
      <c r="K217" s="81"/>
      <c r="L217" s="61"/>
      <c r="M217" s="61"/>
      <c r="N217" s="42">
        <f t="shared" si="12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1"/>
        <v>0</v>
      </c>
      <c r="F218" s="60"/>
      <c r="G218" s="224"/>
      <c r="H218" s="227"/>
      <c r="I218" s="60"/>
      <c r="J218" s="39">
        <f t="shared" si="13"/>
        <v>0</v>
      </c>
      <c r="K218" s="81"/>
      <c r="L218" s="61"/>
      <c r="M218" s="61"/>
      <c r="N218" s="42">
        <f t="shared" si="12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1"/>
        <v>0</v>
      </c>
      <c r="F219" s="60"/>
      <c r="G219" s="224"/>
      <c r="H219" s="227"/>
      <c r="I219" s="60"/>
      <c r="J219" s="39">
        <f t="shared" si="13"/>
        <v>0</v>
      </c>
      <c r="K219" s="81"/>
      <c r="L219" s="61"/>
      <c r="M219" s="61"/>
      <c r="N219" s="42">
        <f t="shared" si="12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7.25" thickTop="1" thickBot="1" x14ac:dyDescent="0.3">
      <c r="A220" s="203"/>
      <c r="B220" s="253"/>
      <c r="C220" s="244"/>
      <c r="D220" s="244"/>
      <c r="E220" s="34">
        <f t="shared" si="11"/>
        <v>0</v>
      </c>
      <c r="F220" s="60"/>
      <c r="G220" s="58"/>
      <c r="H220" s="59"/>
      <c r="I220" s="60"/>
      <c r="J220" s="39">
        <f t="shared" si="13"/>
        <v>0</v>
      </c>
      <c r="K220" s="81"/>
      <c r="L220" s="61"/>
      <c r="M220" s="61"/>
      <c r="N220" s="42">
        <f t="shared" si="12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11"/>
        <v>0</v>
      </c>
      <c r="F221" s="60"/>
      <c r="G221" s="224"/>
      <c r="H221" s="227"/>
      <c r="I221" s="60"/>
      <c r="J221" s="39">
        <f t="shared" si="13"/>
        <v>0</v>
      </c>
      <c r="K221" s="81"/>
      <c r="L221" s="61"/>
      <c r="M221" s="61"/>
      <c r="N221" s="42">
        <f t="shared" si="12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3"/>
        <v>0</v>
      </c>
      <c r="K222" s="81"/>
      <c r="L222" s="61"/>
      <c r="M222" s="61"/>
      <c r="N222" s="42">
        <f t="shared" si="12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3"/>
        <v>0</v>
      </c>
      <c r="K223" s="81"/>
      <c r="L223" s="61"/>
      <c r="M223" s="61"/>
      <c r="N223" s="42">
        <f t="shared" si="12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3"/>
        <v>0</v>
      </c>
      <c r="K224" s="81"/>
      <c r="L224" s="61"/>
      <c r="M224" s="61"/>
      <c r="N224" s="42">
        <f t="shared" si="12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3"/>
        <v>0</v>
      </c>
      <c r="K225" s="81"/>
      <c r="L225" s="61"/>
      <c r="M225" s="61"/>
      <c r="N225" s="42">
        <f t="shared" si="12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3"/>
        <v>0</v>
      </c>
      <c r="K226" s="81"/>
      <c r="L226" s="61"/>
      <c r="M226" s="61"/>
      <c r="N226" s="42">
        <f t="shared" si="12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11"/>
        <v>0</v>
      </c>
      <c r="F227" s="60"/>
      <c r="G227" s="224"/>
      <c r="H227" s="227"/>
      <c r="I227" s="60"/>
      <c r="J227" s="39">
        <f t="shared" si="13"/>
        <v>0</v>
      </c>
      <c r="K227" s="81"/>
      <c r="L227" s="61"/>
      <c r="M227" s="61"/>
      <c r="N227" s="42">
        <f t="shared" si="12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1"/>
        <v>0</v>
      </c>
      <c r="F228" s="60"/>
      <c r="G228" s="224"/>
      <c r="H228" s="227"/>
      <c r="I228" s="60"/>
      <c r="J228" s="39">
        <f t="shared" si="13"/>
        <v>0</v>
      </c>
      <c r="K228" s="81"/>
      <c r="L228" s="61"/>
      <c r="M228" s="61"/>
      <c r="N228" s="42">
        <f t="shared" si="12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ref="E229:E273" si="14">D229*F229</f>
        <v>0</v>
      </c>
      <c r="F229" s="60"/>
      <c r="G229" s="224"/>
      <c r="H229" s="227"/>
      <c r="I229" s="60"/>
      <c r="J229" s="39">
        <f t="shared" si="13"/>
        <v>0</v>
      </c>
      <c r="K229" s="81"/>
      <c r="L229" s="61"/>
      <c r="M229" s="61"/>
      <c r="N229" s="42">
        <f t="shared" si="12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4"/>
        <v>0</v>
      </c>
      <c r="F230" s="60"/>
      <c r="G230" s="224"/>
      <c r="H230" s="227"/>
      <c r="I230" s="60"/>
      <c r="J230" s="39">
        <f t="shared" si="13"/>
        <v>0</v>
      </c>
      <c r="K230" s="81"/>
      <c r="L230" s="61"/>
      <c r="M230" s="61"/>
      <c r="N230" s="42">
        <f t="shared" si="12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4"/>
        <v>0</v>
      </c>
      <c r="F231" s="60"/>
      <c r="G231" s="224"/>
      <c r="H231" s="227"/>
      <c r="I231" s="60"/>
      <c r="J231" s="39">
        <f t="shared" si="13"/>
        <v>0</v>
      </c>
      <c r="K231" s="81"/>
      <c r="L231" s="61"/>
      <c r="M231" s="61"/>
      <c r="N231" s="42">
        <f t="shared" si="12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4"/>
        <v>0</v>
      </c>
      <c r="F232" s="60"/>
      <c r="G232" s="224"/>
      <c r="H232" s="227"/>
      <c r="I232" s="60"/>
      <c r="J232" s="39">
        <f t="shared" si="13"/>
        <v>0</v>
      </c>
      <c r="K232" s="81"/>
      <c r="L232" s="61"/>
      <c r="M232" s="61"/>
      <c r="N232" s="42">
        <f t="shared" si="12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4"/>
        <v>0</v>
      </c>
      <c r="F233" s="60"/>
      <c r="G233" s="224"/>
      <c r="H233" s="227"/>
      <c r="I233" s="60"/>
      <c r="J233" s="39">
        <f t="shared" si="13"/>
        <v>0</v>
      </c>
      <c r="K233" s="81"/>
      <c r="L233" s="61"/>
      <c r="M233" s="61"/>
      <c r="N233" s="42">
        <f t="shared" si="12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4"/>
        <v>0</v>
      </c>
      <c r="F234" s="60"/>
      <c r="G234" s="224"/>
      <c r="H234" s="227"/>
      <c r="I234" s="60"/>
      <c r="J234" s="39">
        <f t="shared" si="13"/>
        <v>0</v>
      </c>
      <c r="K234" s="81"/>
      <c r="L234" s="61"/>
      <c r="M234" s="61"/>
      <c r="N234" s="42">
        <f t="shared" si="12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70"/>
      <c r="D235" s="270"/>
      <c r="E235" s="34">
        <f t="shared" si="14"/>
        <v>0</v>
      </c>
      <c r="F235" s="60"/>
      <c r="G235" s="224"/>
      <c r="H235" s="227"/>
      <c r="I235" s="60"/>
      <c r="J235" s="39">
        <f t="shared" si="13"/>
        <v>0</v>
      </c>
      <c r="K235" s="81"/>
      <c r="L235" s="61"/>
      <c r="M235" s="61"/>
      <c r="N235" s="42">
        <f t="shared" si="12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4"/>
        <v>0</v>
      </c>
      <c r="F236" s="60"/>
      <c r="G236" s="224"/>
      <c r="H236" s="227"/>
      <c r="I236" s="60"/>
      <c r="J236" s="39">
        <f t="shared" si="13"/>
        <v>0</v>
      </c>
      <c r="K236" s="81"/>
      <c r="L236" s="61"/>
      <c r="M236" s="61"/>
      <c r="N236" s="42">
        <f t="shared" si="12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4"/>
      <c r="D237" s="264"/>
      <c r="E237" s="34">
        <f t="shared" si="14"/>
        <v>0</v>
      </c>
      <c r="F237" s="60"/>
      <c r="G237" s="224"/>
      <c r="H237" s="227"/>
      <c r="I237" s="60"/>
      <c r="J237" s="39">
        <f t="shared" si="13"/>
        <v>0</v>
      </c>
      <c r="K237" s="81"/>
      <c r="L237" s="61"/>
      <c r="M237" s="61"/>
      <c r="N237" s="42">
        <f t="shared" si="12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4"/>
        <v>0</v>
      </c>
      <c r="F238" s="60"/>
      <c r="G238" s="224"/>
      <c r="H238" s="227"/>
      <c r="I238" s="60"/>
      <c r="J238" s="39">
        <f t="shared" si="13"/>
        <v>0</v>
      </c>
      <c r="K238" s="81"/>
      <c r="L238" s="61"/>
      <c r="M238" s="61"/>
      <c r="N238" s="42">
        <f t="shared" si="12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4"/>
        <v>0</v>
      </c>
      <c r="F239" s="60"/>
      <c r="G239" s="224"/>
      <c r="H239" s="227"/>
      <c r="I239" s="60"/>
      <c r="J239" s="39">
        <f t="shared" si="13"/>
        <v>0</v>
      </c>
      <c r="K239" s="81"/>
      <c r="L239" s="61"/>
      <c r="M239" s="61"/>
      <c r="N239" s="42">
        <f t="shared" si="12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4"/>
      <c r="D240" s="264"/>
      <c r="E240" s="34">
        <f t="shared" si="14"/>
        <v>0</v>
      </c>
      <c r="F240" s="60"/>
      <c r="G240" s="224"/>
      <c r="H240" s="227"/>
      <c r="I240" s="60"/>
      <c r="J240" s="39">
        <f t="shared" si="13"/>
        <v>0</v>
      </c>
      <c r="K240" s="81"/>
      <c r="L240" s="61"/>
      <c r="M240" s="61"/>
      <c r="N240" s="42">
        <f t="shared" si="12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49"/>
      <c r="D241" s="249"/>
      <c r="E241" s="34">
        <f t="shared" si="14"/>
        <v>0</v>
      </c>
      <c r="F241" s="60"/>
      <c r="G241" s="224"/>
      <c r="H241" s="227"/>
      <c r="I241" s="60"/>
      <c r="J241" s="39">
        <f t="shared" si="13"/>
        <v>0</v>
      </c>
      <c r="K241" s="81"/>
      <c r="L241" s="61"/>
      <c r="M241" s="61"/>
      <c r="N241" s="42">
        <f t="shared" si="12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197"/>
      <c r="D242" s="197"/>
      <c r="E242" s="34">
        <f t="shared" si="14"/>
        <v>0</v>
      </c>
      <c r="F242" s="60"/>
      <c r="G242" s="224"/>
      <c r="H242" s="227"/>
      <c r="I242" s="60"/>
      <c r="J242" s="39">
        <f t="shared" si="13"/>
        <v>0</v>
      </c>
      <c r="K242" s="81"/>
      <c r="L242" s="61"/>
      <c r="M242" s="61"/>
      <c r="N242" s="42">
        <f t="shared" si="12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204"/>
      <c r="B243" s="203"/>
      <c r="C243" s="226"/>
      <c r="D243" s="226"/>
      <c r="E243" s="34">
        <f t="shared" si="14"/>
        <v>0</v>
      </c>
      <c r="F243" s="60"/>
      <c r="G243" s="224"/>
      <c r="H243" s="227"/>
      <c r="I243" s="60"/>
      <c r="J243" s="39">
        <f t="shared" si="13"/>
        <v>0</v>
      </c>
      <c r="K243" s="81"/>
      <c r="L243" s="61"/>
      <c r="M243" s="61"/>
      <c r="N243" s="42">
        <f t="shared" si="12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4"/>
        <v>0</v>
      </c>
      <c r="F244" s="60"/>
      <c r="G244" s="224"/>
      <c r="H244" s="227"/>
      <c r="I244" s="60"/>
      <c r="J244" s="39">
        <f t="shared" si="13"/>
        <v>0</v>
      </c>
      <c r="K244" s="81"/>
      <c r="L244" s="61"/>
      <c r="M244" s="61"/>
      <c r="N244" s="42">
        <f t="shared" si="12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4"/>
        <v>0</v>
      </c>
      <c r="F245" s="60"/>
      <c r="G245" s="224"/>
      <c r="H245" s="227"/>
      <c r="I245" s="60"/>
      <c r="J245" s="39">
        <f t="shared" si="13"/>
        <v>0</v>
      </c>
      <c r="K245" s="81"/>
      <c r="L245" s="61"/>
      <c r="M245" s="61"/>
      <c r="N245" s="42">
        <f t="shared" si="12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271"/>
      <c r="B246" s="272"/>
      <c r="C246" s="226"/>
      <c r="D246" s="226"/>
      <c r="E246" s="34">
        <f t="shared" si="14"/>
        <v>0</v>
      </c>
      <c r="F246" s="60"/>
      <c r="G246" s="224"/>
      <c r="H246" s="227"/>
      <c r="I246" s="60"/>
      <c r="J246" s="39">
        <f t="shared" si="13"/>
        <v>0</v>
      </c>
      <c r="K246" s="81"/>
      <c r="L246" s="61"/>
      <c r="M246" s="61"/>
      <c r="N246" s="42">
        <f t="shared" si="12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2"/>
      <c r="C247" s="226"/>
      <c r="D247" s="226"/>
      <c r="E247" s="34">
        <f t="shared" si="14"/>
        <v>0</v>
      </c>
      <c r="F247" s="60"/>
      <c r="G247" s="224"/>
      <c r="H247" s="59"/>
      <c r="I247" s="60"/>
      <c r="J247" s="39">
        <f t="shared" si="13"/>
        <v>0</v>
      </c>
      <c r="K247" s="81"/>
      <c r="L247" s="61"/>
      <c r="M247" s="61"/>
      <c r="N247" s="42">
        <f t="shared" si="12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204"/>
      <c r="B248" s="272"/>
      <c r="C248" s="226"/>
      <c r="D248" s="226"/>
      <c r="E248" s="34">
        <f t="shared" si="14"/>
        <v>0</v>
      </c>
      <c r="F248" s="60"/>
      <c r="G248" s="224"/>
      <c r="H248" s="227"/>
      <c r="I248" s="60"/>
      <c r="J248" s="39">
        <f t="shared" si="13"/>
        <v>0</v>
      </c>
      <c r="K248" s="81"/>
      <c r="L248" s="61"/>
      <c r="M248" s="61"/>
      <c r="N248" s="42">
        <f t="shared" si="12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4"/>
        <v>0</v>
      </c>
      <c r="F249" s="60"/>
      <c r="G249" s="224"/>
      <c r="H249" s="227"/>
      <c r="I249" s="60"/>
      <c r="J249" s="39">
        <f t="shared" si="13"/>
        <v>0</v>
      </c>
      <c r="K249" s="81"/>
      <c r="L249" s="61"/>
      <c r="M249" s="61"/>
      <c r="N249" s="42">
        <f t="shared" si="12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4"/>
        <v>0</v>
      </c>
      <c r="F250" s="60"/>
      <c r="G250" s="224"/>
      <c r="H250" s="227"/>
      <c r="I250" s="60"/>
      <c r="J250" s="39">
        <f t="shared" si="13"/>
        <v>0</v>
      </c>
      <c r="K250" s="81"/>
      <c r="L250" s="61"/>
      <c r="M250" s="61"/>
      <c r="N250" s="42">
        <f t="shared" si="12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42"/>
      <c r="D251" s="242"/>
      <c r="E251" s="34">
        <f t="shared" si="14"/>
        <v>0</v>
      </c>
      <c r="F251" s="60"/>
      <c r="G251" s="224"/>
      <c r="H251" s="175"/>
      <c r="I251" s="60"/>
      <c r="J251" s="39">
        <f t="shared" si="13"/>
        <v>0</v>
      </c>
      <c r="K251" s="81"/>
      <c r="L251" s="61"/>
      <c r="M251" s="61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187"/>
      <c r="D252" s="187"/>
      <c r="E252" s="34">
        <f t="shared" si="14"/>
        <v>0</v>
      </c>
      <c r="F252" s="60"/>
      <c r="G252" s="224"/>
      <c r="H252" s="175"/>
      <c r="I252" s="60"/>
      <c r="J252" s="39">
        <f t="shared" si="13"/>
        <v>0</v>
      </c>
      <c r="K252" s="81"/>
      <c r="L252" s="273"/>
      <c r="M252" s="274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4"/>
        <v>0</v>
      </c>
      <c r="F253" s="182"/>
      <c r="G253" s="276"/>
      <c r="H253" s="277"/>
      <c r="I253" s="57"/>
      <c r="J253" s="39">
        <f t="shared" si="13"/>
        <v>0</v>
      </c>
      <c r="K253" s="81"/>
      <c r="L253" s="273"/>
      <c r="M253" s="274"/>
      <c r="N253" s="42">
        <f t="shared" si="12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4"/>
        <v>0</v>
      </c>
      <c r="F254" s="182"/>
      <c r="G254" s="276"/>
      <c r="H254" s="277"/>
      <c r="I254" s="57"/>
      <c r="J254" s="39">
        <f t="shared" si="13"/>
        <v>0</v>
      </c>
      <c r="K254" s="81"/>
      <c r="L254" s="273"/>
      <c r="M254" s="274"/>
      <c r="N254" s="42">
        <f t="shared" ref="N254:N273" si="15">K254*I254</f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4"/>
        <v>0</v>
      </c>
      <c r="F255" s="182"/>
      <c r="G255" s="276"/>
      <c r="H255" s="277"/>
      <c r="I255" s="57"/>
      <c r="J255" s="39">
        <f t="shared" si="13"/>
        <v>0</v>
      </c>
      <c r="K255" s="81"/>
      <c r="L255" s="273"/>
      <c r="M255" s="274"/>
      <c r="N255" s="42">
        <f t="shared" si="15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4"/>
        <v>0</v>
      </c>
      <c r="F256" s="182"/>
      <c r="G256" s="276"/>
      <c r="H256" s="277"/>
      <c r="I256" s="57"/>
      <c r="J256" s="39">
        <f t="shared" si="13"/>
        <v>0</v>
      </c>
      <c r="K256" s="81"/>
      <c r="L256" s="273"/>
      <c r="M256" s="274"/>
      <c r="N256" s="42">
        <f t="shared" si="15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4"/>
        <v>0</v>
      </c>
      <c r="F257" s="182"/>
      <c r="G257" s="276"/>
      <c r="H257" s="277"/>
      <c r="I257" s="57"/>
      <c r="J257" s="39">
        <f t="shared" si="13"/>
        <v>0</v>
      </c>
      <c r="K257" s="81"/>
      <c r="L257" s="273"/>
      <c r="M257" s="274"/>
      <c r="N257" s="42">
        <f t="shared" si="15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80"/>
      <c r="E258" s="34">
        <f t="shared" si="14"/>
        <v>0</v>
      </c>
      <c r="F258" s="38"/>
      <c r="G258" s="281"/>
      <c r="H258" s="282"/>
      <c r="I258" s="60"/>
      <c r="J258" s="39">
        <f t="shared" si="13"/>
        <v>0</v>
      </c>
      <c r="K258" s="81"/>
      <c r="L258" s="273"/>
      <c r="M258" s="283"/>
      <c r="N258" s="42">
        <f t="shared" si="15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4"/>
        <v>0</v>
      </c>
      <c r="F259" s="60"/>
      <c r="G259" s="224"/>
      <c r="H259" s="175"/>
      <c r="I259" s="60"/>
      <c r="J259" s="39">
        <f t="shared" si="13"/>
        <v>0</v>
      </c>
      <c r="K259" s="81"/>
      <c r="L259" s="273"/>
      <c r="M259" s="283"/>
      <c r="N259" s="42">
        <f t="shared" si="15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4"/>
        <v>0</v>
      </c>
      <c r="F260" s="60"/>
      <c r="G260" s="224"/>
      <c r="H260" s="175"/>
      <c r="I260" s="60"/>
      <c r="J260" s="39">
        <f t="shared" ref="J260:J269" si="16">I260-F260</f>
        <v>0</v>
      </c>
      <c r="K260" s="81"/>
      <c r="L260" s="273"/>
      <c r="M260" s="283"/>
      <c r="N260" s="42">
        <f t="shared" si="15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84"/>
      <c r="D261" s="284"/>
      <c r="E261" s="34">
        <f t="shared" si="14"/>
        <v>0</v>
      </c>
      <c r="F261" s="60"/>
      <c r="G261" s="224"/>
      <c r="H261" s="175"/>
      <c r="I261" s="60"/>
      <c r="J261" s="39">
        <f t="shared" si="16"/>
        <v>0</v>
      </c>
      <c r="K261" s="81"/>
      <c r="L261" s="273"/>
      <c r="M261" s="283"/>
      <c r="N261" s="42">
        <f t="shared" si="15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85"/>
      <c r="B262" s="203"/>
      <c r="C262" s="203"/>
      <c r="D262" s="203"/>
      <c r="E262" s="34">
        <f t="shared" si="14"/>
        <v>0</v>
      </c>
      <c r="F262" s="254"/>
      <c r="G262" s="224"/>
      <c r="H262" s="255"/>
      <c r="I262" s="254">
        <v>0</v>
      </c>
      <c r="J262" s="39">
        <f t="shared" si="16"/>
        <v>0</v>
      </c>
      <c r="K262" s="286"/>
      <c r="L262" s="286"/>
      <c r="M262" s="286"/>
      <c r="N262" s="42">
        <f t="shared" si="15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4"/>
        <v>0</v>
      </c>
      <c r="F263" s="254"/>
      <c r="G263" s="224"/>
      <c r="H263" s="255"/>
      <c r="I263" s="254">
        <v>0</v>
      </c>
      <c r="J263" s="39">
        <f t="shared" si="16"/>
        <v>0</v>
      </c>
      <c r="K263" s="286"/>
      <c r="L263" s="286"/>
      <c r="M263" s="286"/>
      <c r="N263" s="42">
        <f t="shared" si="15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4"/>
        <v>0</v>
      </c>
      <c r="F264" s="254"/>
      <c r="G264" s="224"/>
      <c r="H264" s="255"/>
      <c r="I264" s="254">
        <v>0</v>
      </c>
      <c r="J264" s="39">
        <f t="shared" si="16"/>
        <v>0</v>
      </c>
      <c r="K264" s="286"/>
      <c r="L264" s="286"/>
      <c r="M264" s="286"/>
      <c r="N264" s="42">
        <f t="shared" si="15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4"/>
        <v>0</v>
      </c>
      <c r="F265" s="254"/>
      <c r="G265" s="224"/>
      <c r="H265" s="291"/>
      <c r="I265" s="254">
        <v>0</v>
      </c>
      <c r="J265" s="39">
        <f t="shared" si="16"/>
        <v>0</v>
      </c>
      <c r="K265" s="286"/>
      <c r="L265" s="286"/>
      <c r="M265" s="286"/>
      <c r="N265" s="42">
        <f t="shared" si="15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92"/>
      <c r="B266" s="203"/>
      <c r="C266" s="203"/>
      <c r="D266" s="203"/>
      <c r="E266" s="34">
        <f t="shared" si="14"/>
        <v>0</v>
      </c>
      <c r="F266" s="254"/>
      <c r="G266" s="224"/>
      <c r="H266" s="293"/>
      <c r="I266" s="254">
        <v>0</v>
      </c>
      <c r="J266" s="39">
        <f t="shared" si="16"/>
        <v>0</v>
      </c>
      <c r="K266" s="286"/>
      <c r="L266" s="286"/>
      <c r="M266" s="286"/>
      <c r="N266" s="42">
        <f t="shared" si="15"/>
        <v>0</v>
      </c>
      <c r="O266" s="287"/>
      <c r="P266" s="243"/>
      <c r="Q266" s="124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4"/>
        <v>0</v>
      </c>
      <c r="H267" s="299"/>
      <c r="I267" s="297">
        <v>0</v>
      </c>
      <c r="J267" s="39">
        <f t="shared" si="16"/>
        <v>0</v>
      </c>
      <c r="K267" s="300"/>
      <c r="L267" s="300"/>
      <c r="M267" s="300"/>
      <c r="N267" s="42">
        <f t="shared" si="15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4"/>
        <v>0</v>
      </c>
      <c r="I268" s="297">
        <v>0</v>
      </c>
      <c r="J268" s="39">
        <f t="shared" si="16"/>
        <v>0</v>
      </c>
      <c r="K268" s="300"/>
      <c r="L268" s="300"/>
      <c r="M268" s="300"/>
      <c r="N268" s="42">
        <f t="shared" si="15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4"/>
        <v>0</v>
      </c>
      <c r="I269" s="302">
        <v>0</v>
      </c>
      <c r="J269" s="39">
        <f t="shared" si="16"/>
        <v>0</v>
      </c>
      <c r="K269" s="300"/>
      <c r="L269" s="300"/>
      <c r="M269" s="300"/>
      <c r="N269" s="42">
        <f t="shared" si="15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20.25" thickTop="1" thickBot="1" x14ac:dyDescent="0.35">
      <c r="A270" s="294"/>
      <c r="B270" s="295"/>
      <c r="E270" s="34" t="e">
        <f t="shared" si="14"/>
        <v>#VALUE!</v>
      </c>
      <c r="F270" s="643" t="s">
        <v>27</v>
      </c>
      <c r="G270" s="643"/>
      <c r="H270" s="644"/>
      <c r="I270" s="303">
        <f>SUM(I4:I269)</f>
        <v>601739.64578900009</v>
      </c>
      <c r="J270" s="304"/>
      <c r="K270" s="300"/>
      <c r="L270" s="305"/>
      <c r="M270" s="300"/>
      <c r="N270" s="42">
        <f t="shared" si="15"/>
        <v>0</v>
      </c>
      <c r="O270" s="287"/>
      <c r="P270" s="243"/>
      <c r="Q270" s="258"/>
      <c r="R270" s="288"/>
      <c r="S270" s="306"/>
      <c r="T270" s="261"/>
      <c r="U270" s="262"/>
      <c r="V270" s="50"/>
    </row>
    <row r="271" spans="1:22" ht="20.25" thickTop="1" thickBot="1" x14ac:dyDescent="0.3">
      <c r="A271" s="307"/>
      <c r="B271" s="295"/>
      <c r="E271" s="34">
        <f t="shared" si="14"/>
        <v>0</v>
      </c>
      <c r="I271" s="308"/>
      <c r="J271" s="304"/>
      <c r="K271" s="300"/>
      <c r="L271" s="305"/>
      <c r="M271" s="300"/>
      <c r="N271" s="42">
        <f t="shared" si="15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4"/>
        <v>0</v>
      </c>
      <c r="J272" s="297"/>
      <c r="K272" s="300"/>
      <c r="L272" s="300"/>
      <c r="M272" s="300"/>
      <c r="N272" s="42">
        <f t="shared" si="15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4"/>
        <v>0</v>
      </c>
      <c r="J273" s="297"/>
      <c r="K273" s="314"/>
      <c r="N273" s="42">
        <f t="shared" si="15"/>
        <v>0</v>
      </c>
      <c r="O273" s="315"/>
      <c r="Q273" s="6"/>
      <c r="R273" s="310"/>
      <c r="S273" s="311"/>
      <c r="T273" s="316"/>
      <c r="V273" s="9"/>
    </row>
    <row r="274" spans="1:22" ht="17.25" thickTop="1" thickBot="1" x14ac:dyDescent="0.3">
      <c r="A274" s="294"/>
      <c r="H274" s="318"/>
      <c r="I274" s="319" t="s">
        <v>28</v>
      </c>
      <c r="J274" s="320"/>
      <c r="K274" s="320"/>
      <c r="L274" s="321">
        <f>SUM(L262:L273)</f>
        <v>0</v>
      </c>
      <c r="M274" s="322"/>
      <c r="N274" s="323">
        <f>SUM(N4:N273)</f>
        <v>17519639.092601504</v>
      </c>
      <c r="O274" s="324"/>
      <c r="Q274" s="325">
        <f>SUM(Q4:Q273)</f>
        <v>0</v>
      </c>
      <c r="R274" s="256"/>
      <c r="S274" s="326">
        <f>SUM(S19:S273)</f>
        <v>0</v>
      </c>
      <c r="T274" s="327"/>
      <c r="U274" s="328"/>
      <c r="V274" s="329">
        <f>SUM(V262:V273)</f>
        <v>0</v>
      </c>
    </row>
    <row r="275" spans="1:22" x14ac:dyDescent="0.25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6.5" thickBot="1" x14ac:dyDescent="0.3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9.5" thickTop="1" x14ac:dyDescent="0.25">
      <c r="A277" s="294"/>
      <c r="I277" s="337" t="s">
        <v>29</v>
      </c>
      <c r="J277" s="338"/>
      <c r="K277" s="338"/>
      <c r="L277" s="339"/>
      <c r="M277" s="339"/>
      <c r="N277" s="340">
        <f>V274+S274+Q274+N274+L274</f>
        <v>17519639.092601504</v>
      </c>
      <c r="O277" s="341"/>
      <c r="R277" s="310"/>
      <c r="S277" s="334"/>
      <c r="U277" s="336"/>
      <c r="V277"/>
    </row>
    <row r="278" spans="1:22" ht="19.5" thickBot="1" x14ac:dyDescent="0.3">
      <c r="A278" s="342"/>
      <c r="I278" s="343"/>
      <c r="J278" s="344"/>
      <c r="K278" s="344"/>
      <c r="L278" s="345"/>
      <c r="M278" s="345"/>
      <c r="N278" s="346"/>
      <c r="O278" s="347"/>
      <c r="R278" s="310"/>
      <c r="S278" s="334"/>
      <c r="U278" s="336"/>
      <c r="V278"/>
    </row>
    <row r="279" spans="1:22" ht="16.5" thickTop="1" x14ac:dyDescent="0.25">
      <c r="A279" s="342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48"/>
      <c r="K281" s="332"/>
      <c r="L281" s="332"/>
      <c r="M281" s="332"/>
      <c r="N281" s="333"/>
      <c r="O281" s="349"/>
      <c r="R281" s="310"/>
      <c r="S281" s="334"/>
      <c r="U281" s="336"/>
      <c r="V281"/>
    </row>
    <row r="282" spans="1:22" x14ac:dyDescent="0.25">
      <c r="A282" s="342"/>
      <c r="N282" s="333"/>
      <c r="O282" s="351"/>
      <c r="R282" s="310"/>
      <c r="S282" s="334"/>
      <c r="U282" s="336"/>
      <c r="V282"/>
    </row>
    <row r="283" spans="1:22" x14ac:dyDescent="0.25">
      <c r="A283" s="342"/>
      <c r="O283" s="351"/>
      <c r="S283" s="334"/>
      <c r="U283" s="336"/>
      <c r="V283"/>
    </row>
    <row r="284" spans="1:22" x14ac:dyDescent="0.25">
      <c r="A284" s="294"/>
      <c r="B284" s="295"/>
      <c r="N284" s="333"/>
      <c r="O284" s="324"/>
      <c r="S284" s="334"/>
      <c r="U284" s="336"/>
      <c r="V284"/>
    </row>
    <row r="285" spans="1:22" x14ac:dyDescent="0.25">
      <c r="A285" s="342"/>
      <c r="B285" s="295"/>
      <c r="N285" s="333"/>
      <c r="O285" s="324"/>
      <c r="S285" s="334"/>
      <c r="U285" s="336"/>
      <c r="V285"/>
    </row>
    <row r="286" spans="1:22" x14ac:dyDescent="0.25">
      <c r="A286" s="294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342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294"/>
      <c r="B288" s="295"/>
      <c r="I288" s="352"/>
      <c r="J288" s="328"/>
      <c r="K288" s="328"/>
      <c r="N288" s="333"/>
      <c r="O288" s="324"/>
      <c r="S288" s="334"/>
      <c r="U288" s="336"/>
      <c r="V288"/>
    </row>
    <row r="289" spans="1:22" x14ac:dyDescent="0.25">
      <c r="A289" s="342"/>
      <c r="S289" s="334"/>
      <c r="U289" s="336"/>
      <c r="V289"/>
    </row>
    <row r="290" spans="1:22" x14ac:dyDescent="0.25">
      <c r="A290" s="29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61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07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</sheetData>
  <mergeCells count="15">
    <mergeCell ref="F270:H270"/>
    <mergeCell ref="A1:J2"/>
    <mergeCell ref="S1:T2"/>
    <mergeCell ref="W1:X1"/>
    <mergeCell ref="O3:P3"/>
    <mergeCell ref="L98:M99"/>
    <mergeCell ref="O105:O106"/>
    <mergeCell ref="P105:P106"/>
    <mergeCell ref="A83:A84"/>
    <mergeCell ref="C83:C84"/>
    <mergeCell ref="G83:G84"/>
    <mergeCell ref="H83:H84"/>
    <mergeCell ref="O83:O84"/>
    <mergeCell ref="P83:P84"/>
    <mergeCell ref="L83:L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07"/>
  <sheetViews>
    <sheetView zoomScaleNormal="100" workbookViewId="0">
      <pane xSplit="1" ySplit="3" topLeftCell="H58" activePane="bottomRight" state="frozen"/>
      <selection pane="topRight" activeCell="B1" sqref="B1"/>
      <selection pane="bottomLeft" activeCell="A4" sqref="A4"/>
      <selection pane="bottomRight" activeCell="O65" sqref="O65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45" t="s">
        <v>224</v>
      </c>
      <c r="B1" s="645"/>
      <c r="C1" s="645"/>
      <c r="D1" s="645"/>
      <c r="E1" s="645"/>
      <c r="F1" s="645"/>
      <c r="G1" s="645"/>
      <c r="H1" s="645"/>
      <c r="I1" s="645"/>
      <c r="J1" s="645"/>
      <c r="K1" s="363"/>
      <c r="L1" s="363"/>
      <c r="M1" s="363"/>
      <c r="N1" s="363"/>
      <c r="O1" s="364"/>
      <c r="S1" s="646" t="s">
        <v>0</v>
      </c>
      <c r="T1" s="646"/>
      <c r="U1" s="4" t="s">
        <v>1</v>
      </c>
      <c r="V1" s="5" t="s">
        <v>2</v>
      </c>
      <c r="W1" s="648" t="s">
        <v>3</v>
      </c>
      <c r="X1" s="649"/>
    </row>
    <row r="2" spans="1:24" thickBot="1" x14ac:dyDescent="0.3">
      <c r="A2" s="645"/>
      <c r="B2" s="645"/>
      <c r="C2" s="645"/>
      <c r="D2" s="645"/>
      <c r="E2" s="645"/>
      <c r="F2" s="645"/>
      <c r="G2" s="645"/>
      <c r="H2" s="645"/>
      <c r="I2" s="645"/>
      <c r="J2" s="645"/>
      <c r="K2" s="365"/>
      <c r="L2" s="365"/>
      <c r="M2" s="365"/>
      <c r="N2" s="366"/>
      <c r="O2" s="367"/>
      <c r="Q2" s="6"/>
      <c r="R2" s="7"/>
      <c r="S2" s="647"/>
      <c r="T2" s="64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650" t="s">
        <v>16</v>
      </c>
      <c r="P3" s="65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225</v>
      </c>
      <c r="B4" s="31" t="s">
        <v>58</v>
      </c>
      <c r="C4" s="32" t="s">
        <v>261</v>
      </c>
      <c r="D4" s="33">
        <v>41</v>
      </c>
      <c r="E4" s="34">
        <f t="shared" ref="E4:E57" si="0">D4*F4</f>
        <v>952020</v>
      </c>
      <c r="F4" s="35">
        <v>23220</v>
      </c>
      <c r="G4" s="36">
        <v>45018</v>
      </c>
      <c r="H4" s="443">
        <v>41899</v>
      </c>
      <c r="I4" s="38">
        <v>23220</v>
      </c>
      <c r="J4" s="39">
        <f t="shared" ref="J4:J135" si="1">I4-F4</f>
        <v>0</v>
      </c>
      <c r="K4" s="40">
        <v>36.5</v>
      </c>
      <c r="L4" s="41"/>
      <c r="M4" s="41"/>
      <c r="N4" s="42">
        <f t="shared" ref="N4:N129" si="2">K4*I4</f>
        <v>847530</v>
      </c>
      <c r="O4" s="470" t="s">
        <v>22</v>
      </c>
      <c r="P4" s="471">
        <v>45029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413" t="s">
        <v>81</v>
      </c>
      <c r="B5" s="54" t="s">
        <v>34</v>
      </c>
      <c r="C5" s="55" t="s">
        <v>262</v>
      </c>
      <c r="D5" s="56">
        <v>41</v>
      </c>
      <c r="E5" s="34">
        <f t="shared" si="0"/>
        <v>937260</v>
      </c>
      <c r="F5" s="57">
        <v>22860</v>
      </c>
      <c r="G5" s="58">
        <v>45020</v>
      </c>
      <c r="H5" s="59">
        <v>2866</v>
      </c>
      <c r="I5" s="60">
        <v>22935</v>
      </c>
      <c r="J5" s="39">
        <f t="shared" si="1"/>
        <v>75</v>
      </c>
      <c r="K5" s="40">
        <v>33.5</v>
      </c>
      <c r="L5" s="61"/>
      <c r="M5" s="61"/>
      <c r="N5" s="42">
        <f>K5*I5</f>
        <v>768322.5</v>
      </c>
      <c r="O5" s="472" t="s">
        <v>22</v>
      </c>
      <c r="P5" s="473">
        <v>45033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479" t="s">
        <v>81</v>
      </c>
      <c r="B6" s="54" t="s">
        <v>226</v>
      </c>
      <c r="C6" s="55" t="s">
        <v>263</v>
      </c>
      <c r="D6" s="56">
        <v>41</v>
      </c>
      <c r="E6" s="34">
        <f t="shared" si="0"/>
        <v>901590</v>
      </c>
      <c r="F6" s="57">
        <v>21990</v>
      </c>
      <c r="G6" s="58">
        <v>45022</v>
      </c>
      <c r="H6" s="488" t="s">
        <v>238</v>
      </c>
      <c r="I6" s="60">
        <v>22053</v>
      </c>
      <c r="J6" s="39">
        <f t="shared" si="1"/>
        <v>63</v>
      </c>
      <c r="K6" s="40">
        <v>30</v>
      </c>
      <c r="L6" s="61"/>
      <c r="M6" s="61"/>
      <c r="N6" s="42">
        <f>K6*I6</f>
        <v>661590</v>
      </c>
      <c r="O6" s="472" t="s">
        <v>22</v>
      </c>
      <c r="P6" s="473">
        <v>45041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479" t="s">
        <v>81</v>
      </c>
      <c r="B7" s="54" t="s">
        <v>93</v>
      </c>
      <c r="C7" s="55" t="s">
        <v>264</v>
      </c>
      <c r="D7" s="56">
        <v>38</v>
      </c>
      <c r="E7" s="34">
        <f t="shared" si="0"/>
        <v>437988</v>
      </c>
      <c r="F7" s="57">
        <v>11526</v>
      </c>
      <c r="G7" s="58">
        <v>45024</v>
      </c>
      <c r="H7" s="421">
        <v>2905</v>
      </c>
      <c r="I7" s="60">
        <v>11526</v>
      </c>
      <c r="J7" s="39">
        <f t="shared" si="1"/>
        <v>0</v>
      </c>
      <c r="K7" s="40">
        <v>30</v>
      </c>
      <c r="L7" s="61"/>
      <c r="M7" s="61"/>
      <c r="N7" s="42">
        <f t="shared" ref="N7:N8" si="3">K7*I7</f>
        <v>345780</v>
      </c>
      <c r="O7" s="472" t="s">
        <v>22</v>
      </c>
      <c r="P7" s="473">
        <v>45041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413" t="s">
        <v>81</v>
      </c>
      <c r="B8" s="54" t="s">
        <v>227</v>
      </c>
      <c r="C8" s="67" t="s">
        <v>265</v>
      </c>
      <c r="D8" s="56">
        <v>36</v>
      </c>
      <c r="E8" s="34">
        <f t="shared" si="0"/>
        <v>382680</v>
      </c>
      <c r="F8" s="57">
        <v>10630</v>
      </c>
      <c r="G8" s="58">
        <v>45025</v>
      </c>
      <c r="H8" s="421" t="s">
        <v>239</v>
      </c>
      <c r="I8" s="60">
        <v>10630</v>
      </c>
      <c r="J8" s="39">
        <f t="shared" si="1"/>
        <v>0</v>
      </c>
      <c r="K8" s="40">
        <v>30</v>
      </c>
      <c r="L8" s="61"/>
      <c r="M8" s="61"/>
      <c r="N8" s="42">
        <f t="shared" si="3"/>
        <v>318900</v>
      </c>
      <c r="O8" s="489" t="s">
        <v>22</v>
      </c>
      <c r="P8" s="473">
        <v>45041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0.75" customHeight="1" thickTop="1" thickBot="1" x14ac:dyDescent="0.35">
      <c r="A9" s="486" t="s">
        <v>225</v>
      </c>
      <c r="B9" s="54" t="s">
        <v>32</v>
      </c>
      <c r="C9" s="67" t="s">
        <v>266</v>
      </c>
      <c r="D9" s="56">
        <v>37</v>
      </c>
      <c r="E9" s="34">
        <f t="shared" si="0"/>
        <v>772190</v>
      </c>
      <c r="F9" s="57">
        <v>20870</v>
      </c>
      <c r="G9" s="58">
        <v>45028</v>
      </c>
      <c r="H9" s="421">
        <v>41959</v>
      </c>
      <c r="I9" s="60">
        <v>20870</v>
      </c>
      <c r="J9" s="39">
        <f t="shared" si="1"/>
        <v>0</v>
      </c>
      <c r="K9" s="40">
        <v>35.299999999999997</v>
      </c>
      <c r="L9" s="61"/>
      <c r="M9" s="61"/>
      <c r="N9" s="42">
        <f t="shared" si="2"/>
        <v>736710.99999999988</v>
      </c>
      <c r="O9" s="474" t="s">
        <v>22</v>
      </c>
      <c r="P9" s="475">
        <v>45042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0.75" customHeight="1" thickTop="1" thickBot="1" x14ac:dyDescent="0.35">
      <c r="A10" s="413" t="s">
        <v>81</v>
      </c>
      <c r="B10" s="54" t="s">
        <v>243</v>
      </c>
      <c r="C10" s="67" t="s">
        <v>267</v>
      </c>
      <c r="D10" s="56">
        <v>36</v>
      </c>
      <c r="E10" s="34">
        <f t="shared" si="0"/>
        <v>331524</v>
      </c>
      <c r="F10" s="57">
        <v>9209</v>
      </c>
      <c r="G10" s="58">
        <v>45028</v>
      </c>
      <c r="H10" s="421" t="s">
        <v>245</v>
      </c>
      <c r="I10" s="60">
        <v>9209</v>
      </c>
      <c r="J10" s="39">
        <f t="shared" si="1"/>
        <v>0</v>
      </c>
      <c r="K10" s="40">
        <v>32</v>
      </c>
      <c r="L10" s="61"/>
      <c r="M10" s="61"/>
      <c r="N10" s="42">
        <f t="shared" si="2"/>
        <v>294688</v>
      </c>
      <c r="O10" s="474" t="s">
        <v>22</v>
      </c>
      <c r="P10" s="475">
        <v>45041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53" t="s">
        <v>225</v>
      </c>
      <c r="B11" s="54" t="s">
        <v>45</v>
      </c>
      <c r="C11" s="55" t="s">
        <v>268</v>
      </c>
      <c r="D11" s="56">
        <v>37</v>
      </c>
      <c r="E11" s="34">
        <f t="shared" si="0"/>
        <v>865060</v>
      </c>
      <c r="F11" s="57">
        <v>23380</v>
      </c>
      <c r="G11" s="58">
        <v>45030</v>
      </c>
      <c r="H11" s="59">
        <v>41986</v>
      </c>
      <c r="I11" s="60">
        <v>23380</v>
      </c>
      <c r="J11" s="39">
        <f t="shared" si="1"/>
        <v>0</v>
      </c>
      <c r="K11" s="40">
        <v>35.299999999999997</v>
      </c>
      <c r="L11" s="61"/>
      <c r="M11" s="61"/>
      <c r="N11" s="42">
        <f t="shared" si="2"/>
        <v>825313.99999999988</v>
      </c>
      <c r="O11" s="476" t="s">
        <v>22</v>
      </c>
      <c r="P11" s="475">
        <v>45044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53" t="s">
        <v>225</v>
      </c>
      <c r="B12" s="54" t="s">
        <v>234</v>
      </c>
      <c r="C12" s="55" t="s">
        <v>269</v>
      </c>
      <c r="D12" s="56">
        <v>37</v>
      </c>
      <c r="E12" s="34">
        <f t="shared" si="0"/>
        <v>887630</v>
      </c>
      <c r="F12" s="57">
        <v>23990</v>
      </c>
      <c r="G12" s="58">
        <v>45032</v>
      </c>
      <c r="H12" s="389">
        <v>42001</v>
      </c>
      <c r="I12" s="60">
        <v>23990</v>
      </c>
      <c r="J12" s="39">
        <f t="shared" si="1"/>
        <v>0</v>
      </c>
      <c r="K12" s="40">
        <v>35.299999999999997</v>
      </c>
      <c r="L12" s="61"/>
      <c r="M12" s="61"/>
      <c r="N12" s="42">
        <f t="shared" si="2"/>
        <v>846846.99999999988</v>
      </c>
      <c r="O12" s="378" t="s">
        <v>22</v>
      </c>
      <c r="P12" s="483">
        <v>45048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35">
      <c r="A13" s="485" t="s">
        <v>81</v>
      </c>
      <c r="B13" s="54" t="s">
        <v>69</v>
      </c>
      <c r="C13" s="55" t="s">
        <v>270</v>
      </c>
      <c r="D13" s="73">
        <v>37</v>
      </c>
      <c r="E13" s="34">
        <f t="shared" si="0"/>
        <v>376142</v>
      </c>
      <c r="F13" s="57">
        <v>10166</v>
      </c>
      <c r="G13" s="58">
        <v>45034</v>
      </c>
      <c r="H13" s="422">
        <v>2949</v>
      </c>
      <c r="I13" s="60">
        <v>10166</v>
      </c>
      <c r="J13" s="39">
        <f t="shared" si="1"/>
        <v>0</v>
      </c>
      <c r="K13" s="40">
        <v>32</v>
      </c>
      <c r="L13" s="61"/>
      <c r="M13" s="61"/>
      <c r="N13" s="42">
        <f t="shared" si="2"/>
        <v>325312</v>
      </c>
      <c r="O13" s="476" t="s">
        <v>22</v>
      </c>
      <c r="P13" s="477">
        <v>45041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486" t="s">
        <v>225</v>
      </c>
      <c r="B14" s="54" t="s">
        <v>42</v>
      </c>
      <c r="C14" s="55" t="s">
        <v>271</v>
      </c>
      <c r="D14" s="56">
        <v>37</v>
      </c>
      <c r="E14" s="34">
        <f t="shared" si="0"/>
        <v>920190</v>
      </c>
      <c r="F14" s="57">
        <v>24870</v>
      </c>
      <c r="G14" s="58">
        <v>45035</v>
      </c>
      <c r="H14" s="389">
        <v>42034</v>
      </c>
      <c r="I14" s="490">
        <v>24870</v>
      </c>
      <c r="J14" s="39">
        <f t="shared" si="1"/>
        <v>0</v>
      </c>
      <c r="K14" s="40">
        <v>35.299999999999997</v>
      </c>
      <c r="L14" s="61"/>
      <c r="M14" s="61"/>
      <c r="N14" s="42">
        <f t="shared" si="2"/>
        <v>877910.99999999988</v>
      </c>
      <c r="O14" s="378" t="s">
        <v>22</v>
      </c>
      <c r="P14" s="379">
        <v>45049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413" t="s">
        <v>81</v>
      </c>
      <c r="B15" s="54" t="s">
        <v>235</v>
      </c>
      <c r="C15" s="77" t="s">
        <v>272</v>
      </c>
      <c r="D15" s="56">
        <v>36</v>
      </c>
      <c r="E15" s="34">
        <f t="shared" si="0"/>
        <v>385920</v>
      </c>
      <c r="F15" s="57">
        <v>10720</v>
      </c>
      <c r="G15" s="58">
        <v>45036</v>
      </c>
      <c r="H15" s="59">
        <v>2961</v>
      </c>
      <c r="I15" s="491">
        <v>10636</v>
      </c>
      <c r="J15" s="39">
        <f t="shared" si="1"/>
        <v>-84</v>
      </c>
      <c r="K15" s="40">
        <v>32</v>
      </c>
      <c r="L15" s="61"/>
      <c r="M15" s="61"/>
      <c r="N15" s="42">
        <f t="shared" si="2"/>
        <v>340352</v>
      </c>
      <c r="O15" s="476" t="s">
        <v>22</v>
      </c>
      <c r="P15" s="477">
        <v>45042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1" t="s">
        <v>225</v>
      </c>
      <c r="B16" s="54" t="s">
        <v>58</v>
      </c>
      <c r="C16" s="77" t="s">
        <v>273</v>
      </c>
      <c r="D16" s="56">
        <v>37</v>
      </c>
      <c r="E16" s="34">
        <f t="shared" si="0"/>
        <v>911310</v>
      </c>
      <c r="F16" s="57">
        <v>24630</v>
      </c>
      <c r="G16" s="58">
        <v>45037</v>
      </c>
      <c r="H16" s="389">
        <v>42067</v>
      </c>
      <c r="I16" s="60">
        <v>24630</v>
      </c>
      <c r="J16" s="39">
        <f t="shared" si="1"/>
        <v>0</v>
      </c>
      <c r="K16" s="40">
        <v>35.299999999999997</v>
      </c>
      <c r="L16" s="61"/>
      <c r="M16" s="61"/>
      <c r="N16" s="42">
        <f t="shared" si="2"/>
        <v>869438.99999999988</v>
      </c>
      <c r="O16" s="378" t="s">
        <v>22</v>
      </c>
      <c r="P16" s="379">
        <v>45051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71" t="s">
        <v>225</v>
      </c>
      <c r="B17" s="54" t="s">
        <v>94</v>
      </c>
      <c r="C17" s="77" t="s">
        <v>274</v>
      </c>
      <c r="D17" s="56">
        <v>37</v>
      </c>
      <c r="E17" s="34">
        <f t="shared" si="0"/>
        <v>925000</v>
      </c>
      <c r="F17" s="57">
        <v>25000</v>
      </c>
      <c r="G17" s="58">
        <v>45039</v>
      </c>
      <c r="H17" s="389">
        <v>42082</v>
      </c>
      <c r="I17" s="60">
        <v>25000</v>
      </c>
      <c r="J17" s="39">
        <f t="shared" si="1"/>
        <v>0</v>
      </c>
      <c r="K17" s="40">
        <v>34.200000000000003</v>
      </c>
      <c r="L17" s="61"/>
      <c r="M17" s="61"/>
      <c r="N17" s="42">
        <f t="shared" si="2"/>
        <v>855000.00000000012</v>
      </c>
      <c r="O17" s="378" t="s">
        <v>22</v>
      </c>
      <c r="P17" s="379">
        <v>45054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4" customHeight="1" thickTop="1" thickBot="1" x14ac:dyDescent="0.4">
      <c r="A18" s="487" t="s">
        <v>236</v>
      </c>
      <c r="B18" s="54" t="s">
        <v>34</v>
      </c>
      <c r="C18" s="78" t="s">
        <v>275</v>
      </c>
      <c r="D18" s="56">
        <v>37</v>
      </c>
      <c r="E18" s="34">
        <f t="shared" si="0"/>
        <v>814423.27999999991</v>
      </c>
      <c r="F18" s="57">
        <v>22011.439999999999</v>
      </c>
      <c r="G18" s="58">
        <v>45040</v>
      </c>
      <c r="H18" s="59" t="s">
        <v>237</v>
      </c>
      <c r="I18" s="60">
        <v>22011.439999999999</v>
      </c>
      <c r="J18" s="39">
        <f t="shared" si="1"/>
        <v>0</v>
      </c>
      <c r="K18" s="40">
        <v>32.799999999999997</v>
      </c>
      <c r="L18" s="61"/>
      <c r="M18" s="61"/>
      <c r="N18" s="42">
        <f t="shared" si="2"/>
        <v>721975.23199999984</v>
      </c>
      <c r="O18" s="478" t="s">
        <v>21</v>
      </c>
      <c r="P18" s="477">
        <v>45044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6.25" customHeight="1" thickTop="1" thickBot="1" x14ac:dyDescent="0.35">
      <c r="A19" s="79" t="s">
        <v>225</v>
      </c>
      <c r="B19" s="54" t="s">
        <v>58</v>
      </c>
      <c r="C19" s="55" t="s">
        <v>276</v>
      </c>
      <c r="D19" s="56">
        <v>37</v>
      </c>
      <c r="E19" s="34">
        <f t="shared" si="0"/>
        <v>834720</v>
      </c>
      <c r="F19" s="57">
        <v>22560</v>
      </c>
      <c r="G19" s="58">
        <v>45042</v>
      </c>
      <c r="H19" s="389">
        <v>42121</v>
      </c>
      <c r="I19" s="60">
        <v>22560</v>
      </c>
      <c r="J19" s="39">
        <f t="shared" si="1"/>
        <v>0</v>
      </c>
      <c r="K19" s="40">
        <v>34.200000000000003</v>
      </c>
      <c r="L19" s="61"/>
      <c r="M19" s="61"/>
      <c r="N19" s="42">
        <f t="shared" si="2"/>
        <v>771552.00000000012</v>
      </c>
      <c r="O19" s="378" t="s">
        <v>22</v>
      </c>
      <c r="P19" s="379">
        <v>45056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35">
      <c r="A20" s="71" t="s">
        <v>225</v>
      </c>
      <c r="B20" s="54" t="s">
        <v>244</v>
      </c>
      <c r="C20" s="67" t="s">
        <v>277</v>
      </c>
      <c r="D20" s="56">
        <v>37</v>
      </c>
      <c r="E20" s="34">
        <f t="shared" si="0"/>
        <v>896140</v>
      </c>
      <c r="F20" s="57">
        <v>24220</v>
      </c>
      <c r="G20" s="58">
        <v>45044</v>
      </c>
      <c r="H20" s="389">
        <v>42143</v>
      </c>
      <c r="I20" s="60">
        <v>24220</v>
      </c>
      <c r="J20" s="39">
        <f t="shared" si="1"/>
        <v>0</v>
      </c>
      <c r="K20" s="40">
        <v>34.200000000000003</v>
      </c>
      <c r="L20" s="61"/>
      <c r="M20" s="61"/>
      <c r="N20" s="42">
        <f t="shared" si="2"/>
        <v>828324.00000000012</v>
      </c>
      <c r="O20" s="378" t="s">
        <v>22</v>
      </c>
      <c r="P20" s="379">
        <v>45058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8.5" customHeight="1" thickTop="1" thickBot="1" x14ac:dyDescent="0.35">
      <c r="A21" s="80" t="s">
        <v>225</v>
      </c>
      <c r="B21" s="54" t="s">
        <v>203</v>
      </c>
      <c r="C21" s="55" t="s">
        <v>278</v>
      </c>
      <c r="D21" s="56">
        <v>37</v>
      </c>
      <c r="E21" s="34">
        <f t="shared" si="0"/>
        <v>893180</v>
      </c>
      <c r="F21" s="57">
        <v>24140</v>
      </c>
      <c r="G21" s="58">
        <v>45046</v>
      </c>
      <c r="H21" s="389">
        <v>42160</v>
      </c>
      <c r="I21" s="60">
        <v>24140</v>
      </c>
      <c r="J21" s="39">
        <f t="shared" si="1"/>
        <v>0</v>
      </c>
      <c r="K21" s="81">
        <v>34.200000000000003</v>
      </c>
      <c r="L21" s="61"/>
      <c r="M21" s="61"/>
      <c r="N21" s="42">
        <f t="shared" si="2"/>
        <v>825588.00000000012</v>
      </c>
      <c r="O21" s="378" t="s">
        <v>22</v>
      </c>
      <c r="P21" s="379">
        <v>45061</v>
      </c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33.75" customHeight="1" thickTop="1" thickBot="1" x14ac:dyDescent="0.35">
      <c r="A22" s="80"/>
      <c r="B22" s="54"/>
      <c r="C22" s="77"/>
      <c r="D22" s="56"/>
      <c r="E22" s="34">
        <f t="shared" si="0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0" customHeight="1" thickTop="1" thickBot="1" x14ac:dyDescent="0.35">
      <c r="A23" s="80"/>
      <c r="B23" s="54"/>
      <c r="C23" s="439"/>
      <c r="D23" s="85"/>
      <c r="E23" s="34">
        <f t="shared" si="0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72"/>
      <c r="P23" s="74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27" customHeight="1" thickTop="1" thickBot="1" x14ac:dyDescent="0.35">
      <c r="A24" s="80"/>
      <c r="B24" s="54"/>
      <c r="C24" s="88"/>
      <c r="D24" s="85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38.25" customHeight="1" thickTop="1" thickBot="1" x14ac:dyDescent="0.35">
      <c r="A25" s="80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27.75" customHeight="1" thickTop="1" thickBot="1" x14ac:dyDescent="0.35">
      <c r="A27" s="87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8.5" customHeight="1" thickTop="1" thickBot="1" x14ac:dyDescent="0.35">
      <c r="A28" s="87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72"/>
      <c r="P28" s="70"/>
      <c r="Q28" s="86"/>
      <c r="R28" s="65"/>
      <c r="S28" s="89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71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90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87"/>
      <c r="B31" s="54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86"/>
      <c r="R31" s="65"/>
      <c r="S31" s="89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9"/>
      <c r="P32" s="70"/>
      <c r="Q32" s="64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53"/>
      <c r="B33" s="91"/>
      <c r="C33" s="55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2"/>
      <c r="R33" s="93"/>
      <c r="S33" s="89"/>
      <c r="T33" s="48"/>
      <c r="U33" s="49"/>
      <c r="V33" s="50"/>
      <c r="W33" s="49"/>
      <c r="X33" s="52">
        <v>0</v>
      </c>
    </row>
    <row r="34" spans="1:24" ht="20.25" thickTop="1" thickBot="1" x14ac:dyDescent="0.35">
      <c r="A34" s="94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8"/>
      <c r="P34" s="63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30.75" customHeight="1" thickTop="1" thickBot="1" x14ac:dyDescent="0.35">
      <c r="A35" s="98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25.5" customHeight="1" thickTop="1" thickBot="1" x14ac:dyDescent="0.35">
      <c r="A36" s="98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0.25" customHeight="1" thickTop="1" thickBot="1" x14ac:dyDescent="0.35">
      <c r="A37" s="99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4" customHeight="1" thickTop="1" thickBot="1" x14ac:dyDescent="0.35">
      <c r="A38" s="101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6.25" customHeight="1" thickTop="1" thickBot="1" x14ac:dyDescent="0.35">
      <c r="A39" s="101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0.25" customHeight="1" thickTop="1" thickBot="1" x14ac:dyDescent="0.35">
      <c r="A40" s="102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98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104"/>
      <c r="P42" s="105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106"/>
      <c r="P43" s="107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101"/>
      <c r="B44" s="95"/>
      <c r="C44" s="96"/>
      <c r="D44" s="56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108"/>
      <c r="R44" s="109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10"/>
      <c r="B45" s="95"/>
      <c r="C45" s="96"/>
      <c r="D45" s="56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108"/>
      <c r="R45" s="109"/>
      <c r="S45" s="89"/>
      <c r="T45" s="48"/>
      <c r="U45" s="49"/>
      <c r="V45" s="50"/>
      <c r="W45" s="111"/>
      <c r="X45" s="103"/>
    </row>
    <row r="46" spans="1:24" ht="18.75" thickTop="1" thickBot="1" x14ac:dyDescent="0.35">
      <c r="A46" s="112"/>
      <c r="B46" s="95"/>
      <c r="C46" s="113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1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2"/>
      <c r="B49" s="95"/>
      <c r="C49" s="9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1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2"/>
      <c r="B52" s="102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70"/>
      <c r="Q52" s="117"/>
      <c r="R52" s="118"/>
      <c r="S52" s="89"/>
      <c r="T52" s="48"/>
      <c r="U52" s="49"/>
      <c r="V52" s="50"/>
      <c r="X52" s="119"/>
    </row>
    <row r="53" spans="1:24" ht="18.75" thickTop="1" thickBot="1" x14ac:dyDescent="0.35">
      <c r="A53" s="102"/>
      <c r="B53" s="102"/>
      <c r="C53" s="116"/>
      <c r="D53" s="114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1"/>
      <c r="R53" s="122"/>
      <c r="S53" s="48"/>
      <c r="T53" s="48"/>
      <c r="U53" s="49"/>
      <c r="V53" s="50"/>
      <c r="X53" s="123"/>
    </row>
    <row r="54" spans="1:24" ht="18.75" thickTop="1" thickBot="1" x14ac:dyDescent="0.35">
      <c r="A54" s="101"/>
      <c r="B54" s="99"/>
      <c r="C54" s="116"/>
      <c r="D54" s="114"/>
      <c r="E54" s="34">
        <f t="shared" si="0"/>
        <v>0</v>
      </c>
      <c r="F54" s="57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01"/>
      <c r="B55" s="99"/>
      <c r="C55" s="116"/>
      <c r="D55" s="116"/>
      <c r="E55" s="34">
        <f t="shared" si="0"/>
        <v>0</v>
      </c>
      <c r="F55" s="57"/>
      <c r="G55" s="58"/>
      <c r="H55" s="59"/>
      <c r="I55" s="60"/>
      <c r="J55" s="39">
        <f t="shared" si="1"/>
        <v>0</v>
      </c>
      <c r="K55" s="81"/>
      <c r="L55" s="61"/>
      <c r="M55" s="61"/>
      <c r="N55" s="42">
        <f t="shared" si="2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0"/>
        <v>0</v>
      </c>
      <c r="F56" s="60"/>
      <c r="G56" s="58"/>
      <c r="H56" s="59"/>
      <c r="I56" s="60"/>
      <c r="J56" s="39">
        <f t="shared" si="1"/>
        <v>0</v>
      </c>
      <c r="K56" s="81"/>
      <c r="L56" s="61"/>
      <c r="M56" s="61"/>
      <c r="N56" s="42">
        <f t="shared" si="2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26"/>
      <c r="B57" s="127"/>
      <c r="C57" s="128"/>
      <c r="D57" s="128"/>
      <c r="E57" s="34">
        <f t="shared" si="0"/>
        <v>0</v>
      </c>
      <c r="F57" s="129"/>
      <c r="G57" s="130"/>
      <c r="H57" s="131"/>
      <c r="I57" s="132"/>
      <c r="J57" s="39">
        <f t="shared" si="1"/>
        <v>0</v>
      </c>
      <c r="K57" s="133"/>
      <c r="L57" s="134"/>
      <c r="M57" s="134"/>
      <c r="N57" s="42">
        <f t="shared" si="2"/>
        <v>0</v>
      </c>
      <c r="O57" s="135"/>
      <c r="P57" s="136"/>
      <c r="Q57" s="137"/>
      <c r="R57" s="138"/>
      <c r="S57" s="139"/>
      <c r="T57" s="139"/>
      <c r="U57" s="140"/>
      <c r="V57" s="141"/>
    </row>
    <row r="58" spans="1:24" ht="18" thickTop="1" x14ac:dyDescent="0.3">
      <c r="A58" s="142"/>
      <c r="B58" s="143"/>
      <c r="C58" s="144"/>
      <c r="D58" s="145"/>
      <c r="E58" s="34"/>
      <c r="F58" s="146"/>
      <c r="G58" s="147"/>
      <c r="H58" s="148"/>
      <c r="I58" s="146"/>
      <c r="J58" s="39">
        <f t="shared" si="1"/>
        <v>0</v>
      </c>
      <c r="K58" s="40"/>
      <c r="L58" s="61"/>
      <c r="M58" s="61"/>
      <c r="N58" s="42">
        <f t="shared" si="2"/>
        <v>0</v>
      </c>
      <c r="O58" s="149"/>
      <c r="P58" s="150"/>
      <c r="Q58" s="151"/>
      <c r="R58" s="125"/>
      <c r="S58" s="48"/>
      <c r="T58" s="48"/>
      <c r="U58" s="49"/>
      <c r="V58" s="50"/>
    </row>
    <row r="59" spans="1:24" ht="24" thickBot="1" x14ac:dyDescent="0.35">
      <c r="A59" s="415" t="s">
        <v>43</v>
      </c>
      <c r="B59" s="153" t="s">
        <v>23</v>
      </c>
      <c r="C59" s="144"/>
      <c r="D59" s="116"/>
      <c r="E59" s="56"/>
      <c r="F59" s="155"/>
      <c r="G59" s="147"/>
      <c r="H59" s="157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542"/>
      <c r="P59" s="544"/>
      <c r="Q59" s="374"/>
      <c r="R59" s="125"/>
      <c r="S59" s="48"/>
      <c r="T59" s="48"/>
      <c r="U59" s="49"/>
      <c r="V59" s="50"/>
    </row>
    <row r="60" spans="1:24" ht="47.25" customHeight="1" x14ac:dyDescent="0.3">
      <c r="A60" s="729" t="s">
        <v>43</v>
      </c>
      <c r="B60" s="418" t="s">
        <v>23</v>
      </c>
      <c r="C60" s="684" t="s">
        <v>291</v>
      </c>
      <c r="D60" s="409"/>
      <c r="E60" s="56"/>
      <c r="F60" s="410">
        <v>847.4</v>
      </c>
      <c r="G60" s="731">
        <v>45023</v>
      </c>
      <c r="H60" s="733" t="s">
        <v>292</v>
      </c>
      <c r="I60" s="402">
        <v>847.4</v>
      </c>
      <c r="J60" s="39">
        <f t="shared" si="1"/>
        <v>0</v>
      </c>
      <c r="K60" s="40">
        <v>90</v>
      </c>
      <c r="L60" s="61"/>
      <c r="M60" s="61"/>
      <c r="N60" s="42">
        <f t="shared" si="2"/>
        <v>76266</v>
      </c>
      <c r="O60" s="715" t="s">
        <v>21</v>
      </c>
      <c r="P60" s="717">
        <v>45065</v>
      </c>
      <c r="Q60" s="543"/>
      <c r="R60" s="125"/>
      <c r="S60" s="48"/>
      <c r="T60" s="48"/>
      <c r="U60" s="49"/>
      <c r="V60" s="50"/>
    </row>
    <row r="61" spans="1:24" ht="18" thickBot="1" x14ac:dyDescent="0.35">
      <c r="A61" s="730"/>
      <c r="B61" s="418" t="s">
        <v>146</v>
      </c>
      <c r="C61" s="685"/>
      <c r="D61" s="409"/>
      <c r="E61" s="56"/>
      <c r="F61" s="410">
        <v>175.4</v>
      </c>
      <c r="G61" s="732"/>
      <c r="H61" s="734"/>
      <c r="I61" s="402">
        <v>175.4</v>
      </c>
      <c r="J61" s="39">
        <f t="shared" si="1"/>
        <v>0</v>
      </c>
      <c r="K61" s="40">
        <v>88</v>
      </c>
      <c r="L61" s="61"/>
      <c r="M61" s="61"/>
      <c r="N61" s="42">
        <f t="shared" si="2"/>
        <v>15435.2</v>
      </c>
      <c r="O61" s="716"/>
      <c r="P61" s="718"/>
      <c r="Q61" s="166"/>
      <c r="R61" s="125"/>
      <c r="S61" s="48"/>
      <c r="T61" s="48"/>
      <c r="U61" s="49"/>
      <c r="V61" s="50"/>
    </row>
    <row r="62" spans="1:24" ht="45" x14ac:dyDescent="0.3">
      <c r="A62" s="416" t="s">
        <v>43</v>
      </c>
      <c r="B62" s="153" t="s">
        <v>23</v>
      </c>
      <c r="C62" s="547" t="s">
        <v>297</v>
      </c>
      <c r="D62" s="160"/>
      <c r="E62" s="56"/>
      <c r="F62" s="155">
        <v>673</v>
      </c>
      <c r="G62" s="549">
        <v>45030</v>
      </c>
      <c r="H62" s="541" t="s">
        <v>298</v>
      </c>
      <c r="I62" s="155">
        <v>673</v>
      </c>
      <c r="J62" s="39">
        <f t="shared" si="1"/>
        <v>0</v>
      </c>
      <c r="K62" s="40">
        <v>90</v>
      </c>
      <c r="L62" s="61"/>
      <c r="M62" s="61"/>
      <c r="N62" s="42">
        <f t="shared" si="2"/>
        <v>60570</v>
      </c>
      <c r="O62" s="534" t="s">
        <v>21</v>
      </c>
      <c r="P62" s="535">
        <v>45065</v>
      </c>
      <c r="Q62" s="158"/>
      <c r="R62" s="125"/>
      <c r="S62" s="48"/>
      <c r="T62" s="48"/>
      <c r="U62" s="49"/>
      <c r="V62" s="50"/>
    </row>
    <row r="63" spans="1:24" ht="47.25" x14ac:dyDescent="0.3">
      <c r="A63" s="110" t="s">
        <v>43</v>
      </c>
      <c r="B63" s="153" t="s">
        <v>23</v>
      </c>
      <c r="C63" s="423" t="s">
        <v>293</v>
      </c>
      <c r="D63" s="160"/>
      <c r="E63" s="56"/>
      <c r="F63" s="155">
        <v>724</v>
      </c>
      <c r="G63" s="550">
        <v>45044</v>
      </c>
      <c r="H63" s="59" t="s">
        <v>294</v>
      </c>
      <c r="I63" s="155">
        <v>724</v>
      </c>
      <c r="J63" s="39">
        <f t="shared" si="1"/>
        <v>0</v>
      </c>
      <c r="K63" s="462">
        <v>90</v>
      </c>
      <c r="L63" s="463"/>
      <c r="M63" s="463"/>
      <c r="N63" s="42">
        <f t="shared" si="2"/>
        <v>65160</v>
      </c>
      <c r="O63" s="382" t="s">
        <v>21</v>
      </c>
      <c r="P63" s="384">
        <v>45065</v>
      </c>
      <c r="Q63" s="158"/>
      <c r="R63" s="125"/>
      <c r="S63" s="48"/>
      <c r="T63" s="48"/>
      <c r="U63" s="49"/>
      <c r="V63" s="50"/>
    </row>
    <row r="64" spans="1:24" ht="48" customHeight="1" x14ac:dyDescent="0.3">
      <c r="A64" s="520" t="s">
        <v>249</v>
      </c>
      <c r="B64" s="386" t="s">
        <v>132</v>
      </c>
      <c r="C64" s="551" t="s">
        <v>318</v>
      </c>
      <c r="D64" s="160"/>
      <c r="E64" s="56"/>
      <c r="F64" s="155">
        <v>32137</v>
      </c>
      <c r="G64" s="550">
        <v>45030</v>
      </c>
      <c r="H64" s="548" t="s">
        <v>319</v>
      </c>
      <c r="I64" s="155">
        <v>32137</v>
      </c>
      <c r="J64" s="39">
        <f t="shared" si="1"/>
        <v>0</v>
      </c>
      <c r="K64" s="462">
        <v>1</v>
      </c>
      <c r="L64" s="463"/>
      <c r="M64" s="463"/>
      <c r="N64" s="42">
        <f t="shared" si="2"/>
        <v>32137</v>
      </c>
      <c r="O64" s="406" t="s">
        <v>21</v>
      </c>
      <c r="P64" s="407">
        <v>45077</v>
      </c>
      <c r="Q64" s="166"/>
      <c r="R64" s="125"/>
      <c r="S64" s="48"/>
      <c r="T64" s="48"/>
      <c r="U64" s="49"/>
      <c r="V64" s="50"/>
    </row>
    <row r="65" spans="1:22" ht="46.5" thickBot="1" x14ac:dyDescent="0.35">
      <c r="A65" s="520" t="s">
        <v>249</v>
      </c>
      <c r="B65" s="386" t="s">
        <v>260</v>
      </c>
      <c r="C65" s="518" t="s">
        <v>250</v>
      </c>
      <c r="D65" s="160"/>
      <c r="E65" s="56"/>
      <c r="F65" s="509">
        <v>6727.88</v>
      </c>
      <c r="G65" s="510">
        <v>45038</v>
      </c>
      <c r="H65" s="516" t="s">
        <v>251</v>
      </c>
      <c r="I65" s="509">
        <v>6727.88</v>
      </c>
      <c r="J65" s="39">
        <f t="shared" si="1"/>
        <v>0</v>
      </c>
      <c r="K65" s="511">
        <v>24.5</v>
      </c>
      <c r="L65" s="514" t="s">
        <v>253</v>
      </c>
      <c r="M65" s="463"/>
      <c r="N65" s="42">
        <f t="shared" si="2"/>
        <v>164833.06</v>
      </c>
      <c r="O65" s="531" t="s">
        <v>320</v>
      </c>
      <c r="P65" s="407">
        <v>45050</v>
      </c>
      <c r="Q65" s="166"/>
      <c r="R65" s="125"/>
      <c r="S65" s="48"/>
      <c r="T65" s="48"/>
      <c r="U65" s="49"/>
      <c r="V65" s="50"/>
    </row>
    <row r="66" spans="1:22" ht="28.5" customHeight="1" x14ac:dyDescent="0.3">
      <c r="A66" s="719" t="s">
        <v>31</v>
      </c>
      <c r="B66" s="519" t="s">
        <v>254</v>
      </c>
      <c r="C66" s="721" t="s">
        <v>255</v>
      </c>
      <c r="D66" s="517"/>
      <c r="E66" s="56"/>
      <c r="F66" s="493">
        <v>9084.5</v>
      </c>
      <c r="G66" s="725">
        <v>45041</v>
      </c>
      <c r="H66" s="723">
        <v>145029</v>
      </c>
      <c r="I66" s="515">
        <v>9084.5</v>
      </c>
      <c r="J66" s="39">
        <f t="shared" si="1"/>
        <v>0</v>
      </c>
      <c r="K66" s="496">
        <v>46</v>
      </c>
      <c r="L66" s="463"/>
      <c r="M66" s="463"/>
      <c r="N66" s="497">
        <f t="shared" si="2"/>
        <v>417887</v>
      </c>
      <c r="O66" s="727" t="s">
        <v>22</v>
      </c>
      <c r="P66" s="682">
        <v>45054</v>
      </c>
      <c r="Q66" s="166"/>
      <c r="R66" s="125"/>
      <c r="S66" s="48"/>
      <c r="T66" s="48"/>
      <c r="U66" s="49"/>
      <c r="V66" s="50"/>
    </row>
    <row r="67" spans="1:22" ht="28.5" customHeight="1" thickBot="1" x14ac:dyDescent="0.35">
      <c r="A67" s="720"/>
      <c r="B67" s="519" t="s">
        <v>256</v>
      </c>
      <c r="C67" s="722"/>
      <c r="D67" s="517"/>
      <c r="E67" s="56"/>
      <c r="F67" s="526">
        <v>1007.3</v>
      </c>
      <c r="G67" s="726"/>
      <c r="H67" s="724"/>
      <c r="I67" s="527">
        <v>1007.3</v>
      </c>
      <c r="J67" s="39">
        <f t="shared" si="1"/>
        <v>0</v>
      </c>
      <c r="K67" s="496">
        <v>63</v>
      </c>
      <c r="L67" s="463"/>
      <c r="M67" s="463"/>
      <c r="N67" s="497">
        <f t="shared" si="2"/>
        <v>63459.899999999994</v>
      </c>
      <c r="O67" s="728"/>
      <c r="P67" s="683"/>
      <c r="Q67" s="166"/>
      <c r="R67" s="125"/>
      <c r="S67" s="48"/>
      <c r="T67" s="48"/>
      <c r="U67" s="49"/>
      <c r="V67" s="50"/>
    </row>
    <row r="68" spans="1:22" ht="41.25" customHeight="1" thickBot="1" x14ac:dyDescent="0.35">
      <c r="A68" s="523" t="s">
        <v>31</v>
      </c>
      <c r="B68" s="519" t="s">
        <v>254</v>
      </c>
      <c r="C68" s="524" t="s">
        <v>259</v>
      </c>
      <c r="D68" s="517"/>
      <c r="E68" s="525"/>
      <c r="F68" s="493">
        <v>1142</v>
      </c>
      <c r="G68" s="530">
        <v>45041</v>
      </c>
      <c r="H68" s="506">
        <v>42089</v>
      </c>
      <c r="I68" s="493">
        <v>1142</v>
      </c>
      <c r="J68" s="39">
        <f t="shared" si="1"/>
        <v>0</v>
      </c>
      <c r="K68" s="496">
        <v>46</v>
      </c>
      <c r="L68" s="463"/>
      <c r="M68" s="463"/>
      <c r="N68" s="497">
        <f t="shared" si="2"/>
        <v>52532</v>
      </c>
      <c r="O68" s="532" t="s">
        <v>22</v>
      </c>
      <c r="P68" s="533">
        <v>45054</v>
      </c>
      <c r="Q68" s="166"/>
      <c r="R68" s="125"/>
      <c r="S68" s="48"/>
      <c r="T68" s="48"/>
      <c r="U68" s="49"/>
      <c r="V68" s="50"/>
    </row>
    <row r="69" spans="1:22" ht="42.75" customHeight="1" x14ac:dyDescent="0.3">
      <c r="A69" s="521" t="s">
        <v>31</v>
      </c>
      <c r="B69" s="386" t="s">
        <v>257</v>
      </c>
      <c r="C69" s="522" t="s">
        <v>258</v>
      </c>
      <c r="D69" s="445"/>
      <c r="E69" s="56"/>
      <c r="F69" s="528">
        <v>501</v>
      </c>
      <c r="G69" s="529">
        <v>45042</v>
      </c>
      <c r="H69" s="502">
        <v>42106</v>
      </c>
      <c r="I69" s="528">
        <v>501</v>
      </c>
      <c r="J69" s="39">
        <f t="shared" si="1"/>
        <v>0</v>
      </c>
      <c r="K69" s="511">
        <v>63</v>
      </c>
      <c r="L69" s="463"/>
      <c r="M69" s="463"/>
      <c r="N69" s="497">
        <f t="shared" si="2"/>
        <v>31563</v>
      </c>
      <c r="O69" s="534" t="s">
        <v>22</v>
      </c>
      <c r="P69" s="535">
        <v>45054</v>
      </c>
      <c r="Q69" s="166"/>
      <c r="R69" s="125"/>
      <c r="S69" s="48"/>
      <c r="T69" s="48"/>
      <c r="U69" s="49"/>
      <c r="V69" s="50"/>
    </row>
    <row r="70" spans="1:22" ht="42.75" customHeight="1" x14ac:dyDescent="0.3">
      <c r="A70" s="80" t="s">
        <v>136</v>
      </c>
      <c r="B70" s="386" t="s">
        <v>137</v>
      </c>
      <c r="C70" s="492" t="s">
        <v>240</v>
      </c>
      <c r="D70" s="445"/>
      <c r="E70" s="56"/>
      <c r="F70" s="493">
        <v>360</v>
      </c>
      <c r="G70" s="494">
        <v>45044</v>
      </c>
      <c r="H70" s="495" t="s">
        <v>241</v>
      </c>
      <c r="I70" s="493">
        <v>360</v>
      </c>
      <c r="J70" s="39">
        <f t="shared" ref="J70" si="4">I70-F70</f>
        <v>0</v>
      </c>
      <c r="K70" s="496">
        <v>275</v>
      </c>
      <c r="L70" s="463" t="s">
        <v>163</v>
      </c>
      <c r="M70" s="463"/>
      <c r="N70" s="497">
        <f t="shared" ref="N70" si="5">K70*I70</f>
        <v>99000</v>
      </c>
      <c r="O70" s="169" t="s">
        <v>242</v>
      </c>
      <c r="P70" s="58">
        <v>45044</v>
      </c>
      <c r="Q70" s="166"/>
      <c r="R70" s="125"/>
      <c r="S70" s="48"/>
      <c r="T70" s="48"/>
      <c r="U70" s="49"/>
      <c r="V70" s="50"/>
    </row>
    <row r="71" spans="1:22" ht="17.25" x14ac:dyDescent="0.3">
      <c r="A71" s="449"/>
      <c r="B71" s="386"/>
      <c r="C71" s="450"/>
      <c r="D71" s="445"/>
      <c r="E71" s="56"/>
      <c r="F71" s="446"/>
      <c r="G71" s="447"/>
      <c r="H71" s="451"/>
      <c r="I71" s="446"/>
      <c r="J71" s="39">
        <f t="shared" si="1"/>
        <v>0</v>
      </c>
      <c r="K71" s="462"/>
      <c r="L71" s="463"/>
      <c r="M71" s="463"/>
      <c r="N71" s="42">
        <f t="shared" si="2"/>
        <v>0</v>
      </c>
      <c r="O71" s="169"/>
      <c r="P71" s="120"/>
      <c r="Q71" s="166"/>
      <c r="R71" s="125"/>
      <c r="S71" s="48"/>
      <c r="T71" s="48"/>
      <c r="U71" s="49"/>
      <c r="V71" s="50"/>
    </row>
    <row r="72" spans="1:22" ht="30.75" customHeight="1" x14ac:dyDescent="0.3">
      <c r="A72" s="90"/>
      <c r="B72" s="386"/>
      <c r="C72" s="452"/>
      <c r="D72" s="445"/>
      <c r="E72" s="56"/>
      <c r="F72" s="446"/>
      <c r="G72" s="447"/>
      <c r="H72" s="453"/>
      <c r="I72" s="446"/>
      <c r="J72" s="39">
        <f t="shared" si="1"/>
        <v>0</v>
      </c>
      <c r="K72" s="462"/>
      <c r="L72" s="463"/>
      <c r="M72" s="463"/>
      <c r="N72" s="42">
        <f t="shared" si="2"/>
        <v>0</v>
      </c>
      <c r="O72" s="169"/>
      <c r="P72" s="58"/>
      <c r="Q72" s="166"/>
      <c r="R72" s="125"/>
      <c r="S72" s="48"/>
      <c r="T72" s="48"/>
      <c r="U72" s="49"/>
      <c r="V72" s="50"/>
    </row>
    <row r="73" spans="1:22" ht="33" customHeight="1" x14ac:dyDescent="0.35">
      <c r="A73" s="456"/>
      <c r="B73" s="386"/>
      <c r="C73" s="452"/>
      <c r="D73" s="454"/>
      <c r="E73" s="56"/>
      <c r="F73" s="446"/>
      <c r="G73" s="447"/>
      <c r="H73" s="455"/>
      <c r="I73" s="446"/>
      <c r="J73" s="39">
        <f t="shared" si="1"/>
        <v>0</v>
      </c>
      <c r="K73" s="462"/>
      <c r="L73" s="463"/>
      <c r="M73" s="465"/>
      <c r="N73" s="42">
        <f>K73*I73</f>
        <v>0</v>
      </c>
      <c r="O73" s="169"/>
      <c r="P73" s="58"/>
      <c r="Q73" s="166"/>
      <c r="R73" s="125"/>
      <c r="S73" s="48"/>
      <c r="T73" s="48"/>
      <c r="U73" s="49"/>
      <c r="V73" s="50"/>
    </row>
    <row r="74" spans="1:22" ht="33" customHeight="1" x14ac:dyDescent="0.3">
      <c r="A74" s="456"/>
      <c r="B74" s="386"/>
      <c r="C74" s="452"/>
      <c r="D74" s="454"/>
      <c r="E74" s="56"/>
      <c r="F74" s="446"/>
      <c r="G74" s="447"/>
      <c r="H74" s="455"/>
      <c r="I74" s="446"/>
      <c r="J74" s="39">
        <f t="shared" si="1"/>
        <v>0</v>
      </c>
      <c r="K74" s="462"/>
      <c r="L74" s="466"/>
      <c r="M74" s="435"/>
      <c r="N74" s="42">
        <f>K74*I74</f>
        <v>0</v>
      </c>
      <c r="O74" s="169"/>
      <c r="P74" s="58"/>
      <c r="Q74" s="166"/>
      <c r="R74" s="125"/>
      <c r="S74" s="48"/>
      <c r="T74" s="48"/>
      <c r="U74" s="49"/>
      <c r="V74" s="50"/>
    </row>
    <row r="75" spans="1:22" ht="17.25" x14ac:dyDescent="0.3">
      <c r="A75" s="456"/>
      <c r="B75" s="369"/>
      <c r="C75" s="450"/>
      <c r="D75" s="454"/>
      <c r="E75" s="56"/>
      <c r="F75" s="446"/>
      <c r="G75" s="447"/>
      <c r="H75" s="451"/>
      <c r="I75" s="446"/>
      <c r="J75" s="39">
        <f t="shared" si="1"/>
        <v>0</v>
      </c>
      <c r="K75" s="462"/>
      <c r="L75" s="463"/>
      <c r="M75" s="463"/>
      <c r="N75" s="42">
        <f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30" customHeight="1" x14ac:dyDescent="0.3">
      <c r="A76" s="90"/>
      <c r="B76" s="386"/>
      <c r="C76" s="452"/>
      <c r="D76" s="445"/>
      <c r="E76" s="56"/>
      <c r="F76" s="446"/>
      <c r="G76" s="447"/>
      <c r="H76" s="453"/>
      <c r="I76" s="446"/>
      <c r="J76" s="39">
        <f t="shared" si="1"/>
        <v>0</v>
      </c>
      <c r="K76" s="462"/>
      <c r="L76" s="463"/>
      <c r="M76" s="463"/>
      <c r="N76" s="42">
        <f>K76*I76</f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86"/>
      <c r="C77" s="450"/>
      <c r="D77" s="445"/>
      <c r="E77" s="56"/>
      <c r="F77" s="446"/>
      <c r="G77" s="447"/>
      <c r="H77" s="453"/>
      <c r="I77" s="446"/>
      <c r="J77" s="39">
        <f t="shared" si="1"/>
        <v>0</v>
      </c>
      <c r="K77" s="462"/>
      <c r="L77" s="435"/>
      <c r="M77" s="463"/>
      <c r="N77" s="42">
        <f t="shared" ref="N77:N83" si="6">K77*I77</f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17.25" x14ac:dyDescent="0.3">
      <c r="A78" s="90"/>
      <c r="B78" s="386"/>
      <c r="C78" s="450"/>
      <c r="D78" s="445"/>
      <c r="E78" s="56"/>
      <c r="F78" s="446"/>
      <c r="G78" s="447"/>
      <c r="H78" s="453"/>
      <c r="I78" s="446"/>
      <c r="J78" s="39">
        <f t="shared" si="1"/>
        <v>0</v>
      </c>
      <c r="K78" s="462"/>
      <c r="L78" s="467"/>
      <c r="M78" s="463"/>
      <c r="N78" s="42">
        <f t="shared" si="6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69"/>
      <c r="C79" s="450"/>
      <c r="D79" s="445"/>
      <c r="E79" s="56"/>
      <c r="F79" s="446"/>
      <c r="G79" s="447"/>
      <c r="H79" s="453"/>
      <c r="I79" s="446"/>
      <c r="J79" s="39">
        <f t="shared" si="1"/>
        <v>0</v>
      </c>
      <c r="K79" s="462"/>
      <c r="L79" s="467"/>
      <c r="M79" s="463"/>
      <c r="N79" s="42">
        <f t="shared" si="6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90"/>
      <c r="B80" s="369"/>
      <c r="C80" s="452"/>
      <c r="D80" s="445"/>
      <c r="E80" s="56"/>
      <c r="F80" s="446"/>
      <c r="G80" s="447"/>
      <c r="H80" s="453"/>
      <c r="I80" s="446"/>
      <c r="J80" s="39">
        <f t="shared" si="1"/>
        <v>0</v>
      </c>
      <c r="K80" s="462"/>
      <c r="L80" s="463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456"/>
      <c r="B81" s="386"/>
      <c r="C81" s="457"/>
      <c r="D81" s="454"/>
      <c r="E81" s="56"/>
      <c r="F81" s="446"/>
      <c r="G81" s="447"/>
      <c r="H81" s="448"/>
      <c r="I81" s="446"/>
      <c r="J81" s="39">
        <f t="shared" si="1"/>
        <v>0</v>
      </c>
      <c r="K81" s="462"/>
      <c r="L81" s="463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456"/>
      <c r="B82" s="386"/>
      <c r="C82" s="458"/>
      <c r="D82" s="454"/>
      <c r="E82" s="56"/>
      <c r="F82" s="446"/>
      <c r="G82" s="447"/>
      <c r="H82" s="448"/>
      <c r="I82" s="446"/>
      <c r="J82" s="39">
        <f t="shared" si="1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25">
      <c r="A83" s="456"/>
      <c r="B83" s="459"/>
      <c r="C83" s="452"/>
      <c r="D83" s="454"/>
      <c r="E83" s="56"/>
      <c r="F83" s="446"/>
      <c r="G83" s="447"/>
      <c r="H83" s="448"/>
      <c r="I83" s="446"/>
      <c r="J83" s="39">
        <f t="shared" si="1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2"/>
      <c r="D84" s="454"/>
      <c r="E84" s="56"/>
      <c r="F84" s="446"/>
      <c r="G84" s="447"/>
      <c r="H84" s="451"/>
      <c r="I84" s="446"/>
      <c r="J84" s="39">
        <f t="shared" si="1"/>
        <v>0</v>
      </c>
      <c r="K84" s="462"/>
      <c r="L84" s="463"/>
      <c r="M84" s="463"/>
      <c r="N84" s="42">
        <f t="shared" si="2"/>
        <v>0</v>
      </c>
      <c r="O84" s="158"/>
      <c r="P84" s="183"/>
      <c r="Q84" s="166"/>
      <c r="R84" s="125"/>
      <c r="S84" s="176"/>
      <c r="T84" s="177"/>
      <c r="U84" s="49"/>
      <c r="V84" s="50"/>
    </row>
    <row r="85" spans="1:22" ht="32.25" customHeight="1" x14ac:dyDescent="0.3">
      <c r="A85" s="456"/>
      <c r="B85" s="369"/>
      <c r="C85" s="452"/>
      <c r="D85" s="452"/>
      <c r="E85" s="56"/>
      <c r="F85" s="446"/>
      <c r="G85" s="447"/>
      <c r="H85" s="451"/>
      <c r="I85" s="446"/>
      <c r="J85" s="39">
        <f t="shared" si="1"/>
        <v>0</v>
      </c>
      <c r="K85" s="462"/>
      <c r="L85" s="463"/>
      <c r="M85" s="463"/>
      <c r="N85" s="42">
        <f t="shared" si="2"/>
        <v>0</v>
      </c>
      <c r="O85" s="158"/>
      <c r="P85" s="183"/>
      <c r="Q85" s="166"/>
      <c r="R85" s="125"/>
      <c r="S85" s="176"/>
      <c r="T85" s="177"/>
      <c r="U85" s="49"/>
      <c r="V85" s="50"/>
    </row>
    <row r="86" spans="1:22" ht="18.75" x14ac:dyDescent="0.25">
      <c r="A86" s="456"/>
      <c r="B86" s="459"/>
      <c r="C86" s="450"/>
      <c r="D86" s="454"/>
      <c r="E86" s="56"/>
      <c r="F86" s="446"/>
      <c r="G86" s="447"/>
      <c r="H86" s="451"/>
      <c r="I86" s="446"/>
      <c r="J86" s="39">
        <f t="shared" si="1"/>
        <v>0</v>
      </c>
      <c r="K86" s="462"/>
      <c r="L86" s="464"/>
      <c r="M86" s="463"/>
      <c r="N86" s="42">
        <f t="shared" si="2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32.25" customHeight="1" x14ac:dyDescent="0.3">
      <c r="A87" s="456"/>
      <c r="B87" s="386"/>
      <c r="C87" s="461"/>
      <c r="D87" s="452"/>
      <c r="E87" s="56"/>
      <c r="F87" s="446"/>
      <c r="G87" s="460"/>
      <c r="H87" s="448"/>
      <c r="I87" s="446"/>
      <c r="J87" s="39">
        <f t="shared" si="1"/>
        <v>0</v>
      </c>
      <c r="K87" s="462"/>
      <c r="L87" s="469"/>
      <c r="M87" s="463"/>
      <c r="N87" s="42">
        <f t="shared" si="2"/>
        <v>0</v>
      </c>
      <c r="O87" s="654"/>
      <c r="P87" s="712"/>
      <c r="Q87" s="158"/>
      <c r="R87" s="125"/>
      <c r="S87" s="176"/>
      <c r="T87" s="177"/>
      <c r="U87" s="49"/>
      <c r="V87" s="50"/>
    </row>
    <row r="88" spans="1:22" ht="32.25" customHeight="1" x14ac:dyDescent="0.3">
      <c r="A88" s="456"/>
      <c r="B88" s="369"/>
      <c r="C88" s="461"/>
      <c r="D88" s="452"/>
      <c r="E88" s="56"/>
      <c r="F88" s="446"/>
      <c r="G88" s="460"/>
      <c r="H88" s="448"/>
      <c r="I88" s="446"/>
      <c r="J88" s="39">
        <f t="shared" si="1"/>
        <v>0</v>
      </c>
      <c r="K88" s="462"/>
      <c r="L88" s="469"/>
      <c r="M88" s="463"/>
      <c r="N88" s="42">
        <f t="shared" si="2"/>
        <v>0</v>
      </c>
      <c r="O88" s="655"/>
      <c r="P88" s="713"/>
      <c r="Q88" s="158"/>
      <c r="R88" s="125"/>
      <c r="S88" s="176"/>
      <c r="T88" s="177"/>
      <c r="U88" s="49"/>
      <c r="V88" s="50"/>
    </row>
    <row r="89" spans="1:22" ht="17.25" customHeight="1" x14ac:dyDescent="0.3">
      <c r="A89" s="456"/>
      <c r="B89" s="369"/>
      <c r="C89" s="452"/>
      <c r="D89" s="452"/>
      <c r="E89" s="56"/>
      <c r="F89" s="446"/>
      <c r="G89" s="460"/>
      <c r="H89" s="448"/>
      <c r="I89" s="446"/>
      <c r="J89" s="39">
        <f t="shared" si="1"/>
        <v>0</v>
      </c>
      <c r="K89" s="462"/>
      <c r="L89" s="463"/>
      <c r="M89" s="463"/>
      <c r="N89" s="42">
        <f t="shared" si="2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7.25" customHeight="1" x14ac:dyDescent="0.3">
      <c r="A90" s="456"/>
      <c r="B90" s="369"/>
      <c r="C90" s="452"/>
      <c r="D90" s="452"/>
      <c r="E90" s="56"/>
      <c r="F90" s="446"/>
      <c r="G90" s="460"/>
      <c r="H90" s="448"/>
      <c r="I90" s="446"/>
      <c r="J90" s="39">
        <f t="shared" si="1"/>
        <v>0</v>
      </c>
      <c r="K90" s="462"/>
      <c r="L90" s="463"/>
      <c r="M90" s="463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7.25" customHeight="1" x14ac:dyDescent="0.3">
      <c r="A91" s="152"/>
      <c r="B91" s="178"/>
      <c r="C91" s="170"/>
      <c r="D91" s="170"/>
      <c r="E91" s="56"/>
      <c r="F91" s="155"/>
      <c r="G91" s="185"/>
      <c r="H91" s="164"/>
      <c r="I91" s="155"/>
      <c r="J91" s="39">
        <f t="shared" si="1"/>
        <v>0</v>
      </c>
      <c r="K91" s="462"/>
      <c r="L91" s="463"/>
      <c r="M91" s="463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8.75" customHeight="1" x14ac:dyDescent="0.3">
      <c r="A92" s="152"/>
      <c r="B92" s="167"/>
      <c r="C92" s="170"/>
      <c r="D92" s="174"/>
      <c r="E92" s="56"/>
      <c r="F92" s="155"/>
      <c r="G92" s="156"/>
      <c r="H92" s="168"/>
      <c r="I92" s="155"/>
      <c r="J92" s="39">
        <f t="shared" si="1"/>
        <v>0</v>
      </c>
      <c r="K92" s="462"/>
      <c r="L92" s="463"/>
      <c r="M92" s="463"/>
      <c r="N92" s="42">
        <f t="shared" si="2"/>
        <v>0</v>
      </c>
      <c r="O92" s="158"/>
      <c r="P92" s="183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8"/>
      <c r="I93" s="155"/>
      <c r="J93" s="39">
        <f t="shared" si="1"/>
        <v>0</v>
      </c>
      <c r="K93" s="468"/>
      <c r="L93" s="463"/>
      <c r="M93" s="463"/>
      <c r="N93" s="42">
        <f t="shared" si="2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7"/>
      <c r="E94" s="56"/>
      <c r="F94" s="155"/>
      <c r="G94" s="156"/>
      <c r="H94" s="164"/>
      <c r="I94" s="155"/>
      <c r="J94" s="39">
        <f t="shared" si="1"/>
        <v>0</v>
      </c>
      <c r="K94" s="468"/>
      <c r="L94" s="463"/>
      <c r="M94" s="463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4"/>
      <c r="I95" s="155"/>
      <c r="J95" s="39">
        <f t="shared" si="1"/>
        <v>0</v>
      </c>
      <c r="K95" s="468"/>
      <c r="L95" s="463"/>
      <c r="M95" s="463"/>
      <c r="N95" s="42">
        <f t="shared" si="2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1"/>
      <c r="E96" s="56"/>
      <c r="F96" s="155"/>
      <c r="G96" s="156"/>
      <c r="H96" s="164"/>
      <c r="I96" s="155"/>
      <c r="J96" s="39">
        <f t="shared" si="1"/>
        <v>0</v>
      </c>
      <c r="K96" s="468"/>
      <c r="L96" s="463"/>
      <c r="M96" s="463"/>
      <c r="N96" s="42">
        <f t="shared" si="2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1"/>
      <c r="E97" s="56">
        <f t="shared" ref="E97:E162" si="7">D97*F97</f>
        <v>0</v>
      </c>
      <c r="F97" s="155"/>
      <c r="G97" s="156"/>
      <c r="H97" s="164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8"/>
      <c r="D98" s="187"/>
      <c r="E98" s="56">
        <f t="shared" si="7"/>
        <v>0</v>
      </c>
      <c r="F98" s="155"/>
      <c r="G98" s="156"/>
      <c r="H98" s="168"/>
      <c r="I98" s="155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83"/>
      <c r="Q98" s="158"/>
      <c r="R98" s="125"/>
      <c r="S98" s="176"/>
      <c r="T98" s="177"/>
      <c r="U98" s="49"/>
      <c r="V98" s="50"/>
    </row>
    <row r="99" spans="1:22" ht="16.5" customHeight="1" x14ac:dyDescent="0.3">
      <c r="A99" s="98"/>
      <c r="B99" s="167"/>
      <c r="C99" s="189"/>
      <c r="D99" s="187"/>
      <c r="E99" s="56">
        <f t="shared" si="7"/>
        <v>0</v>
      </c>
      <c r="F99" s="155"/>
      <c r="G99" s="156"/>
      <c r="H99" s="168"/>
      <c r="I99" s="155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7"/>
      <c r="D100" s="191"/>
      <c r="E100" s="56">
        <f t="shared" si="7"/>
        <v>0</v>
      </c>
      <c r="F100" s="155"/>
      <c r="G100" s="156"/>
      <c r="H100" s="168"/>
      <c r="I100" s="155"/>
      <c r="J100" s="39">
        <f t="shared" si="1"/>
        <v>0</v>
      </c>
      <c r="K100" s="81"/>
      <c r="L100" s="61"/>
      <c r="M100" s="6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110"/>
      <c r="B101" s="99"/>
      <c r="C101" s="187"/>
      <c r="D101" s="191"/>
      <c r="E101" s="56">
        <f t="shared" si="7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10"/>
      <c r="B102" s="99"/>
      <c r="C102" s="192"/>
      <c r="D102" s="191"/>
      <c r="E102" s="56">
        <f t="shared" si="7"/>
        <v>0</v>
      </c>
      <c r="F102" s="60"/>
      <c r="G102" s="58"/>
      <c r="H102" s="59"/>
      <c r="I102" s="60"/>
      <c r="J102" s="39">
        <f t="shared" si="1"/>
        <v>0</v>
      </c>
      <c r="K102" s="81"/>
      <c r="L102" s="652"/>
      <c r="M102" s="653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10"/>
      <c r="B103" s="99"/>
      <c r="C103" s="182"/>
      <c r="D103" s="191"/>
      <c r="E103" s="56">
        <f t="shared" si="7"/>
        <v>0</v>
      </c>
      <c r="F103" s="60"/>
      <c r="G103" s="58"/>
      <c r="H103" s="59"/>
      <c r="I103" s="60"/>
      <c r="J103" s="39">
        <f t="shared" si="1"/>
        <v>0</v>
      </c>
      <c r="K103" s="81"/>
      <c r="L103" s="652"/>
      <c r="M103" s="653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21" customHeight="1" x14ac:dyDescent="0.3">
      <c r="A104" s="193"/>
      <c r="B104" s="99"/>
      <c r="C104" s="194"/>
      <c r="D104" s="191"/>
      <c r="E104" s="56">
        <f t="shared" si="7"/>
        <v>0</v>
      </c>
      <c r="F104" s="60"/>
      <c r="G104" s="58"/>
      <c r="H104" s="59"/>
      <c r="I104" s="60"/>
      <c r="J104" s="39">
        <f t="shared" si="1"/>
        <v>0</v>
      </c>
      <c r="K104" s="81"/>
      <c r="L104" s="195"/>
      <c r="M104" s="195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26.25" customHeight="1" x14ac:dyDescent="0.3">
      <c r="A105" s="196"/>
      <c r="B105" s="99"/>
      <c r="C105" s="154"/>
      <c r="D105" s="191"/>
      <c r="E105" s="56">
        <f t="shared" si="7"/>
        <v>0</v>
      </c>
      <c r="F105" s="60"/>
      <c r="G105" s="58"/>
      <c r="H105" s="59"/>
      <c r="I105" s="60"/>
      <c r="J105" s="39">
        <f t="shared" si="1"/>
        <v>0</v>
      </c>
      <c r="K105" s="81"/>
      <c r="L105" s="195"/>
      <c r="M105" s="195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7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01"/>
      <c r="B107" s="99"/>
      <c r="C107" s="191"/>
      <c r="D107" s="191"/>
      <c r="E107" s="56">
        <f t="shared" si="7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87"/>
      <c r="D109" s="191"/>
      <c r="E109" s="56">
        <f t="shared" si="7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654"/>
      <c r="P109" s="656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87"/>
      <c r="D110" s="191"/>
      <c r="E110" s="56">
        <f t="shared" si="7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655"/>
      <c r="P110" s="657"/>
      <c r="Q110" s="158"/>
      <c r="R110" s="125"/>
      <c r="S110" s="176"/>
      <c r="T110" s="177"/>
      <c r="U110" s="49"/>
      <c r="V110" s="50"/>
    </row>
    <row r="111" spans="1:22" ht="17.25" x14ac:dyDescent="0.3">
      <c r="A111" s="99"/>
      <c r="B111" s="99"/>
      <c r="C111" s="191"/>
      <c r="D111" s="191"/>
      <c r="E111" s="56">
        <f t="shared" si="7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99"/>
      <c r="B112" s="99"/>
      <c r="C112" s="191"/>
      <c r="D112" s="191"/>
      <c r="E112" s="56">
        <f t="shared" si="7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2"/>
      <c r="B113" s="99"/>
      <c r="C113" s="197"/>
      <c r="D113" s="197"/>
      <c r="E113" s="56">
        <f t="shared" si="7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4"/>
      <c r="D114" s="194"/>
      <c r="E114" s="56">
        <f t="shared" si="7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25">
      <c r="A115" s="152"/>
      <c r="B115" s="110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7"/>
      <c r="D116" s="197"/>
      <c r="E116" s="56">
        <f t="shared" si="7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7.25" x14ac:dyDescent="0.3">
      <c r="A118" s="101"/>
      <c r="B118" s="99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6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8.75" x14ac:dyDescent="0.3">
      <c r="A120" s="99"/>
      <c r="B120" s="198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99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7.25" x14ac:dyDescent="0.3">
      <c r="A122" s="99"/>
      <c r="B122" s="99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152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" thickBot="1" x14ac:dyDescent="0.35">
      <c r="A124" s="199"/>
      <c r="B124" s="199"/>
      <c r="C124" s="200"/>
      <c r="D124" s="200"/>
      <c r="E124" s="201">
        <f t="shared" si="7"/>
        <v>0</v>
      </c>
      <c r="F124" s="38"/>
      <c r="G124" s="36"/>
      <c r="H124" s="443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7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7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10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2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2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99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2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98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ref="N130:N193" si="8">K130*I130</f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101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8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101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8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2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1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1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4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1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4"/>
      <c r="B136" s="99"/>
      <c r="C136" s="154"/>
      <c r="D136" s="154"/>
      <c r="E136" s="34">
        <f t="shared" si="7"/>
        <v>0</v>
      </c>
      <c r="F136" s="60"/>
      <c r="G136" s="58"/>
      <c r="H136" s="59"/>
      <c r="I136" s="60"/>
      <c r="J136" s="39">
        <f t="shared" ref="J136:J199" si="9">I136-F136</f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7"/>
      <c r="D137" s="197"/>
      <c r="E137" s="34">
        <f t="shared" si="7"/>
        <v>0</v>
      </c>
      <c r="F137" s="60"/>
      <c r="G137" s="58"/>
      <c r="H137" s="205"/>
      <c r="I137" s="60"/>
      <c r="J137" s="39">
        <f t="shared" si="9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54"/>
      <c r="D138" s="154"/>
      <c r="E138" s="34">
        <f t="shared" si="7"/>
        <v>0</v>
      </c>
      <c r="F138" s="60"/>
      <c r="G138" s="58"/>
      <c r="H138" s="205"/>
      <c r="I138" s="60"/>
      <c r="J138" s="39">
        <f t="shared" si="9"/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4"/>
      <c r="D140" s="19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83"/>
      <c r="Q140" s="158"/>
      <c r="R140" s="125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7"/>
        <v>0</v>
      </c>
      <c r="F141" s="60"/>
      <c r="G141" s="58"/>
      <c r="H141" s="206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7"/>
        <v>0</v>
      </c>
      <c r="F142" s="60"/>
      <c r="G142" s="58"/>
      <c r="H142" s="206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18.75" thickTop="1" thickBot="1" x14ac:dyDescent="0.35">
      <c r="A145" s="102"/>
      <c r="B145" s="99"/>
      <c r="C145" s="197"/>
      <c r="D145" s="197"/>
      <c r="E145" s="34">
        <f t="shared" si="7"/>
        <v>0</v>
      </c>
      <c r="F145" s="60"/>
      <c r="G145" s="58"/>
      <c r="H145" s="205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5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169"/>
      <c r="B154" s="99"/>
      <c r="C154" s="182"/>
      <c r="D154" s="182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1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20.25" thickTop="1" thickBot="1" x14ac:dyDescent="0.35">
      <c r="A157" s="203"/>
      <c r="B157" s="99"/>
      <c r="C157" s="197"/>
      <c r="D157" s="197"/>
      <c r="E157" s="34">
        <f t="shared" si="7"/>
        <v>0</v>
      </c>
      <c r="F157" s="60"/>
      <c r="G157" s="58"/>
      <c r="H157" s="206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13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5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14"/>
      <c r="B160" s="99"/>
      <c r="C160" s="197"/>
      <c r="D160" s="197"/>
      <c r="E160" s="34">
        <f t="shared" si="7"/>
        <v>0</v>
      </c>
      <c r="F160" s="60"/>
      <c r="G160" s="58"/>
      <c r="H160" s="215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20"/>
      <c r="B161" s="99"/>
      <c r="C161" s="197"/>
      <c r="D161" s="197"/>
      <c r="E161" s="34">
        <f t="shared" si="7"/>
        <v>0</v>
      </c>
      <c r="F161" s="60"/>
      <c r="G161" s="221"/>
      <c r="H161" s="222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7"/>
        <v>0</v>
      </c>
      <c r="F162" s="60"/>
      <c r="G162" s="224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23"/>
      <c r="P162" s="224"/>
      <c r="Q162" s="210"/>
      <c r="R162" s="208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ref="E163:E232" si="10">D163*F163</f>
        <v>0</v>
      </c>
      <c r="F163" s="60"/>
      <c r="G163" s="224"/>
      <c r="H163" s="222"/>
      <c r="I163" s="60"/>
      <c r="J163" s="39">
        <f t="shared" si="9"/>
        <v>0</v>
      </c>
      <c r="K163" s="225"/>
      <c r="L163" s="61"/>
      <c r="M163" s="61" t="s">
        <v>26</v>
      </c>
      <c r="N163" s="42">
        <f t="shared" si="8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10"/>
        <v>0</v>
      </c>
      <c r="F164" s="60"/>
      <c r="G164" s="224"/>
      <c r="H164" s="222"/>
      <c r="I164" s="60"/>
      <c r="J164" s="39">
        <f t="shared" si="9"/>
        <v>0</v>
      </c>
      <c r="K164" s="225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169"/>
      <c r="B165" s="99"/>
      <c r="C165" s="226"/>
      <c r="D165" s="226"/>
      <c r="E165" s="34">
        <f t="shared" si="10"/>
        <v>0</v>
      </c>
      <c r="F165" s="60"/>
      <c r="G165" s="224"/>
      <c r="H165" s="227"/>
      <c r="I165" s="60"/>
      <c r="J165" s="39">
        <f t="shared" si="9"/>
        <v>0</v>
      </c>
      <c r="K165" s="81"/>
      <c r="L165" s="61"/>
      <c r="M165" s="61"/>
      <c r="N165" s="42">
        <f t="shared" si="8"/>
        <v>0</v>
      </c>
      <c r="O165" s="228"/>
      <c r="P165" s="229"/>
      <c r="Q165" s="124"/>
      <c r="R165" s="125"/>
      <c r="S165" s="176"/>
      <c r="T165" s="177"/>
      <c r="U165" s="49"/>
      <c r="V165" s="50"/>
    </row>
    <row r="166" spans="1:22" ht="18.75" thickTop="1" thickBot="1" x14ac:dyDescent="0.35">
      <c r="A166" s="230"/>
      <c r="B166" s="99"/>
      <c r="C166" s="197"/>
      <c r="D166" s="197"/>
      <c r="E166" s="34">
        <f t="shared" si="10"/>
        <v>0</v>
      </c>
      <c r="F166" s="60"/>
      <c r="G166" s="224"/>
      <c r="H166" s="205"/>
      <c r="I166" s="60"/>
      <c r="J166" s="39">
        <f t="shared" si="9"/>
        <v>0</v>
      </c>
      <c r="K166" s="225"/>
      <c r="L166" s="231"/>
      <c r="M166" s="231"/>
      <c r="N166" s="42">
        <f t="shared" si="8"/>
        <v>0</v>
      </c>
      <c r="O166" s="228"/>
      <c r="P166" s="229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3"/>
      <c r="B167" s="99"/>
      <c r="C167" s="197"/>
      <c r="D167" s="197"/>
      <c r="E167" s="34">
        <f t="shared" si="10"/>
        <v>0</v>
      </c>
      <c r="F167" s="60"/>
      <c r="G167" s="224"/>
      <c r="H167" s="205"/>
      <c r="I167" s="60"/>
      <c r="J167" s="39">
        <f t="shared" si="9"/>
        <v>0</v>
      </c>
      <c r="K167" s="225"/>
      <c r="L167" s="231"/>
      <c r="M167" s="231"/>
      <c r="N167" s="42">
        <f t="shared" si="8"/>
        <v>0</v>
      </c>
      <c r="O167" s="69"/>
      <c r="P167" s="209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10"/>
        <v>0</v>
      </c>
      <c r="F168" s="60"/>
      <c r="G168" s="224"/>
      <c r="H168" s="232"/>
      <c r="I168" s="60"/>
      <c r="J168" s="39">
        <f t="shared" si="9"/>
        <v>0</v>
      </c>
      <c r="K168" s="233"/>
      <c r="L168" s="231"/>
      <c r="M168" s="231"/>
      <c r="N168" s="42">
        <f t="shared" si="8"/>
        <v>0</v>
      </c>
      <c r="O168" s="223"/>
      <c r="P168" s="224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34"/>
      <c r="L169" s="235"/>
      <c r="M169" s="235"/>
      <c r="N169" s="42">
        <f t="shared" si="8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36"/>
      <c r="B170" s="99"/>
      <c r="C170" s="197"/>
      <c r="D170" s="197"/>
      <c r="E170" s="34">
        <f t="shared" si="10"/>
        <v>0</v>
      </c>
      <c r="F170" s="237"/>
      <c r="G170" s="224"/>
      <c r="H170" s="213"/>
      <c r="I170" s="60"/>
      <c r="J170" s="39">
        <f t="shared" si="9"/>
        <v>0</v>
      </c>
      <c r="K170" s="234"/>
      <c r="L170" s="238"/>
      <c r="M170" s="238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1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1"/>
      <c r="M171" s="231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0.25" thickTop="1" thickBot="1" x14ac:dyDescent="0.35">
      <c r="A172" s="204"/>
      <c r="B172" s="99"/>
      <c r="C172" s="197"/>
      <c r="D172" s="197"/>
      <c r="E172" s="34">
        <f t="shared" si="10"/>
        <v>0</v>
      </c>
      <c r="F172" s="60"/>
      <c r="G172" s="224"/>
      <c r="H172" s="239"/>
      <c r="I172" s="60"/>
      <c r="J172" s="39">
        <f t="shared" si="9"/>
        <v>0</v>
      </c>
      <c r="K172" s="81"/>
      <c r="L172" s="231"/>
      <c r="M172" s="231"/>
      <c r="N172" s="42">
        <f t="shared" si="8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0"/>
        <v>0</v>
      </c>
      <c r="F173" s="60"/>
      <c r="G173" s="224"/>
      <c r="H173" s="21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175"/>
      <c r="I174" s="60"/>
      <c r="J174" s="39">
        <f t="shared" si="9"/>
        <v>0</v>
      </c>
      <c r="K174" s="234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40"/>
      <c r="I175" s="60"/>
      <c r="J175" s="39">
        <f t="shared" si="9"/>
        <v>0</v>
      </c>
      <c r="K175" s="234"/>
      <c r="L175" s="241"/>
      <c r="M175" s="24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41"/>
      <c r="M176" s="24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175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81"/>
      <c r="L178" s="61"/>
      <c r="M178" s="6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2"/>
      <c r="D179" s="242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81"/>
      <c r="L179" s="61"/>
      <c r="M179" s="61"/>
      <c r="N179" s="42">
        <f t="shared" si="8"/>
        <v>0</v>
      </c>
      <c r="O179" s="223"/>
      <c r="P179" s="243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242"/>
      <c r="D180" s="242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23"/>
      <c r="P180" s="243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01"/>
      <c r="B181" s="99"/>
      <c r="C181" s="226"/>
      <c r="D181" s="226"/>
      <c r="E181" s="34">
        <f t="shared" si="10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4"/>
      <c r="D182" s="244"/>
      <c r="E182" s="34">
        <f t="shared" si="10"/>
        <v>0</v>
      </c>
      <c r="F182" s="60"/>
      <c r="G182" s="224"/>
      <c r="H182" s="59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20.25" thickTop="1" thickBot="1" x14ac:dyDescent="0.35">
      <c r="A184" s="245"/>
      <c r="B184" s="246"/>
      <c r="C184" s="181"/>
      <c r="D184" s="181"/>
      <c r="E184" s="34">
        <f t="shared" si="10"/>
        <v>0</v>
      </c>
      <c r="F184" s="60"/>
      <c r="G184" s="224"/>
      <c r="H184" s="227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228"/>
      <c r="P184" s="22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47"/>
      <c r="D185" s="247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47"/>
      <c r="D186" s="247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248"/>
      <c r="B187" s="99"/>
      <c r="C187" s="249"/>
      <c r="D187" s="249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50"/>
      <c r="D188" s="250"/>
      <c r="E188" s="34">
        <f t="shared" si="10"/>
        <v>0</v>
      </c>
      <c r="F188" s="60"/>
      <c r="G188" s="251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2"/>
      <c r="P188" s="252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50"/>
      <c r="D189" s="250"/>
      <c r="E189" s="34">
        <f t="shared" si="10"/>
        <v>0</v>
      </c>
      <c r="F189" s="60"/>
      <c r="G189" s="58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2"/>
      <c r="P189" s="252"/>
      <c r="Q189" s="124"/>
      <c r="R189" s="125"/>
      <c r="S189" s="176"/>
      <c r="T189" s="177"/>
      <c r="U189" s="49"/>
      <c r="V189" s="50"/>
    </row>
    <row r="190" spans="1:22" ht="17.25" thickTop="1" thickBot="1" x14ac:dyDescent="0.3">
      <c r="A190" s="169"/>
      <c r="B190" s="203"/>
      <c r="C190" s="253"/>
      <c r="D190" s="253"/>
      <c r="E190" s="34">
        <f t="shared" si="10"/>
        <v>0</v>
      </c>
      <c r="F190" s="254"/>
      <c r="G190" s="224"/>
      <c r="H190" s="255"/>
      <c r="I190" s="254"/>
      <c r="J190" s="39">
        <f t="shared" si="9"/>
        <v>0</v>
      </c>
      <c r="N190" s="42">
        <f t="shared" si="8"/>
        <v>0</v>
      </c>
      <c r="O190" s="257"/>
      <c r="P190" s="243"/>
      <c r="Q190" s="258"/>
      <c r="R190" s="259"/>
      <c r="S190" s="260"/>
      <c r="T190" s="261"/>
      <c r="U190" s="262"/>
      <c r="V190" s="263"/>
    </row>
    <row r="191" spans="1:22" ht="18.75" thickTop="1" thickBot="1" x14ac:dyDescent="0.35">
      <c r="A191" s="169"/>
      <c r="B191" s="99"/>
      <c r="C191" s="249"/>
      <c r="D191" s="249"/>
      <c r="E191" s="34">
        <f t="shared" si="10"/>
        <v>0</v>
      </c>
      <c r="F191" s="254"/>
      <c r="G191" s="224"/>
      <c r="H191" s="255"/>
      <c r="I191" s="254"/>
      <c r="J191" s="39">
        <f t="shared" si="9"/>
        <v>0</v>
      </c>
      <c r="N191" s="42">
        <f t="shared" si="8"/>
        <v>0</v>
      </c>
      <c r="O191" s="257"/>
      <c r="P191" s="243"/>
      <c r="Q191" s="258"/>
      <c r="R191" s="259"/>
      <c r="S191" s="260"/>
      <c r="T191" s="261"/>
      <c r="U191" s="262"/>
      <c r="V191" s="263"/>
    </row>
    <row r="192" spans="1:22" ht="18.75" thickTop="1" thickBot="1" x14ac:dyDescent="0.35">
      <c r="A192" s="169"/>
      <c r="B192" s="99"/>
      <c r="C192" s="249"/>
      <c r="D192" s="249"/>
      <c r="E192" s="34">
        <f t="shared" si="10"/>
        <v>0</v>
      </c>
      <c r="F192" s="60"/>
      <c r="G192" s="224"/>
      <c r="H192" s="227"/>
      <c r="I192" s="60"/>
      <c r="J192" s="39">
        <f t="shared" si="9"/>
        <v>0</v>
      </c>
      <c r="K192" s="81"/>
      <c r="L192" s="61"/>
      <c r="M192" s="61"/>
      <c r="N192" s="42">
        <f t="shared" si="8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8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0"/>
        <v>0</v>
      </c>
      <c r="F194" s="60"/>
      <c r="G194" s="251"/>
      <c r="H194" s="227"/>
      <c r="I194" s="60"/>
      <c r="J194" s="39">
        <f t="shared" si="9"/>
        <v>0</v>
      </c>
      <c r="K194" s="81"/>
      <c r="L194" s="61"/>
      <c r="M194" s="61"/>
      <c r="N194" s="42">
        <f t="shared" ref="N194:N257" si="11">K194*I194</f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10"/>
        <v>0</v>
      </c>
      <c r="F195" s="60"/>
      <c r="G195" s="251"/>
      <c r="H195" s="227"/>
      <c r="I195" s="60"/>
      <c r="J195" s="39">
        <f t="shared" si="9"/>
        <v>0</v>
      </c>
      <c r="K195" s="81"/>
      <c r="L195" s="61"/>
      <c r="M195" s="61"/>
      <c r="N195" s="42">
        <f t="shared" si="11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1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5"/>
      <c r="D197" s="265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10"/>
        <v>0</v>
      </c>
      <c r="F199" s="60"/>
      <c r="G199" s="224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10"/>
        <v>0</v>
      </c>
      <c r="F200" s="60"/>
      <c r="G200" s="224"/>
      <c r="H200" s="227"/>
      <c r="I200" s="60"/>
      <c r="J200" s="39">
        <f t="shared" ref="J200:J263" si="12">I200-F200</f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12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si="12"/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248"/>
      <c r="B203" s="203"/>
      <c r="C203" s="249"/>
      <c r="D203" s="249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266"/>
      <c r="B204" s="99"/>
      <c r="C204" s="250"/>
      <c r="D204" s="250"/>
      <c r="E204" s="34">
        <f t="shared" si="10"/>
        <v>0</v>
      </c>
      <c r="F204" s="60"/>
      <c r="G204" s="58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2"/>
      <c r="P204" s="252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0"/>
        <v>0</v>
      </c>
      <c r="F206" s="60"/>
      <c r="G206" s="224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268"/>
      <c r="G208" s="251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268"/>
      <c r="G209" s="251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60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0"/>
        <v>0</v>
      </c>
      <c r="F216" s="60"/>
      <c r="G216" s="224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0"/>
        <v>0</v>
      </c>
      <c r="F217" s="60"/>
      <c r="G217" s="224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7.25" thickTop="1" thickBot="1" x14ac:dyDescent="0.3">
      <c r="A224" s="203"/>
      <c r="B224" s="253"/>
      <c r="C224" s="244"/>
      <c r="D224" s="244"/>
      <c r="E224" s="34">
        <f t="shared" si="10"/>
        <v>0</v>
      </c>
      <c r="F224" s="60"/>
      <c r="G224" s="58"/>
      <c r="H224" s="59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10"/>
        <v>0</v>
      </c>
      <c r="F226" s="60"/>
      <c r="G226" s="224"/>
      <c r="H226" s="227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9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ref="E233:E277" si="13">D233*F233</f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3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3"/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70"/>
      <c r="D239" s="270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5"/>
      <c r="D242" s="265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5"/>
      <c r="D243" s="265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4"/>
      <c r="D244" s="264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49"/>
      <c r="D245" s="249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197"/>
      <c r="D246" s="197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03"/>
      <c r="C247" s="226"/>
      <c r="D247" s="226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226"/>
      <c r="D248" s="226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271"/>
      <c r="B250" s="272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26"/>
      <c r="D251" s="226"/>
      <c r="E251" s="34">
        <f t="shared" si="13"/>
        <v>0</v>
      </c>
      <c r="F251" s="60"/>
      <c r="G251" s="224"/>
      <c r="H251" s="59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04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8.75" thickTop="1" thickBot="1" x14ac:dyDescent="0.3">
      <c r="A253" s="169"/>
      <c r="B253" s="272"/>
      <c r="C253" s="181"/>
      <c r="D253" s="181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169"/>
      <c r="B254" s="272"/>
      <c r="C254" s="181"/>
      <c r="D254" s="181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2"/>
      <c r="C255" s="242"/>
      <c r="D255" s="242"/>
      <c r="E255" s="34">
        <f t="shared" si="13"/>
        <v>0</v>
      </c>
      <c r="F255" s="60"/>
      <c r="G255" s="224"/>
      <c r="H255" s="175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2"/>
      <c r="C256" s="187"/>
      <c r="D256" s="187"/>
      <c r="E256" s="34">
        <f t="shared" si="13"/>
        <v>0</v>
      </c>
      <c r="F256" s="60"/>
      <c r="G256" s="224"/>
      <c r="H256" s="175"/>
      <c r="I256" s="60"/>
      <c r="J256" s="39">
        <f t="shared" si="12"/>
        <v>0</v>
      </c>
      <c r="K256" s="81"/>
      <c r="L256" s="273"/>
      <c r="M256" s="274"/>
      <c r="N256" s="42">
        <f t="shared" si="11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5"/>
      <c r="C257" s="182"/>
      <c r="D257" s="182"/>
      <c r="E257" s="34">
        <f t="shared" si="13"/>
        <v>0</v>
      </c>
      <c r="F257" s="182"/>
      <c r="G257" s="276"/>
      <c r="H257" s="277"/>
      <c r="I257" s="57"/>
      <c r="J257" s="39">
        <f t="shared" si="12"/>
        <v>0</v>
      </c>
      <c r="K257" s="81"/>
      <c r="L257" s="273"/>
      <c r="M257" s="274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5"/>
      <c r="C258" s="182"/>
      <c r="D258" s="182"/>
      <c r="E258" s="34">
        <f t="shared" si="13"/>
        <v>0</v>
      </c>
      <c r="F258" s="182"/>
      <c r="G258" s="276"/>
      <c r="H258" s="277"/>
      <c r="I258" s="57"/>
      <c r="J258" s="39">
        <f t="shared" si="12"/>
        <v>0</v>
      </c>
      <c r="K258" s="81"/>
      <c r="L258" s="273"/>
      <c r="M258" s="274"/>
      <c r="N258" s="42">
        <f t="shared" ref="N258:N277" si="14">K258*I258</f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4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8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si="14"/>
        <v>0</v>
      </c>
      <c r="O260" s="69"/>
      <c r="P260" s="212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80"/>
      <c r="E262" s="34">
        <f t="shared" si="13"/>
        <v>0</v>
      </c>
      <c r="F262" s="38"/>
      <c r="G262" s="281"/>
      <c r="H262" s="282"/>
      <c r="I262" s="60"/>
      <c r="J262" s="39">
        <f t="shared" si="12"/>
        <v>0</v>
      </c>
      <c r="K262" s="81"/>
      <c r="L262" s="273"/>
      <c r="M262" s="283"/>
      <c r="N262" s="42">
        <f t="shared" si="14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79"/>
      <c r="D263" s="279"/>
      <c r="E263" s="34">
        <f t="shared" si="13"/>
        <v>0</v>
      </c>
      <c r="F263" s="60"/>
      <c r="G263" s="224"/>
      <c r="H263" s="175"/>
      <c r="I263" s="60"/>
      <c r="J263" s="39">
        <f t="shared" si="12"/>
        <v>0</v>
      </c>
      <c r="K263" s="81"/>
      <c r="L263" s="273"/>
      <c r="M263" s="283"/>
      <c r="N263" s="42">
        <f t="shared" si="14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79"/>
      <c r="E264" s="34">
        <f t="shared" si="13"/>
        <v>0</v>
      </c>
      <c r="F264" s="60"/>
      <c r="G264" s="224"/>
      <c r="H264" s="175"/>
      <c r="I264" s="60"/>
      <c r="J264" s="39">
        <f t="shared" ref="J264:J273" si="15">I264-F264</f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84"/>
      <c r="D265" s="284"/>
      <c r="E265" s="34">
        <f t="shared" si="13"/>
        <v>0</v>
      </c>
      <c r="F265" s="60"/>
      <c r="G265" s="224"/>
      <c r="H265" s="175"/>
      <c r="I265" s="60"/>
      <c r="J265" s="39">
        <f t="shared" si="15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17.25" thickTop="1" thickBot="1" x14ac:dyDescent="0.3">
      <c r="A266" s="285"/>
      <c r="B266" s="203"/>
      <c r="C266" s="203"/>
      <c r="D266" s="203"/>
      <c r="E266" s="34">
        <f t="shared" si="13"/>
        <v>0</v>
      </c>
      <c r="F266" s="254"/>
      <c r="G266" s="224"/>
      <c r="H266" s="255"/>
      <c r="I266" s="254">
        <v>0</v>
      </c>
      <c r="J266" s="39">
        <f t="shared" si="15"/>
        <v>0</v>
      </c>
      <c r="K266" s="286"/>
      <c r="L266" s="286"/>
      <c r="M266" s="286"/>
      <c r="N266" s="42">
        <f t="shared" si="14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3"/>
        <v>0</v>
      </c>
      <c r="F267" s="254"/>
      <c r="G267" s="224"/>
      <c r="H267" s="255"/>
      <c r="I267" s="254">
        <v>0</v>
      </c>
      <c r="J267" s="39">
        <f t="shared" si="15"/>
        <v>0</v>
      </c>
      <c r="K267" s="286"/>
      <c r="L267" s="286"/>
      <c r="M267" s="286"/>
      <c r="N267" s="42">
        <f t="shared" si="14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91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92"/>
      <c r="B270" s="203"/>
      <c r="C270" s="203"/>
      <c r="D270" s="203"/>
      <c r="E270" s="34">
        <f t="shared" si="13"/>
        <v>0</v>
      </c>
      <c r="F270" s="254"/>
      <c r="G270" s="224"/>
      <c r="H270" s="293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3"/>
        <v>0</v>
      </c>
      <c r="H271" s="299"/>
      <c r="I271" s="297">
        <v>0</v>
      </c>
      <c r="J271" s="39">
        <f t="shared" si="15"/>
        <v>0</v>
      </c>
      <c r="K271" s="300"/>
      <c r="L271" s="300"/>
      <c r="M271" s="300"/>
      <c r="N271" s="42">
        <f t="shared" si="14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17.25" thickTop="1" thickBot="1" x14ac:dyDescent="0.3">
      <c r="A272" s="294"/>
      <c r="B272" s="295"/>
      <c r="E272" s="34">
        <f t="shared" si="13"/>
        <v>0</v>
      </c>
      <c r="I272" s="297">
        <v>0</v>
      </c>
      <c r="J272" s="39">
        <f t="shared" si="15"/>
        <v>0</v>
      </c>
      <c r="K272" s="300"/>
      <c r="L272" s="300"/>
      <c r="M272" s="300"/>
      <c r="N272" s="42">
        <f t="shared" si="14"/>
        <v>0</v>
      </c>
      <c r="O272" s="287"/>
      <c r="P272" s="243"/>
      <c r="Q272" s="258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I273" s="302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20.25" thickTop="1" thickBot="1" x14ac:dyDescent="0.35">
      <c r="A274" s="294"/>
      <c r="B274" s="295"/>
      <c r="E274" s="34" t="e">
        <f t="shared" si="13"/>
        <v>#VALUE!</v>
      </c>
      <c r="F274" s="643" t="s">
        <v>27</v>
      </c>
      <c r="G274" s="643"/>
      <c r="H274" s="644"/>
      <c r="I274" s="303">
        <f>SUM(I4:I273)</f>
        <v>409425.92000000004</v>
      </c>
      <c r="J274" s="304"/>
      <c r="K274" s="300"/>
      <c r="L274" s="305"/>
      <c r="M274" s="300"/>
      <c r="N274" s="42">
        <f t="shared" si="14"/>
        <v>0</v>
      </c>
      <c r="O274" s="287"/>
      <c r="P274" s="243"/>
      <c r="Q274" s="258"/>
      <c r="R274" s="288"/>
      <c r="S274" s="306"/>
      <c r="T274" s="261"/>
      <c r="U274" s="262"/>
      <c r="V274" s="50"/>
    </row>
    <row r="275" spans="1:22" ht="20.25" thickTop="1" thickBot="1" x14ac:dyDescent="0.3">
      <c r="A275" s="307"/>
      <c r="B275" s="295"/>
      <c r="E275" s="34">
        <f t="shared" si="13"/>
        <v>0</v>
      </c>
      <c r="I275" s="308"/>
      <c r="J275" s="304"/>
      <c r="K275" s="300"/>
      <c r="L275" s="305"/>
      <c r="M275" s="300"/>
      <c r="N275" s="42">
        <f t="shared" si="14"/>
        <v>0</v>
      </c>
      <c r="O275" s="309"/>
      <c r="Q275" s="6"/>
      <c r="R275" s="310"/>
      <c r="S275" s="311"/>
      <c r="T275" s="312"/>
      <c r="V275" s="9"/>
    </row>
    <row r="276" spans="1:22" ht="17.25" thickTop="1" thickBot="1" x14ac:dyDescent="0.3">
      <c r="A276" s="294"/>
      <c r="B276" s="295"/>
      <c r="E276" s="34">
        <f t="shared" si="13"/>
        <v>0</v>
      </c>
      <c r="J276" s="297"/>
      <c r="K276" s="300"/>
      <c r="L276" s="300"/>
      <c r="M276" s="300"/>
      <c r="N276" s="42">
        <f t="shared" si="14"/>
        <v>0</v>
      </c>
      <c r="O276" s="309"/>
      <c r="Q276" s="6"/>
      <c r="R276" s="310"/>
      <c r="S276" s="311"/>
      <c r="T276" s="312"/>
      <c r="V276" s="9"/>
    </row>
    <row r="277" spans="1:22" ht="17.25" thickTop="1" thickBot="1" x14ac:dyDescent="0.3">
      <c r="A277" s="294"/>
      <c r="B277" s="295"/>
      <c r="E277" s="34">
        <f t="shared" si="13"/>
        <v>0</v>
      </c>
      <c r="J277" s="297"/>
      <c r="K277" s="314"/>
      <c r="N277" s="42">
        <f t="shared" si="14"/>
        <v>0</v>
      </c>
      <c r="O277" s="315"/>
      <c r="Q277" s="6"/>
      <c r="R277" s="310"/>
      <c r="S277" s="311"/>
      <c r="T277" s="316"/>
      <c r="V277" s="9"/>
    </row>
    <row r="278" spans="1:22" ht="17.25" thickTop="1" thickBot="1" x14ac:dyDescent="0.3">
      <c r="A278" s="294"/>
      <c r="H278" s="318"/>
      <c r="I278" s="319" t="s">
        <v>28</v>
      </c>
      <c r="J278" s="320"/>
      <c r="K278" s="320"/>
      <c r="L278" s="321">
        <f>SUM(L266:L277)</f>
        <v>0</v>
      </c>
      <c r="M278" s="322"/>
      <c r="N278" s="323">
        <f>SUM(N4:N277)</f>
        <v>13139978.892000001</v>
      </c>
      <c r="O278" s="324"/>
      <c r="Q278" s="325">
        <f>SUM(Q4:Q277)</f>
        <v>0</v>
      </c>
      <c r="R278" s="256"/>
      <c r="S278" s="326">
        <f>SUM(S21:S277)</f>
        <v>0</v>
      </c>
      <c r="T278" s="327"/>
      <c r="U278" s="328"/>
      <c r="V278" s="329">
        <f>SUM(V266:V277)</f>
        <v>0</v>
      </c>
    </row>
    <row r="279" spans="1:22" x14ac:dyDescent="0.25">
      <c r="A279" s="294"/>
      <c r="H279" s="318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ht="16.5" thickBot="1" x14ac:dyDescent="0.3">
      <c r="A280" s="294"/>
      <c r="H280" s="318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ht="19.5" thickTop="1" x14ac:dyDescent="0.25">
      <c r="A281" s="294"/>
      <c r="I281" s="337" t="s">
        <v>29</v>
      </c>
      <c r="J281" s="338"/>
      <c r="K281" s="338"/>
      <c r="L281" s="339"/>
      <c r="M281" s="339"/>
      <c r="N281" s="340">
        <f>V278+S278+Q278+N278+L278</f>
        <v>13139978.892000001</v>
      </c>
      <c r="O281" s="341"/>
      <c r="R281" s="310"/>
      <c r="S281" s="334"/>
      <c r="U281" s="336"/>
      <c r="V281"/>
    </row>
    <row r="282" spans="1:22" ht="19.5" thickBot="1" x14ac:dyDescent="0.3">
      <c r="A282" s="342"/>
      <c r="I282" s="343"/>
      <c r="J282" s="344"/>
      <c r="K282" s="344"/>
      <c r="L282" s="345"/>
      <c r="M282" s="345"/>
      <c r="N282" s="346"/>
      <c r="O282" s="347"/>
      <c r="R282" s="310"/>
      <c r="S282" s="334"/>
      <c r="U282" s="336"/>
      <c r="V282"/>
    </row>
    <row r="283" spans="1:22" ht="16.5" thickTop="1" x14ac:dyDescent="0.25">
      <c r="A283" s="342"/>
      <c r="I283" s="330"/>
      <c r="J283" s="331"/>
      <c r="K283" s="332"/>
      <c r="L283" s="332"/>
      <c r="M283" s="332"/>
      <c r="N283" s="333"/>
      <c r="O283" s="324"/>
      <c r="R283" s="310"/>
      <c r="S283" s="334"/>
      <c r="U283" s="336"/>
      <c r="V283"/>
    </row>
    <row r="284" spans="1:22" x14ac:dyDescent="0.25">
      <c r="A284" s="294"/>
      <c r="I284" s="330"/>
      <c r="J284" s="331"/>
      <c r="K284" s="332"/>
      <c r="L284" s="332"/>
      <c r="M284" s="332"/>
      <c r="N284" s="333"/>
      <c r="O284" s="324"/>
      <c r="R284" s="310"/>
      <c r="S284" s="334"/>
      <c r="U284" s="336"/>
      <c r="V284"/>
    </row>
    <row r="285" spans="1:22" x14ac:dyDescent="0.25">
      <c r="A285" s="294"/>
      <c r="I285" s="330"/>
      <c r="J285" s="348"/>
      <c r="K285" s="332"/>
      <c r="L285" s="332"/>
      <c r="M285" s="332"/>
      <c r="N285" s="333"/>
      <c r="O285" s="349"/>
      <c r="R285" s="310"/>
      <c r="S285" s="334"/>
      <c r="U285" s="336"/>
      <c r="V285"/>
    </row>
    <row r="286" spans="1:22" x14ac:dyDescent="0.25">
      <c r="A286" s="342"/>
      <c r="N286" s="333"/>
      <c r="O286" s="351"/>
      <c r="R286" s="310"/>
      <c r="S286" s="334"/>
      <c r="U286" s="336"/>
      <c r="V286"/>
    </row>
    <row r="287" spans="1:22" x14ac:dyDescent="0.25">
      <c r="A287" s="342"/>
      <c r="O287" s="351"/>
      <c r="S287" s="334"/>
      <c r="U287" s="336"/>
      <c r="V287"/>
    </row>
    <row r="288" spans="1:22" x14ac:dyDescent="0.25">
      <c r="A288" s="294"/>
      <c r="B288" s="295"/>
      <c r="N288" s="333"/>
      <c r="O288" s="324"/>
      <c r="S288" s="334"/>
      <c r="U288" s="336"/>
      <c r="V288"/>
    </row>
    <row r="289" spans="1:22" x14ac:dyDescent="0.25">
      <c r="A289" s="342"/>
      <c r="B289" s="295"/>
      <c r="N289" s="333"/>
      <c r="O289" s="324"/>
      <c r="S289" s="334"/>
      <c r="U289" s="336"/>
      <c r="V289"/>
    </row>
    <row r="290" spans="1:22" x14ac:dyDescent="0.25">
      <c r="A290" s="294"/>
      <c r="B290" s="295"/>
      <c r="I290" s="330"/>
      <c r="J290" s="331"/>
      <c r="K290" s="332"/>
      <c r="L290" s="332"/>
      <c r="M290" s="332"/>
      <c r="N290" s="333"/>
      <c r="O290" s="324"/>
      <c r="S290" s="334"/>
      <c r="U290" s="336"/>
      <c r="V290"/>
    </row>
    <row r="291" spans="1:22" x14ac:dyDescent="0.25">
      <c r="A291" s="342"/>
      <c r="B291" s="295"/>
      <c r="I291" s="330"/>
      <c r="J291" s="331"/>
      <c r="K291" s="332"/>
      <c r="L291" s="332"/>
      <c r="M291" s="332"/>
      <c r="N291" s="333"/>
      <c r="O291" s="324"/>
      <c r="S291" s="334"/>
      <c r="U291" s="336"/>
      <c r="V291"/>
    </row>
    <row r="292" spans="1:22" x14ac:dyDescent="0.25">
      <c r="A292" s="294"/>
      <c r="B292" s="295"/>
      <c r="I292" s="352"/>
      <c r="J292" s="328"/>
      <c r="K292" s="328"/>
      <c r="N292" s="333"/>
      <c r="O292" s="324"/>
      <c r="S292" s="334"/>
      <c r="U292" s="336"/>
      <c r="V292"/>
    </row>
    <row r="293" spans="1:22" x14ac:dyDescent="0.25">
      <c r="A293" s="342"/>
      <c r="S293" s="334"/>
      <c r="U293" s="336"/>
      <c r="V293"/>
    </row>
    <row r="294" spans="1:22" x14ac:dyDescent="0.25">
      <c r="A294" s="29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42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61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07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</sheetData>
  <mergeCells count="22">
    <mergeCell ref="L102:M103"/>
    <mergeCell ref="O109:O110"/>
    <mergeCell ref="P109:P110"/>
    <mergeCell ref="F274:H274"/>
    <mergeCell ref="A1:J2"/>
    <mergeCell ref="A66:A67"/>
    <mergeCell ref="C66:C67"/>
    <mergeCell ref="H66:H67"/>
    <mergeCell ref="G66:G67"/>
    <mergeCell ref="O66:O67"/>
    <mergeCell ref="P66:P67"/>
    <mergeCell ref="A60:A61"/>
    <mergeCell ref="C60:C61"/>
    <mergeCell ref="G60:G61"/>
    <mergeCell ref="H60:H61"/>
    <mergeCell ref="S1:T2"/>
    <mergeCell ref="W1:X1"/>
    <mergeCell ref="O3:P3"/>
    <mergeCell ref="O87:O88"/>
    <mergeCell ref="P87:P88"/>
    <mergeCell ref="O60:O61"/>
    <mergeCell ref="P60:P6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33"/>
  </sheetPr>
  <dimension ref="A1:X309"/>
  <sheetViews>
    <sheetView workbookViewId="0">
      <pane ySplit="3" topLeftCell="A76" activePane="bottomLeft" state="frozen"/>
      <selection pane="bottomLeft" activeCell="O63" sqref="O63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45" t="s">
        <v>246</v>
      </c>
      <c r="B1" s="645"/>
      <c r="C1" s="645"/>
      <c r="D1" s="645"/>
      <c r="E1" s="645"/>
      <c r="F1" s="645"/>
      <c r="G1" s="645"/>
      <c r="H1" s="645"/>
      <c r="I1" s="645"/>
      <c r="J1" s="645"/>
      <c r="K1" s="363"/>
      <c r="L1" s="363"/>
      <c r="M1" s="363"/>
      <c r="N1" s="363"/>
      <c r="O1" s="364"/>
      <c r="S1" s="646" t="s">
        <v>0</v>
      </c>
      <c r="T1" s="646"/>
      <c r="U1" s="4" t="s">
        <v>1</v>
      </c>
      <c r="V1" s="5" t="s">
        <v>2</v>
      </c>
      <c r="W1" s="648" t="s">
        <v>3</v>
      </c>
      <c r="X1" s="649"/>
    </row>
    <row r="2" spans="1:24" thickBot="1" x14ac:dyDescent="0.3">
      <c r="A2" s="645"/>
      <c r="B2" s="645"/>
      <c r="C2" s="645"/>
      <c r="D2" s="645"/>
      <c r="E2" s="645"/>
      <c r="F2" s="645"/>
      <c r="G2" s="645"/>
      <c r="H2" s="645"/>
      <c r="I2" s="645"/>
      <c r="J2" s="645"/>
      <c r="K2" s="365"/>
      <c r="L2" s="365"/>
      <c r="M2" s="365"/>
      <c r="N2" s="366"/>
      <c r="O2" s="367"/>
      <c r="Q2" s="6"/>
      <c r="R2" s="7"/>
      <c r="S2" s="647"/>
      <c r="T2" s="64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650" t="s">
        <v>16</v>
      </c>
      <c r="P3" s="65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8" t="s">
        <v>139</v>
      </c>
      <c r="B4" s="31" t="s">
        <v>247</v>
      </c>
      <c r="C4" s="32" t="s">
        <v>279</v>
      </c>
      <c r="D4" s="33">
        <v>37</v>
      </c>
      <c r="E4" s="34">
        <f>D4*F4</f>
        <v>852615.05</v>
      </c>
      <c r="F4" s="500">
        <v>23043.65</v>
      </c>
      <c r="G4" s="501">
        <v>45049</v>
      </c>
      <c r="H4" s="502" t="s">
        <v>282</v>
      </c>
      <c r="I4" s="503">
        <v>23043.65</v>
      </c>
      <c r="J4" s="39">
        <f t="shared" ref="J4:J137" si="0">I4-F4</f>
        <v>0</v>
      </c>
      <c r="K4" s="40">
        <v>32.299999999999997</v>
      </c>
      <c r="L4" s="41"/>
      <c r="M4" s="41"/>
      <c r="N4" s="42">
        <f t="shared" ref="N4:N131" si="1">K4*I4</f>
        <v>744309.89500000002</v>
      </c>
      <c r="O4" s="470" t="s">
        <v>21</v>
      </c>
      <c r="P4" s="471">
        <v>45057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76" t="s">
        <v>31</v>
      </c>
      <c r="B5" s="54" t="s">
        <v>248</v>
      </c>
      <c r="C5" s="55" t="s">
        <v>280</v>
      </c>
      <c r="D5" s="56">
        <v>37</v>
      </c>
      <c r="E5" s="34">
        <f t="shared" ref="E5:E28" si="2">D5*F5</f>
        <v>909460</v>
      </c>
      <c r="F5" s="504">
        <v>24580</v>
      </c>
      <c r="G5" s="376">
        <v>45051</v>
      </c>
      <c r="H5" s="453">
        <v>42211</v>
      </c>
      <c r="I5" s="491">
        <v>24580</v>
      </c>
      <c r="J5" s="39">
        <f t="shared" si="0"/>
        <v>0</v>
      </c>
      <c r="K5" s="40">
        <v>34.200000000000003</v>
      </c>
      <c r="L5" s="61"/>
      <c r="M5" s="61"/>
      <c r="N5" s="42">
        <f>K5*I5</f>
        <v>840636.00000000012</v>
      </c>
      <c r="O5" s="472" t="s">
        <v>22</v>
      </c>
      <c r="P5" s="473">
        <v>45065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539" t="s">
        <v>31</v>
      </c>
      <c r="B6" s="54" t="s">
        <v>94</v>
      </c>
      <c r="C6" s="55" t="s">
        <v>280</v>
      </c>
      <c r="D6" s="56">
        <v>37</v>
      </c>
      <c r="E6" s="34">
        <f t="shared" si="2"/>
        <v>841750</v>
      </c>
      <c r="F6" s="504">
        <v>22750</v>
      </c>
      <c r="G6" s="376">
        <v>45053</v>
      </c>
      <c r="H6" s="505">
        <v>42222</v>
      </c>
      <c r="I6" s="491">
        <v>22750</v>
      </c>
      <c r="J6" s="39">
        <f t="shared" si="0"/>
        <v>0</v>
      </c>
      <c r="K6" s="40">
        <v>34.700000000000003</v>
      </c>
      <c r="L6" s="61"/>
      <c r="M6" s="61"/>
      <c r="N6" s="42">
        <f>K6*I6</f>
        <v>789425.00000000012</v>
      </c>
      <c r="O6" s="472" t="s">
        <v>299</v>
      </c>
      <c r="P6" s="473">
        <v>45068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9" t="s">
        <v>31</v>
      </c>
      <c r="B7" s="54" t="s">
        <v>45</v>
      </c>
      <c r="C7" s="55" t="s">
        <v>281</v>
      </c>
      <c r="D7" s="56">
        <v>37</v>
      </c>
      <c r="E7" s="34">
        <f t="shared" si="2"/>
        <v>905390</v>
      </c>
      <c r="F7" s="504">
        <v>24470</v>
      </c>
      <c r="G7" s="376">
        <v>45054</v>
      </c>
      <c r="H7" s="506">
        <v>42248</v>
      </c>
      <c r="I7" s="491">
        <v>24470</v>
      </c>
      <c r="J7" s="39">
        <f t="shared" si="0"/>
        <v>0</v>
      </c>
      <c r="K7" s="40">
        <v>34.700000000000003</v>
      </c>
      <c r="L7" s="61"/>
      <c r="M7" s="61"/>
      <c r="N7" s="42">
        <f t="shared" ref="N7:N9" si="3">K7*I7</f>
        <v>849109.00000000012</v>
      </c>
      <c r="O7" s="472" t="s">
        <v>22</v>
      </c>
      <c r="P7" s="473">
        <v>45068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76" t="s">
        <v>31</v>
      </c>
      <c r="B8" s="54" t="s">
        <v>94</v>
      </c>
      <c r="C8" s="67" t="s">
        <v>324</v>
      </c>
      <c r="D8" s="56">
        <v>37</v>
      </c>
      <c r="E8" s="34">
        <f t="shared" si="2"/>
        <v>893180</v>
      </c>
      <c r="F8" s="504">
        <v>24140</v>
      </c>
      <c r="G8" s="376">
        <v>45056</v>
      </c>
      <c r="H8" s="506">
        <v>42267</v>
      </c>
      <c r="I8" s="491">
        <v>24140</v>
      </c>
      <c r="J8" s="39">
        <f t="shared" si="0"/>
        <v>0</v>
      </c>
      <c r="K8" s="40">
        <v>35.5</v>
      </c>
      <c r="L8" s="61"/>
      <c r="M8" s="61"/>
      <c r="N8" s="42">
        <f t="shared" si="3"/>
        <v>856970</v>
      </c>
      <c r="O8" s="508" t="s">
        <v>64</v>
      </c>
      <c r="P8" s="473">
        <v>45070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9.75" customHeight="1" thickTop="1" thickBot="1" x14ac:dyDescent="0.35">
      <c r="A9" s="76" t="s">
        <v>31</v>
      </c>
      <c r="B9" s="54" t="s">
        <v>42</v>
      </c>
      <c r="C9" s="67" t="s">
        <v>325</v>
      </c>
      <c r="D9" s="56">
        <v>37</v>
      </c>
      <c r="E9" s="34">
        <f t="shared" si="2"/>
        <v>880970</v>
      </c>
      <c r="F9" s="504">
        <v>23810</v>
      </c>
      <c r="G9" s="376">
        <v>45058</v>
      </c>
      <c r="H9" s="506">
        <v>42286</v>
      </c>
      <c r="I9" s="491">
        <v>23810</v>
      </c>
      <c r="J9" s="39">
        <f t="shared" si="0"/>
        <v>0</v>
      </c>
      <c r="K9" s="40">
        <v>35.5</v>
      </c>
      <c r="L9" s="61"/>
      <c r="M9" s="61"/>
      <c r="N9" s="42">
        <f t="shared" si="3"/>
        <v>845255</v>
      </c>
      <c r="O9" s="508" t="s">
        <v>21</v>
      </c>
      <c r="P9" s="473">
        <v>45072</v>
      </c>
      <c r="Q9" s="64"/>
      <c r="R9" s="65"/>
      <c r="S9" s="47"/>
      <c r="T9" s="48"/>
      <c r="U9" s="49"/>
      <c r="V9" s="50"/>
      <c r="W9" s="49"/>
      <c r="X9" s="52"/>
    </row>
    <row r="10" spans="1:24" ht="30.75" customHeight="1" thickTop="1" thickBot="1" x14ac:dyDescent="0.35">
      <c r="A10" s="76" t="s">
        <v>31</v>
      </c>
      <c r="B10" s="54" t="s">
        <v>42</v>
      </c>
      <c r="C10" s="67" t="s">
        <v>326</v>
      </c>
      <c r="D10" s="56">
        <v>37</v>
      </c>
      <c r="E10" s="34">
        <f t="shared" si="2"/>
        <v>814000</v>
      </c>
      <c r="F10" s="504">
        <v>22000</v>
      </c>
      <c r="G10" s="376">
        <v>45061</v>
      </c>
      <c r="H10" s="506">
        <v>42311</v>
      </c>
      <c r="I10" s="491">
        <v>22000</v>
      </c>
      <c r="J10" s="39">
        <f t="shared" si="0"/>
        <v>0</v>
      </c>
      <c r="K10" s="40">
        <v>35.5</v>
      </c>
      <c r="L10" s="61"/>
      <c r="M10" s="61"/>
      <c r="N10" s="42">
        <f t="shared" si="1"/>
        <v>781000</v>
      </c>
      <c r="O10" s="474" t="s">
        <v>78</v>
      </c>
      <c r="P10" s="475">
        <v>45075</v>
      </c>
      <c r="Q10" s="64"/>
      <c r="R10" s="65"/>
      <c r="S10" s="47"/>
      <c r="T10" s="48"/>
      <c r="U10" s="49"/>
      <c r="V10" s="50"/>
      <c r="W10" s="49"/>
      <c r="X10" s="52">
        <v>0</v>
      </c>
    </row>
    <row r="11" spans="1:24" ht="30.75" customHeight="1" thickTop="1" thickBot="1" x14ac:dyDescent="0.35">
      <c r="A11" s="76" t="s">
        <v>31</v>
      </c>
      <c r="B11" s="54" t="s">
        <v>80</v>
      </c>
      <c r="C11" s="67" t="s">
        <v>327</v>
      </c>
      <c r="D11" s="56">
        <v>37</v>
      </c>
      <c r="E11" s="34">
        <f t="shared" si="2"/>
        <v>427720</v>
      </c>
      <c r="F11" s="504">
        <v>11560</v>
      </c>
      <c r="G11" s="376">
        <v>45062</v>
      </c>
      <c r="H11" s="506">
        <v>42320</v>
      </c>
      <c r="I11" s="491">
        <v>11560</v>
      </c>
      <c r="J11" s="39">
        <f t="shared" si="0"/>
        <v>0</v>
      </c>
      <c r="K11" s="40">
        <v>35.5</v>
      </c>
      <c r="L11" s="61"/>
      <c r="M11" s="61"/>
      <c r="N11" s="42">
        <f t="shared" si="1"/>
        <v>410380</v>
      </c>
      <c r="O11" s="474" t="s">
        <v>22</v>
      </c>
      <c r="P11" s="475">
        <v>45076</v>
      </c>
      <c r="Q11" s="64"/>
      <c r="R11" s="65"/>
      <c r="S11" s="47"/>
      <c r="T11" s="48"/>
      <c r="U11" s="49"/>
      <c r="V11" s="50"/>
      <c r="W11" s="49"/>
      <c r="X11" s="52"/>
    </row>
    <row r="12" spans="1:24" ht="27.75" customHeight="1" thickTop="1" thickBot="1" x14ac:dyDescent="0.35">
      <c r="A12" s="53" t="s">
        <v>31</v>
      </c>
      <c r="B12" s="54" t="s">
        <v>204</v>
      </c>
      <c r="C12" s="55" t="s">
        <v>328</v>
      </c>
      <c r="D12" s="56">
        <v>37</v>
      </c>
      <c r="E12" s="34">
        <f t="shared" si="2"/>
        <v>886890</v>
      </c>
      <c r="F12" s="504">
        <v>23970</v>
      </c>
      <c r="G12" s="376">
        <v>45063</v>
      </c>
      <c r="H12" s="556">
        <v>42336</v>
      </c>
      <c r="I12" s="491">
        <v>23970</v>
      </c>
      <c r="J12" s="39">
        <f t="shared" si="0"/>
        <v>0</v>
      </c>
      <c r="K12" s="40">
        <v>35.5</v>
      </c>
      <c r="L12" s="61"/>
      <c r="M12" s="61"/>
      <c r="N12" s="42">
        <f t="shared" si="1"/>
        <v>850935</v>
      </c>
      <c r="O12" s="476" t="s">
        <v>22</v>
      </c>
      <c r="P12" s="475">
        <v>45077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53" t="s">
        <v>31</v>
      </c>
      <c r="B13" s="54" t="s">
        <v>42</v>
      </c>
      <c r="C13" s="55" t="s">
        <v>329</v>
      </c>
      <c r="D13" s="56">
        <v>37</v>
      </c>
      <c r="E13" s="34">
        <f t="shared" si="2"/>
        <v>860250</v>
      </c>
      <c r="F13" s="504">
        <v>23250</v>
      </c>
      <c r="G13" s="376">
        <v>45065</v>
      </c>
      <c r="H13" s="557">
        <v>42365</v>
      </c>
      <c r="I13" s="491">
        <v>23250</v>
      </c>
      <c r="J13" s="39">
        <f t="shared" si="0"/>
        <v>0</v>
      </c>
      <c r="K13" s="40">
        <v>37</v>
      </c>
      <c r="L13" s="61"/>
      <c r="M13" s="61"/>
      <c r="N13" s="42">
        <f t="shared" si="1"/>
        <v>860250</v>
      </c>
      <c r="O13" s="378" t="s">
        <v>22</v>
      </c>
      <c r="P13" s="483">
        <v>45079</v>
      </c>
      <c r="Q13" s="64"/>
      <c r="R13" s="65"/>
      <c r="S13" s="47"/>
      <c r="T13" s="48"/>
      <c r="U13" s="49"/>
      <c r="V13" s="50"/>
      <c r="W13" s="49"/>
      <c r="X13" s="52"/>
    </row>
    <row r="14" spans="1:24" ht="27.75" customHeight="1" thickTop="1" thickBot="1" x14ac:dyDescent="0.35">
      <c r="A14" s="53" t="s">
        <v>31</v>
      </c>
      <c r="B14" s="54" t="s">
        <v>42</v>
      </c>
      <c r="C14" s="55" t="s">
        <v>330</v>
      </c>
      <c r="D14" s="73">
        <v>41</v>
      </c>
      <c r="E14" s="34">
        <f t="shared" si="2"/>
        <v>957350</v>
      </c>
      <c r="F14" s="504">
        <v>23350</v>
      </c>
      <c r="G14" s="376">
        <v>45067</v>
      </c>
      <c r="H14" s="557">
        <v>42382</v>
      </c>
      <c r="I14" s="491">
        <v>23350</v>
      </c>
      <c r="J14" s="39">
        <f t="shared" si="0"/>
        <v>0</v>
      </c>
      <c r="K14" s="40">
        <v>38.5</v>
      </c>
      <c r="L14" s="61"/>
      <c r="M14" s="61"/>
      <c r="N14" s="42">
        <f t="shared" si="1"/>
        <v>898975</v>
      </c>
      <c r="O14" s="378" t="s">
        <v>22</v>
      </c>
      <c r="P14" s="379">
        <v>45082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6" t="s">
        <v>31</v>
      </c>
      <c r="B15" s="54" t="s">
        <v>94</v>
      </c>
      <c r="C15" s="55" t="s">
        <v>331</v>
      </c>
      <c r="D15" s="56">
        <v>43</v>
      </c>
      <c r="E15" s="34">
        <f t="shared" si="2"/>
        <v>930090</v>
      </c>
      <c r="F15" s="504">
        <v>21630</v>
      </c>
      <c r="G15" s="376">
        <v>45070</v>
      </c>
      <c r="H15" s="557">
        <v>42416</v>
      </c>
      <c r="I15" s="491">
        <v>21630</v>
      </c>
      <c r="J15" s="39">
        <f t="shared" si="0"/>
        <v>0</v>
      </c>
      <c r="K15" s="40">
        <v>38.5</v>
      </c>
      <c r="L15" s="61"/>
      <c r="M15" s="61"/>
      <c r="N15" s="42">
        <f t="shared" si="1"/>
        <v>832755</v>
      </c>
      <c r="O15" s="378" t="s">
        <v>22</v>
      </c>
      <c r="P15" s="379">
        <v>45083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6" t="s">
        <v>31</v>
      </c>
      <c r="B16" s="54" t="s">
        <v>42</v>
      </c>
      <c r="C16" s="77" t="s">
        <v>332</v>
      </c>
      <c r="D16" s="56">
        <v>43</v>
      </c>
      <c r="E16" s="34">
        <f t="shared" si="2"/>
        <v>1084030</v>
      </c>
      <c r="F16" s="504">
        <v>25210</v>
      </c>
      <c r="G16" s="376">
        <v>45072</v>
      </c>
      <c r="H16" s="557">
        <v>42430</v>
      </c>
      <c r="I16" s="491">
        <v>25210</v>
      </c>
      <c r="J16" s="39">
        <f t="shared" si="0"/>
        <v>0</v>
      </c>
      <c r="K16" s="40">
        <v>40.5</v>
      </c>
      <c r="L16" s="61"/>
      <c r="M16" s="61"/>
      <c r="N16" s="42">
        <f t="shared" si="1"/>
        <v>1021005</v>
      </c>
      <c r="O16" s="378" t="s">
        <v>21</v>
      </c>
      <c r="P16" s="379">
        <v>45086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53" t="s">
        <v>31</v>
      </c>
      <c r="B17" s="54" t="s">
        <v>42</v>
      </c>
      <c r="C17" s="77" t="s">
        <v>333</v>
      </c>
      <c r="D17" s="56">
        <v>43</v>
      </c>
      <c r="E17" s="34">
        <f t="shared" si="2"/>
        <v>1137350</v>
      </c>
      <c r="F17" s="504">
        <v>26450</v>
      </c>
      <c r="G17" s="376">
        <v>45075</v>
      </c>
      <c r="H17" s="557">
        <v>42456</v>
      </c>
      <c r="I17" s="491">
        <v>26450</v>
      </c>
      <c r="J17" s="39">
        <f t="shared" si="0"/>
        <v>0</v>
      </c>
      <c r="K17" s="40">
        <v>40.5</v>
      </c>
      <c r="L17" s="61"/>
      <c r="M17" s="61"/>
      <c r="N17" s="42">
        <f t="shared" si="1"/>
        <v>1071225</v>
      </c>
      <c r="O17" s="378" t="s">
        <v>21</v>
      </c>
      <c r="P17" s="379">
        <v>45089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53" t="s">
        <v>31</v>
      </c>
      <c r="B18" s="54" t="s">
        <v>42</v>
      </c>
      <c r="C18" s="77" t="s">
        <v>334</v>
      </c>
      <c r="D18" s="56">
        <v>46</v>
      </c>
      <c r="E18" s="34">
        <f t="shared" si="2"/>
        <v>1073180</v>
      </c>
      <c r="F18" s="504">
        <v>23330</v>
      </c>
      <c r="G18" s="376">
        <v>45077</v>
      </c>
      <c r="H18" s="557">
        <v>42474</v>
      </c>
      <c r="I18" s="491">
        <v>23330</v>
      </c>
      <c r="J18" s="39">
        <f t="shared" si="0"/>
        <v>0</v>
      </c>
      <c r="K18" s="40">
        <v>43.2</v>
      </c>
      <c r="L18" s="61"/>
      <c r="M18" s="61"/>
      <c r="N18" s="42">
        <f t="shared" si="1"/>
        <v>1007856.0000000001</v>
      </c>
      <c r="O18" s="378" t="s">
        <v>338</v>
      </c>
      <c r="P18" s="379">
        <v>45091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4" customHeight="1" thickTop="1" thickBot="1" x14ac:dyDescent="0.4">
      <c r="A19" s="540"/>
      <c r="B19" s="54"/>
      <c r="C19" s="78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61"/>
      <c r="M19" s="61"/>
      <c r="N19" s="42">
        <f t="shared" si="1"/>
        <v>0</v>
      </c>
      <c r="O19" s="478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6.25" customHeight="1" thickTop="1" thickBot="1" x14ac:dyDescent="0.35">
      <c r="A20" s="76"/>
      <c r="B20" s="54"/>
      <c r="C20" s="55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61"/>
      <c r="M20" s="61"/>
      <c r="N20" s="42">
        <f t="shared" si="1"/>
        <v>0</v>
      </c>
      <c r="O20" s="476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7.75" customHeight="1" thickTop="1" thickBot="1" x14ac:dyDescent="0.35">
      <c r="A21" s="53"/>
      <c r="B21" s="54"/>
      <c r="C21" s="67"/>
      <c r="D21" s="56"/>
      <c r="E21" s="34">
        <f t="shared" si="2"/>
        <v>0</v>
      </c>
      <c r="F21" s="504"/>
      <c r="G21" s="376"/>
      <c r="H21" s="453"/>
      <c r="I21" s="491"/>
      <c r="J21" s="39">
        <f t="shared" si="0"/>
        <v>0</v>
      </c>
      <c r="K21" s="40"/>
      <c r="L21" s="61"/>
      <c r="M21" s="61"/>
      <c r="N21" s="42">
        <f t="shared" si="1"/>
        <v>0</v>
      </c>
      <c r="O21" s="72"/>
      <c r="P21" s="74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8.5" customHeight="1" thickTop="1" thickBot="1" x14ac:dyDescent="0.35">
      <c r="A22" s="82"/>
      <c r="B22" s="54"/>
      <c r="C22" s="55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81"/>
      <c r="L22" s="61"/>
      <c r="M22" s="61"/>
      <c r="N22" s="42">
        <f t="shared" si="1"/>
        <v>0</v>
      </c>
      <c r="O22" s="75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3.75" customHeight="1" thickTop="1" thickBot="1" x14ac:dyDescent="0.35">
      <c r="A23" s="82"/>
      <c r="B23" s="54"/>
      <c r="C23" s="77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61"/>
      <c r="M23" s="61"/>
      <c r="N23" s="42">
        <f t="shared" si="1"/>
        <v>0</v>
      </c>
      <c r="O23" s="72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0" customHeight="1" thickTop="1" thickBot="1" x14ac:dyDescent="0.35">
      <c r="A24" s="82"/>
      <c r="B24" s="54"/>
      <c r="C24" s="439"/>
      <c r="D24" s="85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61"/>
      <c r="M24" s="61"/>
      <c r="N24" s="42">
        <f t="shared" si="1"/>
        <v>0</v>
      </c>
      <c r="O24" s="72"/>
      <c r="P24" s="74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" customHeight="1" thickTop="1" thickBot="1" x14ac:dyDescent="0.35">
      <c r="A25" s="80"/>
      <c r="B25" s="54"/>
      <c r="C25" s="88"/>
      <c r="D25" s="85"/>
      <c r="E25" s="34">
        <f t="shared" si="2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0"/>
      <c r="B26" s="54"/>
      <c r="C26" s="55"/>
      <c r="D26" s="56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35">
      <c r="A27" s="87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.75" customHeight="1" thickTop="1" thickBot="1" x14ac:dyDescent="0.35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8.5" customHeight="1" thickTop="1" thickBot="1" x14ac:dyDescent="0.35">
      <c r="A29" s="87"/>
      <c r="B29" s="54"/>
      <c r="C29" s="55"/>
      <c r="D29" s="56"/>
      <c r="E29" s="34">
        <f t="shared" ref="E29:E58" si="4">D29*F29</f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72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71"/>
      <c r="B30" s="54"/>
      <c r="C30" s="55"/>
      <c r="D30" s="56"/>
      <c r="E30" s="34">
        <f t="shared" si="4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90"/>
      <c r="B31" s="54"/>
      <c r="C31" s="55"/>
      <c r="D31" s="56"/>
      <c r="E31" s="34">
        <f t="shared" si="4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4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9"/>
      <c r="P32" s="70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87"/>
      <c r="B33" s="54"/>
      <c r="C33" s="55"/>
      <c r="D33" s="56"/>
      <c r="E33" s="34">
        <f t="shared" si="4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64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35">
      <c r="A34" s="53"/>
      <c r="B34" s="91"/>
      <c r="C34" s="55"/>
      <c r="D34" s="56"/>
      <c r="E34" s="34">
        <f t="shared" si="4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2"/>
      <c r="R34" s="93"/>
      <c r="S34" s="89"/>
      <c r="T34" s="48"/>
      <c r="U34" s="49"/>
      <c r="V34" s="50"/>
      <c r="W34" s="49"/>
      <c r="X34" s="52">
        <v>0</v>
      </c>
    </row>
    <row r="35" spans="1:24" ht="20.25" thickTop="1" thickBot="1" x14ac:dyDescent="0.35">
      <c r="A35" s="94"/>
      <c r="B35" s="95"/>
      <c r="C35" s="96"/>
      <c r="D35" s="56"/>
      <c r="E35" s="34">
        <f t="shared" si="4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8"/>
      <c r="P35" s="63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30.75" customHeight="1" thickTop="1" thickBot="1" x14ac:dyDescent="0.35">
      <c r="A36" s="98"/>
      <c r="B36" s="95"/>
      <c r="C36" s="96"/>
      <c r="D36" s="56"/>
      <c r="E36" s="34">
        <f t="shared" si="4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5.5" customHeight="1" thickTop="1" thickBot="1" x14ac:dyDescent="0.35">
      <c r="A37" s="98"/>
      <c r="B37" s="95"/>
      <c r="C37" s="96"/>
      <c r="D37" s="56"/>
      <c r="E37" s="34">
        <f t="shared" si="4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0.25" customHeight="1" thickTop="1" thickBot="1" x14ac:dyDescent="0.35">
      <c r="A38" s="99"/>
      <c r="B38" s="95"/>
      <c r="C38" s="96"/>
      <c r="D38" s="56"/>
      <c r="E38" s="34">
        <f t="shared" si="4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4" customHeight="1" thickTop="1" thickBot="1" x14ac:dyDescent="0.35">
      <c r="A39" s="101"/>
      <c r="B39" s="95"/>
      <c r="C39" s="96"/>
      <c r="D39" s="56"/>
      <c r="E39" s="34">
        <f t="shared" si="4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6.25" customHeight="1" thickTop="1" thickBot="1" x14ac:dyDescent="0.35">
      <c r="A40" s="101"/>
      <c r="B40" s="95"/>
      <c r="C40" s="96"/>
      <c r="D40" s="56"/>
      <c r="E40" s="34">
        <f t="shared" si="4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102"/>
      <c r="B41" s="95"/>
      <c r="C41" s="96"/>
      <c r="D41" s="56"/>
      <c r="E41" s="34">
        <f t="shared" si="4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35">
      <c r="A42" s="98"/>
      <c r="B42" s="95"/>
      <c r="C42" s="96"/>
      <c r="D42" s="56"/>
      <c r="E42" s="34">
        <f t="shared" si="4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4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104"/>
      <c r="P43" s="105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98"/>
      <c r="B44" s="95"/>
      <c r="C44" s="96"/>
      <c r="D44" s="56"/>
      <c r="E44" s="34">
        <f t="shared" si="4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106"/>
      <c r="P44" s="107"/>
      <c r="Q44" s="97"/>
      <c r="R44" s="93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01"/>
      <c r="B45" s="95"/>
      <c r="C45" s="96"/>
      <c r="D45" s="56"/>
      <c r="E45" s="34">
        <f t="shared" si="4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108"/>
      <c r="R45" s="109"/>
      <c r="S45" s="89"/>
      <c r="T45" s="48"/>
      <c r="U45" s="49"/>
      <c r="V45" s="50"/>
      <c r="W45" s="49"/>
      <c r="X45" s="103"/>
    </row>
    <row r="46" spans="1:24" ht="18.75" thickTop="1" thickBot="1" x14ac:dyDescent="0.35">
      <c r="A46" s="110"/>
      <c r="B46" s="95"/>
      <c r="C46" s="96"/>
      <c r="D46" s="56"/>
      <c r="E46" s="34">
        <f t="shared" si="4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108"/>
      <c r="R46" s="109"/>
      <c r="S46" s="89"/>
      <c r="T46" s="48"/>
      <c r="U46" s="49"/>
      <c r="V46" s="50"/>
      <c r="W46" s="111"/>
      <c r="X46" s="103"/>
    </row>
    <row r="47" spans="1:24" ht="18.75" thickTop="1" thickBot="1" x14ac:dyDescent="0.35">
      <c r="A47" s="112"/>
      <c r="B47" s="95"/>
      <c r="C47" s="113"/>
      <c r="D47" s="114"/>
      <c r="E47" s="34">
        <f t="shared" si="4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4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95"/>
      <c r="C49" s="96"/>
      <c r="D49" s="114"/>
      <c r="E49" s="34">
        <f t="shared" si="4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4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2"/>
      <c r="B51" s="95"/>
      <c r="C51" s="96"/>
      <c r="D51" s="114"/>
      <c r="E51" s="34">
        <f t="shared" si="4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1"/>
      <c r="B52" s="102"/>
      <c r="C52" s="116"/>
      <c r="D52" s="114"/>
      <c r="E52" s="34">
        <f t="shared" si="4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18.75" thickTop="1" thickBot="1" x14ac:dyDescent="0.35">
      <c r="A53" s="102"/>
      <c r="B53" s="102"/>
      <c r="C53" s="116"/>
      <c r="D53" s="114"/>
      <c r="E53" s="34">
        <f t="shared" si="4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70"/>
      <c r="Q53" s="117"/>
      <c r="R53" s="118"/>
      <c r="S53" s="89"/>
      <c r="T53" s="48"/>
      <c r="U53" s="49"/>
      <c r="V53" s="50"/>
      <c r="X53" s="119"/>
    </row>
    <row r="54" spans="1:24" ht="18.75" thickTop="1" thickBot="1" x14ac:dyDescent="0.35">
      <c r="A54" s="102"/>
      <c r="B54" s="102"/>
      <c r="C54" s="116"/>
      <c r="D54" s="114"/>
      <c r="E54" s="34">
        <f t="shared" si="4"/>
        <v>0</v>
      </c>
      <c r="F54" s="57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1"/>
      <c r="R54" s="122"/>
      <c r="S54" s="48"/>
      <c r="T54" s="48"/>
      <c r="U54" s="49"/>
      <c r="V54" s="50"/>
      <c r="X54" s="123"/>
    </row>
    <row r="55" spans="1:24" ht="18.75" thickTop="1" thickBot="1" x14ac:dyDescent="0.35">
      <c r="A55" s="101"/>
      <c r="B55" s="99"/>
      <c r="C55" s="116"/>
      <c r="D55" s="114"/>
      <c r="E55" s="34">
        <f t="shared" si="4"/>
        <v>0</v>
      </c>
      <c r="F55" s="57"/>
      <c r="G55" s="58"/>
      <c r="H55" s="59"/>
      <c r="I55" s="60"/>
      <c r="J55" s="39">
        <f t="shared" si="0"/>
        <v>0</v>
      </c>
      <c r="K55" s="81"/>
      <c r="L55" s="61"/>
      <c r="M55" s="61"/>
      <c r="N55" s="42">
        <f t="shared" si="1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4"/>
        <v>0</v>
      </c>
      <c r="F56" s="57"/>
      <c r="G56" s="58"/>
      <c r="H56" s="59"/>
      <c r="I56" s="60"/>
      <c r="J56" s="39">
        <f t="shared" si="0"/>
        <v>0</v>
      </c>
      <c r="K56" s="81"/>
      <c r="L56" s="61"/>
      <c r="M56" s="61"/>
      <c r="N56" s="42">
        <f t="shared" si="1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01"/>
      <c r="B57" s="99"/>
      <c r="C57" s="116"/>
      <c r="D57" s="116"/>
      <c r="E57" s="34">
        <f t="shared" si="4"/>
        <v>0</v>
      </c>
      <c r="F57" s="60"/>
      <c r="G57" s="58"/>
      <c r="H57" s="59"/>
      <c r="I57" s="60"/>
      <c r="J57" s="39">
        <f t="shared" si="0"/>
        <v>0</v>
      </c>
      <c r="K57" s="81"/>
      <c r="L57" s="61"/>
      <c r="M57" s="61"/>
      <c r="N57" s="42">
        <f t="shared" si="1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18.75" thickTop="1" thickBot="1" x14ac:dyDescent="0.35">
      <c r="A58" s="126"/>
      <c r="B58" s="127"/>
      <c r="C58" s="128"/>
      <c r="D58" s="128"/>
      <c r="E58" s="34">
        <f t="shared" si="4"/>
        <v>0</v>
      </c>
      <c r="F58" s="129"/>
      <c r="G58" s="130"/>
      <c r="H58" s="131"/>
      <c r="I58" s="132"/>
      <c r="J58" s="39">
        <f t="shared" si="0"/>
        <v>0</v>
      </c>
      <c r="K58" s="133"/>
      <c r="L58" s="134"/>
      <c r="M58" s="134"/>
      <c r="N58" s="42">
        <f t="shared" si="1"/>
        <v>0</v>
      </c>
      <c r="O58" s="135"/>
      <c r="P58" s="136"/>
      <c r="Q58" s="137"/>
      <c r="R58" s="138"/>
      <c r="S58" s="139"/>
      <c r="T58" s="139"/>
      <c r="U58" s="140"/>
      <c r="V58" s="141"/>
    </row>
    <row r="59" spans="1:24" ht="18" thickTop="1" x14ac:dyDescent="0.3">
      <c r="A59" s="142"/>
      <c r="B59" s="143"/>
      <c r="C59" s="144"/>
      <c r="D59" s="145"/>
      <c r="E59" s="34"/>
      <c r="F59" s="146"/>
      <c r="G59" s="147"/>
      <c r="H59" s="148"/>
      <c r="I59" s="146"/>
      <c r="J59" s="39">
        <f t="shared" si="0"/>
        <v>0</v>
      </c>
      <c r="K59" s="40"/>
      <c r="L59" s="61"/>
      <c r="M59" s="61"/>
      <c r="N59" s="42">
        <f t="shared" si="1"/>
        <v>0</v>
      </c>
      <c r="O59" s="149"/>
      <c r="P59" s="150"/>
      <c r="Q59" s="151"/>
      <c r="R59" s="125"/>
      <c r="S59" s="48"/>
      <c r="T59" s="48"/>
      <c r="U59" s="49"/>
      <c r="V59" s="50"/>
    </row>
    <row r="60" spans="1:24" ht="23.25" x14ac:dyDescent="0.3">
      <c r="A60" s="152" t="s">
        <v>43</v>
      </c>
      <c r="B60" s="153" t="s">
        <v>23</v>
      </c>
      <c r="C60" s="154"/>
      <c r="D60" s="116"/>
      <c r="E60" s="56"/>
      <c r="F60" s="155"/>
      <c r="G60" s="156"/>
      <c r="H60" s="157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372"/>
      <c r="P60" s="373"/>
      <c r="Q60" s="374"/>
      <c r="R60" s="125"/>
      <c r="S60" s="48"/>
      <c r="T60" s="48"/>
      <c r="U60" s="49"/>
      <c r="V60" s="50"/>
    </row>
    <row r="61" spans="1:24" ht="18.75" x14ac:dyDescent="0.3">
      <c r="A61" s="152" t="s">
        <v>43</v>
      </c>
      <c r="B61" s="153" t="s">
        <v>23</v>
      </c>
      <c r="C61" s="159"/>
      <c r="D61" s="160"/>
      <c r="E61" s="56"/>
      <c r="F61" s="155"/>
      <c r="G61" s="156"/>
      <c r="H61" s="157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375"/>
      <c r="P61" s="376"/>
      <c r="Q61" s="375"/>
      <c r="R61" s="125"/>
      <c r="S61" s="48"/>
      <c r="T61" s="48"/>
      <c r="U61" s="49"/>
      <c r="V61" s="50"/>
    </row>
    <row r="62" spans="1:24" ht="45" x14ac:dyDescent="0.3">
      <c r="A62" s="110" t="s">
        <v>43</v>
      </c>
      <c r="B62" s="153" t="s">
        <v>348</v>
      </c>
      <c r="C62" s="161" t="s">
        <v>349</v>
      </c>
      <c r="D62" s="160"/>
      <c r="E62" s="56"/>
      <c r="F62" s="155">
        <v>240.6</v>
      </c>
      <c r="G62" s="156">
        <v>45065</v>
      </c>
      <c r="H62" s="162" t="s">
        <v>350</v>
      </c>
      <c r="I62" s="155">
        <v>240.6</v>
      </c>
      <c r="J62" s="39">
        <f t="shared" si="0"/>
        <v>0</v>
      </c>
      <c r="K62" s="40">
        <v>97</v>
      </c>
      <c r="L62" s="61"/>
      <c r="M62" s="61"/>
      <c r="N62" s="42">
        <f t="shared" si="1"/>
        <v>23338.2</v>
      </c>
      <c r="O62" s="385" t="s">
        <v>21</v>
      </c>
      <c r="P62" s="384">
        <v>45100</v>
      </c>
      <c r="Q62" s="158"/>
      <c r="R62" s="125"/>
      <c r="S62" s="48"/>
      <c r="T62" s="48"/>
      <c r="U62" s="49"/>
      <c r="V62" s="50"/>
    </row>
    <row r="63" spans="1:24" ht="18.75" customHeight="1" x14ac:dyDescent="0.3">
      <c r="A63" s="110"/>
      <c r="B63" s="153" t="s">
        <v>23</v>
      </c>
      <c r="C63" s="163"/>
      <c r="D63" s="160"/>
      <c r="E63" s="56"/>
      <c r="F63" s="155"/>
      <c r="G63" s="156"/>
      <c r="H63" s="164"/>
      <c r="I63" s="155"/>
      <c r="J63" s="39">
        <f t="shared" si="0"/>
        <v>0</v>
      </c>
      <c r="K63" s="40"/>
      <c r="L63" s="61"/>
      <c r="M63" s="61"/>
      <c r="N63" s="42">
        <f t="shared" si="1"/>
        <v>0</v>
      </c>
      <c r="O63" s="158"/>
      <c r="P63" s="58"/>
      <c r="Q63" s="158"/>
      <c r="R63" s="125"/>
      <c r="S63" s="48"/>
      <c r="T63" s="48"/>
      <c r="U63" s="49"/>
      <c r="V63" s="50"/>
    </row>
    <row r="64" spans="1:24" ht="17.25" x14ac:dyDescent="0.3">
      <c r="A64" s="110"/>
      <c r="B64" s="153" t="s">
        <v>23</v>
      </c>
      <c r="C64" s="165"/>
      <c r="D64" s="160"/>
      <c r="E64" s="56"/>
      <c r="F64" s="155"/>
      <c r="G64" s="156"/>
      <c r="H64" s="164"/>
      <c r="I64" s="155"/>
      <c r="J64" s="39">
        <f t="shared" si="0"/>
        <v>0</v>
      </c>
      <c r="K64" s="462"/>
      <c r="L64" s="463"/>
      <c r="M64" s="463"/>
      <c r="N64" s="42">
        <f t="shared" si="1"/>
        <v>0</v>
      </c>
      <c r="O64" s="158"/>
      <c r="P64" s="58"/>
      <c r="Q64" s="158"/>
      <c r="R64" s="125"/>
      <c r="S64" s="48"/>
      <c r="T64" s="48"/>
      <c r="U64" s="49"/>
      <c r="V64" s="50"/>
    </row>
    <row r="65" spans="1:22" ht="37.5" x14ac:dyDescent="0.3">
      <c r="A65" s="110" t="s">
        <v>31</v>
      </c>
      <c r="B65" s="386" t="s">
        <v>254</v>
      </c>
      <c r="C65" s="536" t="s">
        <v>286</v>
      </c>
      <c r="D65" s="160"/>
      <c r="E65" s="56"/>
      <c r="F65" s="155">
        <v>3289</v>
      </c>
      <c r="G65" s="156">
        <v>45048</v>
      </c>
      <c r="H65" s="59">
        <v>145261</v>
      </c>
      <c r="I65" s="155">
        <v>3289</v>
      </c>
      <c r="J65" s="39">
        <f t="shared" si="0"/>
        <v>0</v>
      </c>
      <c r="K65" s="462">
        <v>48</v>
      </c>
      <c r="L65" s="463"/>
      <c r="M65" s="463"/>
      <c r="N65" s="42">
        <f t="shared" si="1"/>
        <v>157872</v>
      </c>
      <c r="O65" s="537" t="s">
        <v>22</v>
      </c>
      <c r="P65" s="58">
        <v>45061</v>
      </c>
      <c r="Q65" s="166"/>
      <c r="R65" s="125"/>
      <c r="S65" s="48"/>
      <c r="T65" s="48"/>
      <c r="U65" s="49"/>
      <c r="V65" s="50"/>
    </row>
    <row r="66" spans="1:22" ht="39.75" customHeight="1" x14ac:dyDescent="0.3">
      <c r="A66" s="110" t="s">
        <v>287</v>
      </c>
      <c r="B66" s="386" t="s">
        <v>288</v>
      </c>
      <c r="C66" s="536" t="s">
        <v>289</v>
      </c>
      <c r="D66" s="160"/>
      <c r="E66" s="56"/>
      <c r="F66" s="155">
        <v>933.49</v>
      </c>
      <c r="G66" s="156">
        <v>45051</v>
      </c>
      <c r="H66" s="59" t="s">
        <v>290</v>
      </c>
      <c r="I66" s="155">
        <v>933.49</v>
      </c>
      <c r="J66" s="39">
        <f t="shared" si="0"/>
        <v>0</v>
      </c>
      <c r="K66" s="462">
        <v>24.8</v>
      </c>
      <c r="L66" s="463"/>
      <c r="M66" s="463"/>
      <c r="N66" s="42">
        <f t="shared" si="1"/>
        <v>23150.552</v>
      </c>
      <c r="O66" s="537" t="s">
        <v>22</v>
      </c>
      <c r="P66" s="58">
        <v>45061</v>
      </c>
      <c r="Q66" s="166"/>
      <c r="R66" s="125"/>
      <c r="S66" s="48"/>
      <c r="T66" s="48"/>
      <c r="U66" s="49"/>
      <c r="V66" s="50"/>
    </row>
    <row r="67" spans="1:22" ht="43.5" customHeight="1" x14ac:dyDescent="0.3">
      <c r="A67" s="456" t="s">
        <v>284</v>
      </c>
      <c r="B67" s="386" t="s">
        <v>283</v>
      </c>
      <c r="C67" s="492" t="s">
        <v>285</v>
      </c>
      <c r="D67" s="445"/>
      <c r="E67" s="56"/>
      <c r="F67" s="493">
        <v>3600</v>
      </c>
      <c r="G67" s="494">
        <v>45054</v>
      </c>
      <c r="H67" s="506">
        <v>61</v>
      </c>
      <c r="I67" s="493">
        <v>3600</v>
      </c>
      <c r="J67" s="39">
        <f t="shared" si="0"/>
        <v>0</v>
      </c>
      <c r="K67" s="496">
        <v>40</v>
      </c>
      <c r="L67" s="463"/>
      <c r="M67" s="463"/>
      <c r="N67" s="42">
        <f t="shared" si="1"/>
        <v>144000</v>
      </c>
      <c r="O67" s="169" t="s">
        <v>21</v>
      </c>
      <c r="P67" s="58">
        <v>45062</v>
      </c>
      <c r="Q67" s="166"/>
      <c r="R67" s="125"/>
      <c r="S67" s="48"/>
      <c r="T67" s="48"/>
      <c r="U67" s="49"/>
      <c r="V67" s="50"/>
    </row>
    <row r="68" spans="1:22" ht="17.25" x14ac:dyDescent="0.3">
      <c r="A68" s="80" t="s">
        <v>135</v>
      </c>
      <c r="B68" s="386"/>
      <c r="C68" s="444"/>
      <c r="D68" s="445"/>
      <c r="E68" s="56"/>
      <c r="F68" s="446"/>
      <c r="G68" s="447"/>
      <c r="H68" s="448"/>
      <c r="I68" s="446"/>
      <c r="J68" s="39">
        <f t="shared" si="0"/>
        <v>0</v>
      </c>
      <c r="K68" s="462"/>
      <c r="L68" s="463"/>
      <c r="M68" s="463"/>
      <c r="N68" s="42">
        <f t="shared" si="1"/>
        <v>0</v>
      </c>
      <c r="O68" s="169"/>
      <c r="P68" s="58"/>
      <c r="Q68" s="166"/>
      <c r="R68" s="125"/>
      <c r="S68" s="48"/>
      <c r="T68" s="48"/>
      <c r="U68" s="49"/>
      <c r="V68" s="50"/>
    </row>
    <row r="69" spans="1:22" ht="47.25" x14ac:dyDescent="0.3">
      <c r="A69" s="449" t="s">
        <v>300</v>
      </c>
      <c r="B69" s="386" t="s">
        <v>132</v>
      </c>
      <c r="C69" s="450" t="s">
        <v>304</v>
      </c>
      <c r="D69" s="445"/>
      <c r="E69" s="56"/>
      <c r="F69" s="446">
        <v>22314</v>
      </c>
      <c r="G69" s="447">
        <v>45061</v>
      </c>
      <c r="H69" s="453" t="s">
        <v>305</v>
      </c>
      <c r="I69" s="446">
        <v>22314</v>
      </c>
      <c r="J69" s="39">
        <f t="shared" si="0"/>
        <v>0</v>
      </c>
      <c r="K69" s="462">
        <v>1</v>
      </c>
      <c r="L69" s="463" t="s">
        <v>306</v>
      </c>
      <c r="M69" s="464"/>
      <c r="N69" s="42">
        <f t="shared" si="1"/>
        <v>22314</v>
      </c>
      <c r="O69" s="169" t="s">
        <v>21</v>
      </c>
      <c r="P69" s="120">
        <v>45077</v>
      </c>
      <c r="Q69" s="166"/>
      <c r="R69" s="125"/>
      <c r="S69" s="48"/>
      <c r="T69" s="48"/>
      <c r="U69" s="49"/>
      <c r="V69" s="50"/>
    </row>
    <row r="70" spans="1:22" ht="48.75" customHeight="1" x14ac:dyDescent="0.3">
      <c r="A70" s="449" t="s">
        <v>300</v>
      </c>
      <c r="B70" s="386" t="s">
        <v>307</v>
      </c>
      <c r="C70" s="450" t="s">
        <v>321</v>
      </c>
      <c r="D70" s="445"/>
      <c r="E70" s="56"/>
      <c r="F70" s="446">
        <v>96.6</v>
      </c>
      <c r="G70" s="447">
        <v>45062</v>
      </c>
      <c r="H70" s="453" t="s">
        <v>322</v>
      </c>
      <c r="I70" s="446">
        <v>96.6</v>
      </c>
      <c r="J70" s="39">
        <f t="shared" si="0"/>
        <v>0</v>
      </c>
      <c r="K70" s="462">
        <v>110</v>
      </c>
      <c r="L70" s="463" t="s">
        <v>323</v>
      </c>
      <c r="M70" s="464"/>
      <c r="N70" s="42">
        <f t="shared" si="1"/>
        <v>10626</v>
      </c>
      <c r="O70" s="169" t="s">
        <v>21</v>
      </c>
      <c r="P70" s="120">
        <v>45077</v>
      </c>
      <c r="Q70" s="166"/>
      <c r="R70" s="125"/>
      <c r="S70" s="48"/>
      <c r="T70" s="48"/>
      <c r="U70" s="49"/>
      <c r="V70" s="50"/>
    </row>
    <row r="71" spans="1:22" ht="47.25" x14ac:dyDescent="0.3">
      <c r="A71" s="449" t="s">
        <v>300</v>
      </c>
      <c r="B71" s="386" t="s">
        <v>311</v>
      </c>
      <c r="C71" s="450" t="s">
        <v>312</v>
      </c>
      <c r="D71" s="445"/>
      <c r="E71" s="56"/>
      <c r="F71" s="446">
        <v>8726</v>
      </c>
      <c r="G71" s="447">
        <v>45065</v>
      </c>
      <c r="H71" s="453" t="s">
        <v>313</v>
      </c>
      <c r="I71" s="446">
        <v>87.26</v>
      </c>
      <c r="J71" s="39">
        <f t="shared" si="0"/>
        <v>-8638.74</v>
      </c>
      <c r="K71" s="462">
        <v>60</v>
      </c>
      <c r="L71" s="463" t="s">
        <v>314</v>
      </c>
      <c r="M71" s="463"/>
      <c r="N71" s="42">
        <f t="shared" si="1"/>
        <v>5235.6000000000004</v>
      </c>
      <c r="O71" s="169" t="s">
        <v>21</v>
      </c>
      <c r="P71" s="120">
        <v>45077</v>
      </c>
      <c r="Q71" s="166"/>
      <c r="R71" s="125"/>
      <c r="S71" s="48"/>
      <c r="T71" s="48"/>
      <c r="U71" s="49"/>
      <c r="V71" s="50"/>
    </row>
    <row r="72" spans="1:22" ht="47.25" x14ac:dyDescent="0.3">
      <c r="A72" s="90" t="s">
        <v>300</v>
      </c>
      <c r="B72" s="386" t="s">
        <v>132</v>
      </c>
      <c r="C72" s="450" t="s">
        <v>301</v>
      </c>
      <c r="D72" s="445"/>
      <c r="E72" s="56"/>
      <c r="F72" s="446">
        <v>40028</v>
      </c>
      <c r="G72" s="447">
        <v>45068</v>
      </c>
      <c r="H72" s="453" t="s">
        <v>302</v>
      </c>
      <c r="I72" s="446">
        <v>40028</v>
      </c>
      <c r="J72" s="39">
        <f t="shared" si="0"/>
        <v>0</v>
      </c>
      <c r="K72" s="462">
        <v>1</v>
      </c>
      <c r="L72" s="463" t="s">
        <v>303</v>
      </c>
      <c r="M72" s="463"/>
      <c r="N72" s="42">
        <f t="shared" si="1"/>
        <v>40028</v>
      </c>
      <c r="O72" s="169" t="s">
        <v>21</v>
      </c>
      <c r="P72" s="58">
        <v>45077</v>
      </c>
      <c r="Q72" s="166"/>
      <c r="R72" s="125"/>
      <c r="S72" s="48"/>
      <c r="T72" s="48"/>
      <c r="U72" s="49"/>
      <c r="V72" s="50"/>
    </row>
    <row r="73" spans="1:22" ht="47.25" x14ac:dyDescent="0.35">
      <c r="A73" s="456" t="s">
        <v>300</v>
      </c>
      <c r="B73" s="386" t="s">
        <v>307</v>
      </c>
      <c r="C73" s="450" t="s">
        <v>308</v>
      </c>
      <c r="D73" s="454"/>
      <c r="E73" s="56"/>
      <c r="F73" s="446">
        <v>148.4</v>
      </c>
      <c r="G73" s="447">
        <v>45069</v>
      </c>
      <c r="H73" s="455" t="s">
        <v>309</v>
      </c>
      <c r="I73" s="446">
        <v>148.4</v>
      </c>
      <c r="J73" s="39">
        <f t="shared" si="0"/>
        <v>0</v>
      </c>
      <c r="K73" s="462">
        <v>110</v>
      </c>
      <c r="L73" s="463" t="s">
        <v>310</v>
      </c>
      <c r="M73" s="465"/>
      <c r="N73" s="42">
        <f t="shared" ref="N73:N78" si="5">K73*I73</f>
        <v>16324</v>
      </c>
      <c r="O73" s="169" t="s">
        <v>21</v>
      </c>
      <c r="P73" s="58">
        <v>45077</v>
      </c>
      <c r="Q73" s="166"/>
      <c r="R73" s="125"/>
      <c r="S73" s="48"/>
      <c r="T73" s="48"/>
      <c r="U73" s="49"/>
      <c r="V73" s="50"/>
    </row>
    <row r="74" spans="1:22" ht="48" customHeight="1" x14ac:dyDescent="0.35">
      <c r="A74" s="456" t="s">
        <v>300</v>
      </c>
      <c r="B74" s="386" t="s">
        <v>341</v>
      </c>
      <c r="C74" s="558" t="s">
        <v>344</v>
      </c>
      <c r="D74" s="454"/>
      <c r="E74" s="56"/>
      <c r="F74" s="446">
        <v>15298.42</v>
      </c>
      <c r="G74" s="447">
        <v>45069</v>
      </c>
      <c r="H74" s="455" t="s">
        <v>339</v>
      </c>
      <c r="I74" s="446">
        <v>15298.42</v>
      </c>
      <c r="J74" s="39">
        <f t="shared" si="0"/>
        <v>0</v>
      </c>
      <c r="K74" s="462">
        <v>24</v>
      </c>
      <c r="L74" s="463" t="s">
        <v>340</v>
      </c>
      <c r="M74" s="465"/>
      <c r="N74" s="42">
        <f t="shared" si="5"/>
        <v>367162.08</v>
      </c>
      <c r="O74" s="382" t="s">
        <v>21</v>
      </c>
      <c r="P74" s="384">
        <v>45083</v>
      </c>
      <c r="Q74" s="166"/>
      <c r="R74" s="125"/>
      <c r="S74" s="48"/>
      <c r="T74" s="48"/>
      <c r="U74" s="49"/>
      <c r="V74" s="50"/>
    </row>
    <row r="75" spans="1:22" ht="48" customHeight="1" x14ac:dyDescent="0.35">
      <c r="A75" s="456" t="s">
        <v>300</v>
      </c>
      <c r="B75" s="386" t="s">
        <v>341</v>
      </c>
      <c r="C75" s="558" t="s">
        <v>345</v>
      </c>
      <c r="D75" s="454"/>
      <c r="E75" s="56"/>
      <c r="F75" s="446">
        <v>2632.65</v>
      </c>
      <c r="G75" s="447">
        <v>45069</v>
      </c>
      <c r="H75" s="455" t="s">
        <v>342</v>
      </c>
      <c r="I75" s="446">
        <v>2632.65</v>
      </c>
      <c r="J75" s="39">
        <f t="shared" si="0"/>
        <v>0</v>
      </c>
      <c r="K75" s="462">
        <v>24</v>
      </c>
      <c r="L75" s="463" t="s">
        <v>343</v>
      </c>
      <c r="M75" s="465"/>
      <c r="N75" s="42">
        <f t="shared" si="5"/>
        <v>63183.600000000006</v>
      </c>
      <c r="O75" s="382" t="s">
        <v>21</v>
      </c>
      <c r="P75" s="384">
        <v>45083</v>
      </c>
      <c r="Q75" s="166"/>
      <c r="R75" s="125"/>
      <c r="S75" s="48"/>
      <c r="T75" s="48"/>
      <c r="U75" s="49"/>
      <c r="V75" s="50"/>
    </row>
    <row r="76" spans="1:22" ht="47.25" x14ac:dyDescent="0.3">
      <c r="A76" s="456" t="s">
        <v>300</v>
      </c>
      <c r="B76" s="386" t="s">
        <v>132</v>
      </c>
      <c r="C76" s="450" t="s">
        <v>315</v>
      </c>
      <c r="D76" s="454"/>
      <c r="E76" s="56"/>
      <c r="F76" s="446">
        <v>14402</v>
      </c>
      <c r="G76" s="447">
        <v>45075</v>
      </c>
      <c r="H76" s="455" t="s">
        <v>316</v>
      </c>
      <c r="I76" s="446">
        <v>14402</v>
      </c>
      <c r="J76" s="39">
        <f t="shared" si="0"/>
        <v>0</v>
      </c>
      <c r="K76" s="462">
        <v>1</v>
      </c>
      <c r="L76" s="435" t="s">
        <v>317</v>
      </c>
      <c r="M76" s="435"/>
      <c r="N76" s="42">
        <f t="shared" si="5"/>
        <v>14402</v>
      </c>
      <c r="O76" s="169" t="s">
        <v>21</v>
      </c>
      <c r="P76" s="58">
        <v>45077</v>
      </c>
      <c r="Q76" s="166"/>
      <c r="R76" s="125"/>
      <c r="S76" s="48"/>
      <c r="T76" s="48"/>
      <c r="U76" s="49"/>
      <c r="V76" s="50"/>
    </row>
    <row r="77" spans="1:22" ht="30.75" customHeight="1" x14ac:dyDescent="0.3">
      <c r="A77" s="456"/>
      <c r="B77" s="369"/>
      <c r="C77" s="450"/>
      <c r="D77" s="454"/>
      <c r="E77" s="56"/>
      <c r="F77" s="446"/>
      <c r="G77" s="447"/>
      <c r="H77" s="451"/>
      <c r="I77" s="446"/>
      <c r="J77" s="39">
        <f t="shared" si="0"/>
        <v>0</v>
      </c>
      <c r="K77" s="462"/>
      <c r="L77" s="463"/>
      <c r="M77" s="463"/>
      <c r="N77" s="42">
        <f t="shared" si="5"/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30" customHeight="1" x14ac:dyDescent="0.3">
      <c r="A78" s="90"/>
      <c r="B78" s="386"/>
      <c r="C78" s="452"/>
      <c r="D78" s="445"/>
      <c r="E78" s="56"/>
      <c r="F78" s="446"/>
      <c r="G78" s="447"/>
      <c r="H78" s="453"/>
      <c r="I78" s="446"/>
      <c r="J78" s="39">
        <f t="shared" si="0"/>
        <v>0</v>
      </c>
      <c r="K78" s="462"/>
      <c r="L78" s="463"/>
      <c r="M78" s="463"/>
      <c r="N78" s="42">
        <f t="shared" si="5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86"/>
      <c r="C79" s="450"/>
      <c r="D79" s="445"/>
      <c r="E79" s="56"/>
      <c r="F79" s="446"/>
      <c r="G79" s="447"/>
      <c r="H79" s="453"/>
      <c r="I79" s="446"/>
      <c r="J79" s="39">
        <f t="shared" si="0"/>
        <v>0</v>
      </c>
      <c r="K79" s="462"/>
      <c r="L79" s="435"/>
      <c r="M79" s="463"/>
      <c r="N79" s="42">
        <f t="shared" ref="N79:N85" si="6">K79*I79</f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17.25" x14ac:dyDescent="0.3">
      <c r="A80" s="90"/>
      <c r="B80" s="386"/>
      <c r="C80" s="450"/>
      <c r="D80" s="445"/>
      <c r="E80" s="56"/>
      <c r="F80" s="446"/>
      <c r="G80" s="447"/>
      <c r="H80" s="453"/>
      <c r="I80" s="446"/>
      <c r="J80" s="39">
        <f t="shared" si="0"/>
        <v>0</v>
      </c>
      <c r="K80" s="462"/>
      <c r="L80" s="467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17.25" x14ac:dyDescent="0.3">
      <c r="A81" s="90"/>
      <c r="B81" s="369"/>
      <c r="C81" s="450"/>
      <c r="D81" s="445"/>
      <c r="E81" s="56"/>
      <c r="F81" s="446"/>
      <c r="G81" s="447"/>
      <c r="H81" s="453"/>
      <c r="I81" s="446"/>
      <c r="J81" s="39">
        <f t="shared" si="0"/>
        <v>0</v>
      </c>
      <c r="K81" s="462"/>
      <c r="L81" s="467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90"/>
      <c r="B82" s="369"/>
      <c r="C82" s="452"/>
      <c r="D82" s="445"/>
      <c r="E82" s="56"/>
      <c r="F82" s="446"/>
      <c r="G82" s="447"/>
      <c r="H82" s="453"/>
      <c r="I82" s="446"/>
      <c r="J82" s="39">
        <f t="shared" si="0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3">
      <c r="A83" s="456"/>
      <c r="B83" s="386"/>
      <c r="C83" s="457"/>
      <c r="D83" s="454"/>
      <c r="E83" s="56"/>
      <c r="F83" s="446"/>
      <c r="G83" s="447"/>
      <c r="H83" s="448"/>
      <c r="I83" s="446"/>
      <c r="J83" s="39">
        <f t="shared" si="0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8"/>
      <c r="D84" s="454"/>
      <c r="E84" s="56"/>
      <c r="F84" s="446"/>
      <c r="G84" s="447"/>
      <c r="H84" s="448"/>
      <c r="I84" s="446"/>
      <c r="J84" s="39">
        <f t="shared" si="0"/>
        <v>0</v>
      </c>
      <c r="K84" s="462"/>
      <c r="L84" s="463"/>
      <c r="M84" s="463"/>
      <c r="N84" s="42">
        <f t="shared" si="6"/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32.25" customHeight="1" x14ac:dyDescent="0.25">
      <c r="A85" s="456"/>
      <c r="B85" s="459"/>
      <c r="C85" s="452"/>
      <c r="D85" s="454"/>
      <c r="E85" s="56"/>
      <c r="F85" s="446"/>
      <c r="G85" s="447"/>
      <c r="H85" s="448"/>
      <c r="I85" s="446"/>
      <c r="J85" s="39">
        <f t="shared" si="0"/>
        <v>0</v>
      </c>
      <c r="K85" s="462"/>
      <c r="L85" s="463"/>
      <c r="M85" s="463"/>
      <c r="N85" s="42">
        <f t="shared" si="6"/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32.25" customHeight="1" x14ac:dyDescent="0.3">
      <c r="A86" s="456"/>
      <c r="B86" s="386"/>
      <c r="C86" s="452"/>
      <c r="D86" s="454"/>
      <c r="E86" s="56"/>
      <c r="F86" s="446"/>
      <c r="G86" s="447"/>
      <c r="H86" s="451"/>
      <c r="I86" s="446"/>
      <c r="J86" s="39">
        <f t="shared" si="0"/>
        <v>0</v>
      </c>
      <c r="K86" s="462"/>
      <c r="L86" s="463"/>
      <c r="M86" s="463"/>
      <c r="N86" s="42">
        <f t="shared" si="1"/>
        <v>0</v>
      </c>
      <c r="O86" s="158"/>
      <c r="P86" s="183"/>
      <c r="Q86" s="166"/>
      <c r="R86" s="125"/>
      <c r="S86" s="176"/>
      <c r="T86" s="177"/>
      <c r="U86" s="49"/>
      <c r="V86" s="50"/>
    </row>
    <row r="87" spans="1:22" ht="32.25" customHeight="1" x14ac:dyDescent="0.3">
      <c r="A87" s="456"/>
      <c r="B87" s="369"/>
      <c r="C87" s="452"/>
      <c r="D87" s="452"/>
      <c r="E87" s="56"/>
      <c r="F87" s="446"/>
      <c r="G87" s="447"/>
      <c r="H87" s="451"/>
      <c r="I87" s="446"/>
      <c r="J87" s="39">
        <f t="shared" si="0"/>
        <v>0</v>
      </c>
      <c r="K87" s="462"/>
      <c r="L87" s="463"/>
      <c r="M87" s="463"/>
      <c r="N87" s="42">
        <f t="shared" si="1"/>
        <v>0</v>
      </c>
      <c r="O87" s="158"/>
      <c r="P87" s="183"/>
      <c r="Q87" s="166"/>
      <c r="R87" s="125"/>
      <c r="S87" s="176"/>
      <c r="T87" s="177"/>
      <c r="U87" s="49"/>
      <c r="V87" s="50"/>
    </row>
    <row r="88" spans="1:22" ht="18.75" x14ac:dyDescent="0.25">
      <c r="A88" s="456"/>
      <c r="B88" s="459"/>
      <c r="C88" s="450"/>
      <c r="D88" s="454"/>
      <c r="E88" s="56"/>
      <c r="F88" s="446"/>
      <c r="G88" s="447"/>
      <c r="H88" s="451"/>
      <c r="I88" s="446"/>
      <c r="J88" s="39">
        <f t="shared" si="0"/>
        <v>0</v>
      </c>
      <c r="K88" s="462"/>
      <c r="L88" s="464"/>
      <c r="M88" s="463"/>
      <c r="N88" s="42">
        <f t="shared" si="1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461"/>
      <c r="D89" s="452"/>
      <c r="E89" s="56"/>
      <c r="F89" s="446"/>
      <c r="G89" s="460"/>
      <c r="H89" s="448"/>
      <c r="I89" s="446"/>
      <c r="J89" s="39">
        <f t="shared" si="0"/>
        <v>0</v>
      </c>
      <c r="K89" s="462"/>
      <c r="L89" s="469"/>
      <c r="M89" s="463"/>
      <c r="N89" s="42">
        <f t="shared" si="1"/>
        <v>0</v>
      </c>
      <c r="O89" s="654"/>
      <c r="P89" s="712"/>
      <c r="Q89" s="158"/>
      <c r="R89" s="125"/>
      <c r="S89" s="176"/>
      <c r="T89" s="177"/>
      <c r="U89" s="49"/>
      <c r="V89" s="50"/>
    </row>
    <row r="90" spans="1:22" ht="32.25" customHeight="1" x14ac:dyDescent="0.3">
      <c r="A90" s="456"/>
      <c r="B90" s="369"/>
      <c r="C90" s="461"/>
      <c r="D90" s="452"/>
      <c r="E90" s="56"/>
      <c r="F90" s="446"/>
      <c r="G90" s="460"/>
      <c r="H90" s="448"/>
      <c r="I90" s="446"/>
      <c r="J90" s="39">
        <f t="shared" si="0"/>
        <v>0</v>
      </c>
      <c r="K90" s="462"/>
      <c r="L90" s="469"/>
      <c r="M90" s="463"/>
      <c r="N90" s="42">
        <f t="shared" si="1"/>
        <v>0</v>
      </c>
      <c r="O90" s="655"/>
      <c r="P90" s="713"/>
      <c r="Q90" s="158"/>
      <c r="R90" s="125"/>
      <c r="S90" s="176"/>
      <c r="T90" s="177"/>
      <c r="U90" s="49"/>
      <c r="V90" s="50"/>
    </row>
    <row r="91" spans="1:22" ht="17.25" customHeight="1" x14ac:dyDescent="0.3">
      <c r="A91" s="456"/>
      <c r="B91" s="369"/>
      <c r="C91" s="452"/>
      <c r="D91" s="452"/>
      <c r="E91" s="56"/>
      <c r="F91" s="446"/>
      <c r="G91" s="460"/>
      <c r="H91" s="448"/>
      <c r="I91" s="446"/>
      <c r="J91" s="39">
        <f t="shared" si="0"/>
        <v>0</v>
      </c>
      <c r="K91" s="462"/>
      <c r="L91" s="463"/>
      <c r="M91" s="463"/>
      <c r="N91" s="42">
        <f t="shared" si="1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7.25" customHeight="1" x14ac:dyDescent="0.3">
      <c r="A92" s="456"/>
      <c r="B92" s="369"/>
      <c r="C92" s="452"/>
      <c r="D92" s="452"/>
      <c r="E92" s="56"/>
      <c r="F92" s="446"/>
      <c r="G92" s="460"/>
      <c r="H92" s="448"/>
      <c r="I92" s="446"/>
      <c r="J92" s="39">
        <f t="shared" si="0"/>
        <v>0</v>
      </c>
      <c r="K92" s="462"/>
      <c r="L92" s="463"/>
      <c r="M92" s="463"/>
      <c r="N92" s="42">
        <f t="shared" si="1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7.25" customHeight="1" x14ac:dyDescent="0.3">
      <c r="A93" s="152"/>
      <c r="B93" s="178"/>
      <c r="C93" s="170"/>
      <c r="D93" s="170"/>
      <c r="E93" s="56"/>
      <c r="F93" s="155"/>
      <c r="G93" s="185"/>
      <c r="H93" s="164"/>
      <c r="I93" s="155"/>
      <c r="J93" s="39">
        <f t="shared" si="0"/>
        <v>0</v>
      </c>
      <c r="K93" s="462"/>
      <c r="L93" s="463"/>
      <c r="M93" s="463"/>
      <c r="N93" s="42">
        <f t="shared" si="1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8.75" customHeight="1" x14ac:dyDescent="0.3">
      <c r="A94" s="152"/>
      <c r="B94" s="167"/>
      <c r="C94" s="170"/>
      <c r="D94" s="174"/>
      <c r="E94" s="56"/>
      <c r="F94" s="155"/>
      <c r="G94" s="156"/>
      <c r="H94" s="168"/>
      <c r="I94" s="155"/>
      <c r="J94" s="39">
        <f t="shared" si="0"/>
        <v>0</v>
      </c>
      <c r="K94" s="462"/>
      <c r="L94" s="463"/>
      <c r="M94" s="463"/>
      <c r="N94" s="42">
        <f t="shared" si="1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8"/>
      <c r="I95" s="155"/>
      <c r="J95" s="39">
        <f t="shared" si="0"/>
        <v>0</v>
      </c>
      <c r="K95" s="468"/>
      <c r="L95" s="463"/>
      <c r="M95" s="463"/>
      <c r="N95" s="42">
        <f t="shared" si="1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7"/>
      <c r="E96" s="56"/>
      <c r="F96" s="155"/>
      <c r="G96" s="156"/>
      <c r="H96" s="164"/>
      <c r="I96" s="155"/>
      <c r="J96" s="39">
        <f t="shared" si="0"/>
        <v>0</v>
      </c>
      <c r="K96" s="468"/>
      <c r="L96" s="463"/>
      <c r="M96" s="463"/>
      <c r="N96" s="42">
        <f t="shared" si="1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7"/>
      <c r="E97" s="56"/>
      <c r="F97" s="155"/>
      <c r="G97" s="156"/>
      <c r="H97" s="164"/>
      <c r="I97" s="155"/>
      <c r="J97" s="39">
        <f t="shared" si="0"/>
        <v>0</v>
      </c>
      <c r="K97" s="468"/>
      <c r="L97" s="463"/>
      <c r="M97" s="463"/>
      <c r="N97" s="42">
        <f t="shared" si="1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152"/>
      <c r="B98" s="167"/>
      <c r="C98" s="170"/>
      <c r="D98" s="181"/>
      <c r="E98" s="56"/>
      <c r="F98" s="155"/>
      <c r="G98" s="156"/>
      <c r="H98" s="164"/>
      <c r="I98" s="155"/>
      <c r="J98" s="39">
        <f t="shared" si="0"/>
        <v>0</v>
      </c>
      <c r="K98" s="468"/>
      <c r="L98" s="463"/>
      <c r="M98" s="463"/>
      <c r="N98" s="42">
        <f t="shared" si="1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6.5" customHeight="1" x14ac:dyDescent="0.3">
      <c r="A99" s="152"/>
      <c r="B99" s="167"/>
      <c r="C99" s="170"/>
      <c r="D99" s="181"/>
      <c r="E99" s="56">
        <f t="shared" ref="E99:E164" si="7">D99*F99</f>
        <v>0</v>
      </c>
      <c r="F99" s="155"/>
      <c r="G99" s="156"/>
      <c r="H99" s="164"/>
      <c r="I99" s="155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8"/>
      <c r="D100" s="187"/>
      <c r="E100" s="56">
        <f t="shared" si="7"/>
        <v>0</v>
      </c>
      <c r="F100" s="155"/>
      <c r="G100" s="156"/>
      <c r="H100" s="168"/>
      <c r="I100" s="155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98"/>
      <c r="B101" s="167"/>
      <c r="C101" s="189"/>
      <c r="D101" s="187"/>
      <c r="E101" s="56">
        <f t="shared" si="7"/>
        <v>0</v>
      </c>
      <c r="F101" s="155"/>
      <c r="G101" s="156"/>
      <c r="H101" s="168"/>
      <c r="I101" s="155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6.5" customHeight="1" x14ac:dyDescent="0.3">
      <c r="A102" s="98"/>
      <c r="B102" s="167"/>
      <c r="C102" s="187"/>
      <c r="D102" s="191"/>
      <c r="E102" s="56">
        <f t="shared" si="7"/>
        <v>0</v>
      </c>
      <c r="F102" s="155"/>
      <c r="G102" s="156"/>
      <c r="H102" s="168"/>
      <c r="I102" s="155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6.5" customHeight="1" x14ac:dyDescent="0.3">
      <c r="A103" s="110"/>
      <c r="B103" s="99"/>
      <c r="C103" s="187"/>
      <c r="D103" s="191"/>
      <c r="E103" s="56">
        <f t="shared" si="7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10"/>
      <c r="B104" s="99"/>
      <c r="C104" s="192"/>
      <c r="D104" s="191"/>
      <c r="E104" s="56">
        <f t="shared" si="7"/>
        <v>0</v>
      </c>
      <c r="F104" s="60"/>
      <c r="G104" s="58"/>
      <c r="H104" s="59"/>
      <c r="I104" s="60"/>
      <c r="J104" s="39">
        <f t="shared" si="0"/>
        <v>0</v>
      </c>
      <c r="K104" s="81"/>
      <c r="L104" s="652"/>
      <c r="M104" s="653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2"/>
      <c r="D105" s="191"/>
      <c r="E105" s="56">
        <f t="shared" si="7"/>
        <v>0</v>
      </c>
      <c r="F105" s="60"/>
      <c r="G105" s="58"/>
      <c r="H105" s="59"/>
      <c r="I105" s="60"/>
      <c r="J105" s="39">
        <f t="shared" si="0"/>
        <v>0</v>
      </c>
      <c r="K105" s="81"/>
      <c r="L105" s="652"/>
      <c r="M105" s="653"/>
      <c r="N105" s="42">
        <f t="shared" si="1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21" customHeight="1" x14ac:dyDescent="0.3">
      <c r="A106" s="193"/>
      <c r="B106" s="99"/>
      <c r="C106" s="194"/>
      <c r="D106" s="191"/>
      <c r="E106" s="56">
        <f t="shared" si="7"/>
        <v>0</v>
      </c>
      <c r="F106" s="60"/>
      <c r="G106" s="58"/>
      <c r="H106" s="59"/>
      <c r="I106" s="60"/>
      <c r="J106" s="39">
        <f t="shared" si="0"/>
        <v>0</v>
      </c>
      <c r="K106" s="81"/>
      <c r="L106" s="195"/>
      <c r="M106" s="195"/>
      <c r="N106" s="42">
        <f t="shared" si="1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26.25" customHeight="1" x14ac:dyDescent="0.3">
      <c r="A107" s="196"/>
      <c r="B107" s="99"/>
      <c r="C107" s="154"/>
      <c r="D107" s="191"/>
      <c r="E107" s="56">
        <f t="shared" si="7"/>
        <v>0</v>
      </c>
      <c r="F107" s="60"/>
      <c r="G107" s="58"/>
      <c r="H107" s="59"/>
      <c r="I107" s="60"/>
      <c r="J107" s="39">
        <f t="shared" si="0"/>
        <v>0</v>
      </c>
      <c r="K107" s="81"/>
      <c r="L107" s="195"/>
      <c r="M107" s="195"/>
      <c r="N107" s="42">
        <f t="shared" si="1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1"/>
      <c r="B109" s="99"/>
      <c r="C109" s="191"/>
      <c r="D109" s="191"/>
      <c r="E109" s="56">
        <f t="shared" si="7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1"/>
      <c r="B110" s="99"/>
      <c r="C110" s="191"/>
      <c r="D110" s="191"/>
      <c r="E110" s="56">
        <f t="shared" si="7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87"/>
      <c r="D111" s="191"/>
      <c r="E111" s="56">
        <f t="shared" si="7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654"/>
      <c r="P111" s="656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87"/>
      <c r="D112" s="191"/>
      <c r="E112" s="56">
        <f t="shared" si="7"/>
        <v>0</v>
      </c>
      <c r="F112" s="60"/>
      <c r="G112" s="58"/>
      <c r="H112" s="59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655"/>
      <c r="P112" s="657"/>
      <c r="Q112" s="158"/>
      <c r="R112" s="125"/>
      <c r="S112" s="176"/>
      <c r="T112" s="177"/>
      <c r="U112" s="49"/>
      <c r="V112" s="50"/>
    </row>
    <row r="113" spans="1:22" ht="17.25" x14ac:dyDescent="0.3">
      <c r="A113" s="99"/>
      <c r="B113" s="99"/>
      <c r="C113" s="191"/>
      <c r="D113" s="191"/>
      <c r="E113" s="56">
        <f t="shared" si="7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99"/>
      <c r="B114" s="99"/>
      <c r="C114" s="191"/>
      <c r="D114" s="191"/>
      <c r="E114" s="56">
        <f t="shared" si="7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3">
      <c r="A115" s="102"/>
      <c r="B115" s="99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4"/>
      <c r="D116" s="194"/>
      <c r="E116" s="56">
        <f t="shared" si="7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25">
      <c r="A117" s="152"/>
      <c r="B117" s="110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25">
      <c r="A118" s="152"/>
      <c r="B118" s="110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si="1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1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7.25" x14ac:dyDescent="0.3">
      <c r="A120" s="101"/>
      <c r="B120" s="99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1"/>
        <v>0</v>
      </c>
      <c r="O120" s="158"/>
      <c r="P120" s="190"/>
      <c r="Q120" s="158"/>
      <c r="R120" s="125"/>
      <c r="S120" s="176"/>
      <c r="T120" s="176"/>
      <c r="U120" s="49"/>
      <c r="V120" s="50"/>
    </row>
    <row r="121" spans="1:22" ht="17.25" x14ac:dyDescent="0.3">
      <c r="A121" s="101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1"/>
        <v>0</v>
      </c>
      <c r="O121" s="158"/>
      <c r="P121" s="190"/>
      <c r="Q121" s="158"/>
      <c r="R121" s="125"/>
      <c r="S121" s="176"/>
      <c r="T121" s="176"/>
      <c r="U121" s="49"/>
      <c r="V121" s="50"/>
    </row>
    <row r="122" spans="1:22" ht="18.75" x14ac:dyDescent="0.3">
      <c r="A122" s="99"/>
      <c r="B122" s="198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1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99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1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7.25" x14ac:dyDescent="0.3">
      <c r="A124" s="99"/>
      <c r="B124" s="99"/>
      <c r="C124" s="197"/>
      <c r="D124" s="197"/>
      <c r="E124" s="56">
        <f t="shared" si="7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1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7.25" x14ac:dyDescent="0.3">
      <c r="A125" s="152"/>
      <c r="B125" s="99"/>
      <c r="C125" s="197"/>
      <c r="D125" s="197"/>
      <c r="E125" s="56">
        <f t="shared" si="7"/>
        <v>0</v>
      </c>
      <c r="F125" s="60"/>
      <c r="G125" s="58"/>
      <c r="H125" s="59"/>
      <c r="I125" s="60"/>
      <c r="J125" s="39">
        <f t="shared" si="0"/>
        <v>0</v>
      </c>
      <c r="K125" s="81"/>
      <c r="L125" s="61"/>
      <c r="M125" s="61"/>
      <c r="N125" s="42">
        <f t="shared" si="1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" thickBot="1" x14ac:dyDescent="0.35">
      <c r="A126" s="199"/>
      <c r="B126" s="199"/>
      <c r="C126" s="200"/>
      <c r="D126" s="200"/>
      <c r="E126" s="201">
        <f t="shared" si="7"/>
        <v>0</v>
      </c>
      <c r="F126" s="38"/>
      <c r="G126" s="36"/>
      <c r="H126" s="499"/>
      <c r="I126" s="60"/>
      <c r="J126" s="39">
        <f t="shared" si="0"/>
        <v>0</v>
      </c>
      <c r="K126" s="81"/>
      <c r="L126" s="61"/>
      <c r="M126" s="61"/>
      <c r="N126" s="42">
        <f t="shared" si="1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9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0"/>
        <v>0</v>
      </c>
      <c r="K127" s="81"/>
      <c r="L127" s="61"/>
      <c r="M127" s="61"/>
      <c r="N127" s="42">
        <f t="shared" si="1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0"/>
        <v>0</v>
      </c>
      <c r="K128" s="81"/>
      <c r="L128" s="61"/>
      <c r="M128" s="61"/>
      <c r="N128" s="42">
        <f t="shared" si="1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10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0"/>
        <v>0</v>
      </c>
      <c r="K129" s="81"/>
      <c r="L129" s="61"/>
      <c r="M129" s="61"/>
      <c r="N129" s="42">
        <f t="shared" si="1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110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0"/>
        <v>0</v>
      </c>
      <c r="K130" s="81"/>
      <c r="L130" s="61"/>
      <c r="M130" s="61"/>
      <c r="N130" s="42">
        <f t="shared" si="1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99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0"/>
        <v>0</v>
      </c>
      <c r="K131" s="81"/>
      <c r="L131" s="61"/>
      <c r="M131" s="61"/>
      <c r="N131" s="42">
        <f t="shared" si="1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98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0"/>
        <v>0</v>
      </c>
      <c r="K132" s="81"/>
      <c r="L132" s="61"/>
      <c r="M132" s="61"/>
      <c r="N132" s="42">
        <f t="shared" ref="N132:N195" si="8">K132*I132</f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101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0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101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0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2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0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7"/>
        <v>0</v>
      </c>
      <c r="F136" s="60"/>
      <c r="G136" s="58"/>
      <c r="H136" s="59"/>
      <c r="I136" s="60"/>
      <c r="J136" s="39">
        <f t="shared" si="0"/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4"/>
      <c r="B137" s="99"/>
      <c r="C137" s="197"/>
      <c r="D137" s="197"/>
      <c r="E137" s="34">
        <f t="shared" si="7"/>
        <v>0</v>
      </c>
      <c r="F137" s="60"/>
      <c r="G137" s="58"/>
      <c r="H137" s="59"/>
      <c r="I137" s="60"/>
      <c r="J137" s="39">
        <f t="shared" si="0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4"/>
      <c r="B138" s="99"/>
      <c r="C138" s="154"/>
      <c r="D138" s="154"/>
      <c r="E138" s="34">
        <f t="shared" si="7"/>
        <v>0</v>
      </c>
      <c r="F138" s="60"/>
      <c r="G138" s="58"/>
      <c r="H138" s="59"/>
      <c r="I138" s="60"/>
      <c r="J138" s="39">
        <f t="shared" ref="J138:J201" si="9">I138-F138</f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54"/>
      <c r="D140" s="15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18.75" thickTop="1" thickBot="1" x14ac:dyDescent="0.35">
      <c r="A141" s="203"/>
      <c r="B141" s="99"/>
      <c r="C141" s="197"/>
      <c r="D141" s="197"/>
      <c r="E141" s="34">
        <f t="shared" si="7"/>
        <v>0</v>
      </c>
      <c r="F141" s="60"/>
      <c r="G141" s="58"/>
      <c r="H141" s="205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18.75" thickTop="1" thickBot="1" x14ac:dyDescent="0.35">
      <c r="A142" s="203"/>
      <c r="B142" s="99"/>
      <c r="C142" s="194"/>
      <c r="D142" s="194"/>
      <c r="E142" s="34">
        <f t="shared" si="7"/>
        <v>0</v>
      </c>
      <c r="F142" s="60"/>
      <c r="G142" s="58"/>
      <c r="H142" s="205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183"/>
      <c r="Q142" s="158"/>
      <c r="R142" s="125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20.25" thickTop="1" thickBot="1" x14ac:dyDescent="0.35">
      <c r="A145" s="99"/>
      <c r="B145" s="99"/>
      <c r="C145" s="197"/>
      <c r="D145" s="197"/>
      <c r="E145" s="34">
        <f t="shared" si="7"/>
        <v>0</v>
      </c>
      <c r="F145" s="60"/>
      <c r="G145" s="58"/>
      <c r="H145" s="206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158"/>
      <c r="P145" s="207"/>
      <c r="Q145" s="158"/>
      <c r="R145" s="208"/>
      <c r="S145" s="176"/>
      <c r="T145" s="177"/>
      <c r="U145" s="49"/>
      <c r="V145" s="50"/>
    </row>
    <row r="146" spans="1:22" ht="20.2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6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158"/>
      <c r="P146" s="207"/>
      <c r="Q146" s="158"/>
      <c r="R146" s="208"/>
      <c r="S146" s="176"/>
      <c r="T146" s="177"/>
      <c r="U146" s="49"/>
      <c r="V146" s="50"/>
    </row>
    <row r="147" spans="1:22" ht="18.75" thickTop="1" thickBot="1" x14ac:dyDescent="0.35">
      <c r="A147" s="102"/>
      <c r="B147" s="99"/>
      <c r="C147" s="197"/>
      <c r="D147" s="197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99"/>
      <c r="B148" s="99"/>
      <c r="C148" s="197"/>
      <c r="D148" s="197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101"/>
      <c r="B152" s="99"/>
      <c r="C152" s="181"/>
      <c r="D152" s="181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01"/>
      <c r="B153" s="99"/>
      <c r="C153" s="181"/>
      <c r="D153" s="181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169"/>
      <c r="B156" s="99"/>
      <c r="C156" s="182"/>
      <c r="D156" s="182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09"/>
      <c r="Q156" s="211"/>
      <c r="R156" s="208"/>
      <c r="S156" s="176"/>
      <c r="T156" s="177"/>
      <c r="U156" s="49"/>
      <c r="V156" s="50"/>
    </row>
    <row r="157" spans="1:22" ht="18.75" thickTop="1" thickBot="1" x14ac:dyDescent="0.35">
      <c r="A157" s="169"/>
      <c r="B157" s="99"/>
      <c r="C157" s="182"/>
      <c r="D157" s="182"/>
      <c r="E157" s="34">
        <f t="shared" si="7"/>
        <v>0</v>
      </c>
      <c r="F157" s="60"/>
      <c r="G157" s="58"/>
      <c r="H157" s="205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05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20.2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6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7"/>
        <v>0</v>
      </c>
      <c r="F160" s="60"/>
      <c r="G160" s="58"/>
      <c r="H160" s="213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69"/>
      <c r="P160" s="212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7"/>
        <v>0</v>
      </c>
      <c r="F161" s="60"/>
      <c r="G161" s="58"/>
      <c r="H161" s="205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69"/>
      <c r="P161" s="212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14"/>
      <c r="B162" s="99"/>
      <c r="C162" s="197"/>
      <c r="D162" s="197"/>
      <c r="E162" s="34">
        <f t="shared" si="7"/>
        <v>0</v>
      </c>
      <c r="F162" s="60"/>
      <c r="G162" s="58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20"/>
      <c r="B163" s="99"/>
      <c r="C163" s="197"/>
      <c r="D163" s="197"/>
      <c r="E163" s="34">
        <f t="shared" si="7"/>
        <v>0</v>
      </c>
      <c r="F163" s="60"/>
      <c r="G163" s="221"/>
      <c r="H163" s="222"/>
      <c r="I163" s="60"/>
      <c r="J163" s="39">
        <f t="shared" si="9"/>
        <v>0</v>
      </c>
      <c r="K163" s="81"/>
      <c r="L163" s="61"/>
      <c r="M163" s="61"/>
      <c r="N163" s="42">
        <f t="shared" si="8"/>
        <v>0</v>
      </c>
      <c r="O163" s="223"/>
      <c r="P163" s="224"/>
      <c r="Q163" s="210"/>
      <c r="R163" s="208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7"/>
        <v>0</v>
      </c>
      <c r="F164" s="60"/>
      <c r="G164" s="224"/>
      <c r="H164" s="215"/>
      <c r="I164" s="60"/>
      <c r="J164" s="39">
        <f t="shared" si="9"/>
        <v>0</v>
      </c>
      <c r="K164" s="81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ref="E165:E234" si="10">D165*F165</f>
        <v>0</v>
      </c>
      <c r="F165" s="60"/>
      <c r="G165" s="224"/>
      <c r="H165" s="222"/>
      <c r="I165" s="60"/>
      <c r="J165" s="39">
        <f t="shared" si="9"/>
        <v>0</v>
      </c>
      <c r="K165" s="225"/>
      <c r="L165" s="61"/>
      <c r="M165" s="61" t="s">
        <v>26</v>
      </c>
      <c r="N165" s="42">
        <f t="shared" si="8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3"/>
      <c r="B166" s="99"/>
      <c r="C166" s="197"/>
      <c r="D166" s="197"/>
      <c r="E166" s="34">
        <f t="shared" si="10"/>
        <v>0</v>
      </c>
      <c r="F166" s="60"/>
      <c r="G166" s="224"/>
      <c r="H166" s="222"/>
      <c r="I166" s="60"/>
      <c r="J166" s="39">
        <f t="shared" si="9"/>
        <v>0</v>
      </c>
      <c r="K166" s="225"/>
      <c r="L166" s="61"/>
      <c r="M166" s="61"/>
      <c r="N166" s="42">
        <f t="shared" si="8"/>
        <v>0</v>
      </c>
      <c r="O166" s="223"/>
      <c r="P166" s="224"/>
      <c r="Q166" s="210"/>
      <c r="R166" s="208"/>
      <c r="S166" s="176"/>
      <c r="T166" s="177"/>
      <c r="U166" s="49"/>
      <c r="V166" s="50"/>
    </row>
    <row r="167" spans="1:22" ht="18.75" thickTop="1" thickBot="1" x14ac:dyDescent="0.35">
      <c r="A167" s="169"/>
      <c r="B167" s="99"/>
      <c r="C167" s="226"/>
      <c r="D167" s="226"/>
      <c r="E167" s="34">
        <f t="shared" si="10"/>
        <v>0</v>
      </c>
      <c r="F167" s="60"/>
      <c r="G167" s="224"/>
      <c r="H167" s="227"/>
      <c r="I167" s="60"/>
      <c r="J167" s="39">
        <f t="shared" si="9"/>
        <v>0</v>
      </c>
      <c r="K167" s="81"/>
      <c r="L167" s="61"/>
      <c r="M167" s="61"/>
      <c r="N167" s="42">
        <f t="shared" si="8"/>
        <v>0</v>
      </c>
      <c r="O167" s="228"/>
      <c r="P167" s="229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30"/>
      <c r="B168" s="99"/>
      <c r="C168" s="197"/>
      <c r="D168" s="197"/>
      <c r="E168" s="34">
        <f t="shared" si="10"/>
        <v>0</v>
      </c>
      <c r="F168" s="60"/>
      <c r="G168" s="224"/>
      <c r="H168" s="205"/>
      <c r="I168" s="60"/>
      <c r="J168" s="39">
        <f t="shared" si="9"/>
        <v>0</v>
      </c>
      <c r="K168" s="225"/>
      <c r="L168" s="231"/>
      <c r="M168" s="231"/>
      <c r="N168" s="42">
        <f t="shared" si="8"/>
        <v>0</v>
      </c>
      <c r="O168" s="228"/>
      <c r="P168" s="229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3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25"/>
      <c r="L169" s="231"/>
      <c r="M169" s="231"/>
      <c r="N169" s="42">
        <f t="shared" si="8"/>
        <v>0</v>
      </c>
      <c r="O169" s="69"/>
      <c r="P169" s="209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0"/>
        <v>0</v>
      </c>
      <c r="F170" s="60"/>
      <c r="G170" s="224"/>
      <c r="H170" s="232"/>
      <c r="I170" s="60"/>
      <c r="J170" s="39">
        <f t="shared" si="9"/>
        <v>0</v>
      </c>
      <c r="K170" s="233"/>
      <c r="L170" s="231"/>
      <c r="M170" s="231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20.25" thickTop="1" thickBot="1" x14ac:dyDescent="0.35">
      <c r="A171" s="20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5"/>
      <c r="M171" s="235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36"/>
      <c r="B172" s="99"/>
      <c r="C172" s="197"/>
      <c r="D172" s="197"/>
      <c r="E172" s="34">
        <f t="shared" si="10"/>
        <v>0</v>
      </c>
      <c r="F172" s="237"/>
      <c r="G172" s="224"/>
      <c r="H172" s="213"/>
      <c r="I172" s="60"/>
      <c r="J172" s="39">
        <f t="shared" si="9"/>
        <v>0</v>
      </c>
      <c r="K172" s="234"/>
      <c r="L172" s="238"/>
      <c r="M172" s="238"/>
      <c r="N172" s="42">
        <f t="shared" si="8"/>
        <v>0</v>
      </c>
      <c r="O172" s="223"/>
      <c r="P172" s="224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14"/>
      <c r="B173" s="99"/>
      <c r="C173" s="197"/>
      <c r="D173" s="197"/>
      <c r="E173" s="34">
        <f t="shared" si="10"/>
        <v>0</v>
      </c>
      <c r="F173" s="60"/>
      <c r="G173" s="224"/>
      <c r="H173" s="20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20.2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239"/>
      <c r="I174" s="60"/>
      <c r="J174" s="39">
        <f t="shared" si="9"/>
        <v>0</v>
      </c>
      <c r="K174" s="81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15"/>
      <c r="I175" s="60"/>
      <c r="J175" s="39">
        <f t="shared" si="9"/>
        <v>0</v>
      </c>
      <c r="K175" s="234"/>
      <c r="L175" s="231"/>
      <c r="M175" s="23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31"/>
      <c r="M176" s="23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240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234"/>
      <c r="L178" s="241"/>
      <c r="M178" s="24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197"/>
      <c r="D179" s="197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234"/>
      <c r="L179" s="241"/>
      <c r="M179" s="241"/>
      <c r="N179" s="42">
        <f t="shared" si="8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197"/>
      <c r="D180" s="197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18.75" thickTop="1" thickBot="1" x14ac:dyDescent="0.35">
      <c r="A181" s="204"/>
      <c r="B181" s="99"/>
      <c r="C181" s="242"/>
      <c r="D181" s="242"/>
      <c r="E181" s="34">
        <f t="shared" si="10"/>
        <v>0</v>
      </c>
      <c r="F181" s="60"/>
      <c r="G181" s="224"/>
      <c r="H181" s="175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223"/>
      <c r="P181" s="243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2"/>
      <c r="D182" s="242"/>
      <c r="E182" s="34">
        <f t="shared" si="10"/>
        <v>0</v>
      </c>
      <c r="F182" s="60"/>
      <c r="G182" s="224"/>
      <c r="H182" s="175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223"/>
      <c r="P182" s="243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01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04"/>
      <c r="B184" s="99"/>
      <c r="C184" s="244"/>
      <c r="D184" s="244"/>
      <c r="E184" s="34">
        <f t="shared" si="10"/>
        <v>0</v>
      </c>
      <c r="F184" s="60"/>
      <c r="G184" s="224"/>
      <c r="H184" s="59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26"/>
      <c r="D185" s="226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20.25" thickTop="1" thickBot="1" x14ac:dyDescent="0.35">
      <c r="A186" s="245"/>
      <c r="B186" s="246"/>
      <c r="C186" s="181"/>
      <c r="D186" s="181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228"/>
      <c r="P186" s="22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7"/>
      <c r="D187" s="247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7"/>
      <c r="D188" s="247"/>
      <c r="E188" s="34">
        <f t="shared" si="10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248"/>
      <c r="B189" s="99"/>
      <c r="C189" s="249"/>
      <c r="D189" s="249"/>
      <c r="E189" s="34">
        <f t="shared" si="10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50"/>
      <c r="D190" s="250"/>
      <c r="E190" s="34">
        <f t="shared" si="10"/>
        <v>0</v>
      </c>
      <c r="F190" s="60"/>
      <c r="G190" s="251"/>
      <c r="H190" s="227"/>
      <c r="I190" s="60"/>
      <c r="J190" s="39">
        <f t="shared" si="9"/>
        <v>0</v>
      </c>
      <c r="K190" s="81"/>
      <c r="L190" s="61"/>
      <c r="M190" s="61"/>
      <c r="N190" s="42">
        <f t="shared" si="8"/>
        <v>0</v>
      </c>
      <c r="O190" s="62"/>
      <c r="P190" s="252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50"/>
      <c r="D191" s="250"/>
      <c r="E191" s="34">
        <f t="shared" si="10"/>
        <v>0</v>
      </c>
      <c r="F191" s="60"/>
      <c r="G191" s="58"/>
      <c r="H191" s="227"/>
      <c r="I191" s="60"/>
      <c r="J191" s="39">
        <f t="shared" si="9"/>
        <v>0</v>
      </c>
      <c r="K191" s="81"/>
      <c r="L191" s="61"/>
      <c r="M191" s="61"/>
      <c r="N191" s="42">
        <f t="shared" si="8"/>
        <v>0</v>
      </c>
      <c r="O191" s="62"/>
      <c r="P191" s="252"/>
      <c r="Q191" s="124"/>
      <c r="R191" s="125"/>
      <c r="S191" s="176"/>
      <c r="T191" s="177"/>
      <c r="U191" s="49"/>
      <c r="V191" s="50"/>
    </row>
    <row r="192" spans="1:22" ht="17.25" thickTop="1" thickBot="1" x14ac:dyDescent="0.3">
      <c r="A192" s="169"/>
      <c r="B192" s="203"/>
      <c r="C192" s="253"/>
      <c r="D192" s="253"/>
      <c r="E192" s="34">
        <f t="shared" si="10"/>
        <v>0</v>
      </c>
      <c r="F192" s="254"/>
      <c r="G192" s="224"/>
      <c r="H192" s="255"/>
      <c r="I192" s="254"/>
      <c r="J192" s="39">
        <f t="shared" si="9"/>
        <v>0</v>
      </c>
      <c r="N192" s="42">
        <f t="shared" si="8"/>
        <v>0</v>
      </c>
      <c r="O192" s="257"/>
      <c r="P192" s="243"/>
      <c r="Q192" s="258"/>
      <c r="R192" s="259"/>
      <c r="S192" s="260"/>
      <c r="T192" s="261"/>
      <c r="U192" s="262"/>
      <c r="V192" s="263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254"/>
      <c r="G193" s="224"/>
      <c r="H193" s="255"/>
      <c r="I193" s="254"/>
      <c r="J193" s="39">
        <f t="shared" si="9"/>
        <v>0</v>
      </c>
      <c r="N193" s="42">
        <f t="shared" si="8"/>
        <v>0</v>
      </c>
      <c r="O193" s="257"/>
      <c r="P193" s="243"/>
      <c r="Q193" s="258"/>
      <c r="R193" s="259"/>
      <c r="S193" s="260"/>
      <c r="T193" s="261"/>
      <c r="U193" s="262"/>
      <c r="V193" s="263"/>
    </row>
    <row r="194" spans="1:22" ht="18.75" thickTop="1" thickBot="1" x14ac:dyDescent="0.35">
      <c r="A194" s="169"/>
      <c r="B194" s="99"/>
      <c r="C194" s="249"/>
      <c r="D194" s="249"/>
      <c r="E194" s="34">
        <f t="shared" si="10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8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9"/>
      <c r="D195" s="249"/>
      <c r="E195" s="34">
        <f t="shared" si="10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8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ref="N196:N259" si="11">K196*I196</f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64"/>
      <c r="D197" s="264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5"/>
      <c r="D199" s="265"/>
      <c r="E199" s="34">
        <f t="shared" si="10"/>
        <v>0</v>
      </c>
      <c r="F199" s="60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64"/>
      <c r="D200" s="264"/>
      <c r="E200" s="34">
        <f t="shared" si="10"/>
        <v>0</v>
      </c>
      <c r="F200" s="60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9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ref="J202:J265" si="12">I202-F202</f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5">
      <c r="A203" s="169"/>
      <c r="B203" s="99"/>
      <c r="C203" s="244"/>
      <c r="D203" s="244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169"/>
      <c r="B204" s="99"/>
      <c r="C204" s="244"/>
      <c r="D204" s="244"/>
      <c r="E204" s="34">
        <f t="shared" si="10"/>
        <v>0</v>
      </c>
      <c r="F204" s="60"/>
      <c r="G204" s="224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248"/>
      <c r="B205" s="203"/>
      <c r="C205" s="249"/>
      <c r="D205" s="249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5">
      <c r="A206" s="266"/>
      <c r="B206" s="99"/>
      <c r="C206" s="250"/>
      <c r="D206" s="250"/>
      <c r="E206" s="34">
        <f t="shared" si="10"/>
        <v>0</v>
      </c>
      <c r="F206" s="60"/>
      <c r="G206" s="58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2"/>
      <c r="P206" s="252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60"/>
      <c r="G208" s="224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60"/>
      <c r="G209" s="224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268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67"/>
      <c r="D216" s="267"/>
      <c r="E216" s="34">
        <f t="shared" si="10"/>
        <v>0</v>
      </c>
      <c r="F216" s="268"/>
      <c r="G216" s="251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67"/>
      <c r="D217" s="267"/>
      <c r="E217" s="34">
        <f t="shared" si="10"/>
        <v>0</v>
      </c>
      <c r="F217" s="60"/>
      <c r="G217" s="251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0"/>
        <v>0</v>
      </c>
      <c r="F224" s="60"/>
      <c r="G224" s="224"/>
      <c r="H224" s="227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7.25" thickTop="1" thickBot="1" x14ac:dyDescent="0.3">
      <c r="A226" s="203"/>
      <c r="B226" s="253"/>
      <c r="C226" s="244"/>
      <c r="D226" s="244"/>
      <c r="E226" s="34">
        <f t="shared" si="10"/>
        <v>0</v>
      </c>
      <c r="F226" s="60"/>
      <c r="G226" s="58"/>
      <c r="H226" s="59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6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266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2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0"/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0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ref="E235:E279" si="13">D235*F235</f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44"/>
      <c r="D239" s="244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70"/>
      <c r="D241" s="270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4"/>
      <c r="D242" s="244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4"/>
      <c r="D243" s="264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5"/>
      <c r="D244" s="265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65"/>
      <c r="D245" s="265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64"/>
      <c r="D246" s="264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169"/>
      <c r="B247" s="203"/>
      <c r="C247" s="249"/>
      <c r="D247" s="249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197"/>
      <c r="D248" s="197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03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03"/>
      <c r="C251" s="226"/>
      <c r="D251" s="226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71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226"/>
      <c r="D253" s="226"/>
      <c r="E253" s="34">
        <f t="shared" si="13"/>
        <v>0</v>
      </c>
      <c r="F253" s="60"/>
      <c r="G253" s="224"/>
      <c r="H253" s="59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204"/>
      <c r="B254" s="272"/>
      <c r="C254" s="226"/>
      <c r="D254" s="226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8.75" thickTop="1" thickBot="1" x14ac:dyDescent="0.3">
      <c r="A255" s="169"/>
      <c r="B255" s="272"/>
      <c r="C255" s="181"/>
      <c r="D255" s="181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18.75" thickTop="1" thickBot="1" x14ac:dyDescent="0.3">
      <c r="A256" s="169"/>
      <c r="B256" s="272"/>
      <c r="C256" s="181"/>
      <c r="D256" s="181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61"/>
      <c r="M256" s="61"/>
      <c r="N256" s="42">
        <f t="shared" si="11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2"/>
      <c r="C257" s="242"/>
      <c r="D257" s="242"/>
      <c r="E257" s="34">
        <f t="shared" si="13"/>
        <v>0</v>
      </c>
      <c r="F257" s="60"/>
      <c r="G257" s="224"/>
      <c r="H257" s="175"/>
      <c r="I257" s="60"/>
      <c r="J257" s="39">
        <f t="shared" si="12"/>
        <v>0</v>
      </c>
      <c r="K257" s="81"/>
      <c r="L257" s="61"/>
      <c r="M257" s="61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2"/>
      <c r="C258" s="187"/>
      <c r="D258" s="187"/>
      <c r="E258" s="34">
        <f t="shared" si="13"/>
        <v>0</v>
      </c>
      <c r="F258" s="60"/>
      <c r="G258" s="224"/>
      <c r="H258" s="175"/>
      <c r="I258" s="60"/>
      <c r="J258" s="39">
        <f t="shared" si="12"/>
        <v>0</v>
      </c>
      <c r="K258" s="81"/>
      <c r="L258" s="273"/>
      <c r="M258" s="274"/>
      <c r="N258" s="42">
        <f t="shared" si="11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5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1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5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ref="N260:N279" si="14">K260*I260</f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04"/>
      <c r="B262" s="278"/>
      <c r="C262" s="182"/>
      <c r="D262" s="182"/>
      <c r="E262" s="34">
        <f t="shared" si="13"/>
        <v>0</v>
      </c>
      <c r="F262" s="182"/>
      <c r="G262" s="276"/>
      <c r="H262" s="277"/>
      <c r="I262" s="57"/>
      <c r="J262" s="39">
        <f t="shared" si="12"/>
        <v>0</v>
      </c>
      <c r="K262" s="81"/>
      <c r="L262" s="273"/>
      <c r="M262" s="274"/>
      <c r="N262" s="42">
        <f t="shared" si="14"/>
        <v>0</v>
      </c>
      <c r="O262" s="69"/>
      <c r="P262" s="212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04"/>
      <c r="B263" s="278"/>
      <c r="C263" s="182"/>
      <c r="D263" s="182"/>
      <c r="E263" s="34">
        <f t="shared" si="13"/>
        <v>0</v>
      </c>
      <c r="F263" s="182"/>
      <c r="G263" s="276"/>
      <c r="H263" s="277"/>
      <c r="I263" s="57"/>
      <c r="J263" s="39">
        <f t="shared" si="12"/>
        <v>0</v>
      </c>
      <c r="K263" s="81"/>
      <c r="L263" s="273"/>
      <c r="M263" s="274"/>
      <c r="N263" s="42">
        <f t="shared" si="14"/>
        <v>0</v>
      </c>
      <c r="O263" s="69"/>
      <c r="P263" s="212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80"/>
      <c r="E264" s="34">
        <f t="shared" si="13"/>
        <v>0</v>
      </c>
      <c r="F264" s="38"/>
      <c r="G264" s="281"/>
      <c r="H264" s="282"/>
      <c r="I264" s="60"/>
      <c r="J264" s="39">
        <f t="shared" si="12"/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79"/>
      <c r="D265" s="279"/>
      <c r="E265" s="34">
        <f t="shared" si="13"/>
        <v>0</v>
      </c>
      <c r="F265" s="60"/>
      <c r="G265" s="224"/>
      <c r="H265" s="175"/>
      <c r="I265" s="60"/>
      <c r="J265" s="39">
        <f t="shared" si="12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0.25" thickTop="1" thickBot="1" x14ac:dyDescent="0.35">
      <c r="A266" s="204"/>
      <c r="B266" s="203"/>
      <c r="C266" s="279"/>
      <c r="D266" s="279"/>
      <c r="E266" s="34">
        <f t="shared" si="13"/>
        <v>0</v>
      </c>
      <c r="F266" s="60"/>
      <c r="G266" s="224"/>
      <c r="H266" s="175"/>
      <c r="I266" s="60"/>
      <c r="J266" s="39">
        <f t="shared" ref="J266:J275" si="15">I266-F266</f>
        <v>0</v>
      </c>
      <c r="K266" s="81"/>
      <c r="L266" s="273"/>
      <c r="M266" s="283"/>
      <c r="N266" s="42">
        <f t="shared" si="14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0.25" thickTop="1" thickBot="1" x14ac:dyDescent="0.35">
      <c r="A267" s="204"/>
      <c r="B267" s="203"/>
      <c r="C267" s="284"/>
      <c r="D267" s="284"/>
      <c r="E267" s="34">
        <f t="shared" si="13"/>
        <v>0</v>
      </c>
      <c r="F267" s="60"/>
      <c r="G267" s="224"/>
      <c r="H267" s="175"/>
      <c r="I267" s="60"/>
      <c r="J267" s="39">
        <f t="shared" si="15"/>
        <v>0</v>
      </c>
      <c r="K267" s="81"/>
      <c r="L267" s="273"/>
      <c r="M267" s="283"/>
      <c r="N267" s="42">
        <f t="shared" si="14"/>
        <v>0</v>
      </c>
      <c r="O267" s="223"/>
      <c r="P267" s="243"/>
      <c r="Q267" s="124"/>
      <c r="R267" s="125"/>
      <c r="S267" s="176"/>
      <c r="T267" s="177"/>
      <c r="U267" s="49"/>
      <c r="V267" s="50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55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85"/>
      <c r="B270" s="203"/>
      <c r="C270" s="203"/>
      <c r="D270" s="203"/>
      <c r="E270" s="34">
        <f t="shared" si="13"/>
        <v>0</v>
      </c>
      <c r="F270" s="254"/>
      <c r="G270" s="224"/>
      <c r="H270" s="255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259"/>
      <c r="V270" s="263"/>
    </row>
    <row r="271" spans="1:22" ht="17.25" thickTop="1" thickBot="1" x14ac:dyDescent="0.3">
      <c r="A271" s="285"/>
      <c r="B271" s="203"/>
      <c r="C271" s="203"/>
      <c r="D271" s="203"/>
      <c r="E271" s="34">
        <f t="shared" si="13"/>
        <v>0</v>
      </c>
      <c r="F271" s="254"/>
      <c r="G271" s="224"/>
      <c r="H271" s="291"/>
      <c r="I271" s="254">
        <v>0</v>
      </c>
      <c r="J271" s="39">
        <f t="shared" si="15"/>
        <v>0</v>
      </c>
      <c r="K271" s="286"/>
      <c r="L271" s="286"/>
      <c r="M271" s="286"/>
      <c r="N271" s="42">
        <f t="shared" si="14"/>
        <v>0</v>
      </c>
      <c r="O271" s="287"/>
      <c r="P271" s="243"/>
      <c r="Q271" s="124"/>
      <c r="R271" s="288"/>
      <c r="S271" s="289"/>
      <c r="T271" s="290"/>
      <c r="U271" s="259"/>
      <c r="V271" s="263"/>
    </row>
    <row r="272" spans="1:22" ht="17.25" thickTop="1" thickBot="1" x14ac:dyDescent="0.3">
      <c r="A272" s="292"/>
      <c r="B272" s="203"/>
      <c r="C272" s="203"/>
      <c r="D272" s="203"/>
      <c r="E272" s="34">
        <f t="shared" si="13"/>
        <v>0</v>
      </c>
      <c r="F272" s="254"/>
      <c r="G272" s="224"/>
      <c r="H272" s="293"/>
      <c r="I272" s="254">
        <v>0</v>
      </c>
      <c r="J272" s="39">
        <f t="shared" si="15"/>
        <v>0</v>
      </c>
      <c r="K272" s="286"/>
      <c r="L272" s="286"/>
      <c r="M272" s="286"/>
      <c r="N272" s="42">
        <f t="shared" si="14"/>
        <v>0</v>
      </c>
      <c r="O272" s="287"/>
      <c r="P272" s="243"/>
      <c r="Q272" s="124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H273" s="299"/>
      <c r="I273" s="297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17.25" thickTop="1" thickBot="1" x14ac:dyDescent="0.3">
      <c r="A274" s="294"/>
      <c r="B274" s="295"/>
      <c r="E274" s="34">
        <f t="shared" si="13"/>
        <v>0</v>
      </c>
      <c r="I274" s="297">
        <v>0</v>
      </c>
      <c r="J274" s="39">
        <f t="shared" si="15"/>
        <v>0</v>
      </c>
      <c r="K274" s="300"/>
      <c r="L274" s="300"/>
      <c r="M274" s="300"/>
      <c r="N274" s="42">
        <f t="shared" si="14"/>
        <v>0</v>
      </c>
      <c r="O274" s="287"/>
      <c r="P274" s="243"/>
      <c r="Q274" s="258"/>
      <c r="R274" s="288"/>
      <c r="S274" s="289"/>
      <c r="T274" s="290"/>
      <c r="U274" s="49"/>
      <c r="V274" s="50"/>
    </row>
    <row r="275" spans="1:22" ht="17.25" thickTop="1" thickBot="1" x14ac:dyDescent="0.3">
      <c r="A275" s="294"/>
      <c r="B275" s="295"/>
      <c r="E275" s="34">
        <f t="shared" si="13"/>
        <v>0</v>
      </c>
      <c r="I275" s="302">
        <v>0</v>
      </c>
      <c r="J275" s="39">
        <f t="shared" si="15"/>
        <v>0</v>
      </c>
      <c r="K275" s="300"/>
      <c r="L275" s="300"/>
      <c r="M275" s="300"/>
      <c r="N275" s="42">
        <f t="shared" si="14"/>
        <v>0</v>
      </c>
      <c r="O275" s="287"/>
      <c r="P275" s="243"/>
      <c r="Q275" s="258"/>
      <c r="R275" s="288"/>
      <c r="S275" s="289"/>
      <c r="T275" s="290"/>
      <c r="U275" s="49"/>
      <c r="V275" s="50"/>
    </row>
    <row r="276" spans="1:22" ht="20.25" thickTop="1" thickBot="1" x14ac:dyDescent="0.35">
      <c r="A276" s="294"/>
      <c r="B276" s="295"/>
      <c r="E276" s="34" t="e">
        <f t="shared" si="13"/>
        <v>#VALUE!</v>
      </c>
      <c r="F276" s="643" t="s">
        <v>27</v>
      </c>
      <c r="G276" s="643"/>
      <c r="H276" s="644"/>
      <c r="I276" s="303">
        <f>SUM(I4:I275)</f>
        <v>446614.07</v>
      </c>
      <c r="J276" s="304"/>
      <c r="K276" s="300"/>
      <c r="L276" s="305"/>
      <c r="M276" s="300"/>
      <c r="N276" s="42">
        <f t="shared" si="14"/>
        <v>0</v>
      </c>
      <c r="O276" s="287"/>
      <c r="P276" s="243"/>
      <c r="Q276" s="258"/>
      <c r="R276" s="288"/>
      <c r="S276" s="306"/>
      <c r="T276" s="261"/>
      <c r="U276" s="262"/>
      <c r="V276" s="50"/>
    </row>
    <row r="277" spans="1:22" ht="20.25" thickTop="1" thickBot="1" x14ac:dyDescent="0.3">
      <c r="A277" s="307"/>
      <c r="B277" s="295"/>
      <c r="E277" s="34">
        <f t="shared" si="13"/>
        <v>0</v>
      </c>
      <c r="I277" s="308"/>
      <c r="J277" s="304"/>
      <c r="K277" s="300"/>
      <c r="L277" s="305"/>
      <c r="M277" s="300"/>
      <c r="N277" s="42">
        <f t="shared" si="14"/>
        <v>0</v>
      </c>
      <c r="O277" s="309"/>
      <c r="Q277" s="6"/>
      <c r="R277" s="310"/>
      <c r="S277" s="311"/>
      <c r="T277" s="312"/>
      <c r="V277" s="9"/>
    </row>
    <row r="278" spans="1:22" ht="17.25" thickTop="1" thickBot="1" x14ac:dyDescent="0.3">
      <c r="A278" s="294"/>
      <c r="B278" s="295"/>
      <c r="E278" s="34">
        <f t="shared" si="13"/>
        <v>0</v>
      </c>
      <c r="J278" s="297"/>
      <c r="K278" s="300"/>
      <c r="L278" s="300"/>
      <c r="M278" s="300"/>
      <c r="N278" s="42">
        <f t="shared" si="14"/>
        <v>0</v>
      </c>
      <c r="O278" s="309"/>
      <c r="Q278" s="6"/>
      <c r="R278" s="310"/>
      <c r="S278" s="311"/>
      <c r="T278" s="312"/>
      <c r="V278" s="9"/>
    </row>
    <row r="279" spans="1:22" ht="17.25" thickTop="1" thickBot="1" x14ac:dyDescent="0.3">
      <c r="A279" s="294"/>
      <c r="B279" s="295"/>
      <c r="E279" s="34">
        <f t="shared" si="13"/>
        <v>0</v>
      </c>
      <c r="J279" s="297"/>
      <c r="K279" s="314"/>
      <c r="N279" s="42">
        <f t="shared" si="14"/>
        <v>0</v>
      </c>
      <c r="O279" s="315"/>
      <c r="Q279" s="6"/>
      <c r="R279" s="310"/>
      <c r="S279" s="311"/>
      <c r="T279" s="316"/>
      <c r="V279" s="9"/>
    </row>
    <row r="280" spans="1:22" ht="17.25" thickTop="1" thickBot="1" x14ac:dyDescent="0.3">
      <c r="A280" s="294"/>
      <c r="H280" s="318"/>
      <c r="I280" s="319" t="s">
        <v>28</v>
      </c>
      <c r="J280" s="320"/>
      <c r="K280" s="320"/>
      <c r="L280" s="321">
        <f>SUM(L268:L279)</f>
        <v>0</v>
      </c>
      <c r="M280" s="322"/>
      <c r="N280" s="323">
        <f>SUM(N4:N279)</f>
        <v>13547721.926999997</v>
      </c>
      <c r="O280" s="324"/>
      <c r="Q280" s="325">
        <f>SUM(Q4:Q279)</f>
        <v>0</v>
      </c>
      <c r="R280" s="256"/>
      <c r="S280" s="326">
        <f>SUM(S22:S279)</f>
        <v>0</v>
      </c>
      <c r="T280" s="327"/>
      <c r="U280" s="328"/>
      <c r="V280" s="329">
        <f>SUM(V268:V279)</f>
        <v>0</v>
      </c>
    </row>
    <row r="281" spans="1:22" x14ac:dyDescent="0.25">
      <c r="A281" s="294"/>
      <c r="H281" s="318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ht="16.5" thickBot="1" x14ac:dyDescent="0.3">
      <c r="A282" s="294"/>
      <c r="H282" s="318"/>
      <c r="I282" s="330"/>
      <c r="J282" s="331"/>
      <c r="K282" s="332"/>
      <c r="L282" s="332"/>
      <c r="M282" s="332"/>
      <c r="N282" s="333"/>
      <c r="O282" s="324"/>
      <c r="R282" s="310"/>
      <c r="S282" s="334"/>
      <c r="U282" s="336"/>
      <c r="V282"/>
    </row>
    <row r="283" spans="1:22" ht="19.5" thickTop="1" x14ac:dyDescent="0.25">
      <c r="A283" s="294"/>
      <c r="I283" s="337" t="s">
        <v>29</v>
      </c>
      <c r="J283" s="338"/>
      <c r="K283" s="338"/>
      <c r="L283" s="339"/>
      <c r="M283" s="339"/>
      <c r="N283" s="340">
        <f>V280+S280+Q280+N280+L280</f>
        <v>13547721.926999997</v>
      </c>
      <c r="O283" s="341"/>
      <c r="R283" s="310"/>
      <c r="S283" s="334"/>
      <c r="U283" s="336"/>
      <c r="V283"/>
    </row>
    <row r="284" spans="1:22" ht="19.5" thickBot="1" x14ac:dyDescent="0.3">
      <c r="A284" s="342"/>
      <c r="I284" s="343"/>
      <c r="J284" s="344"/>
      <c r="K284" s="344"/>
      <c r="L284" s="345"/>
      <c r="M284" s="345"/>
      <c r="N284" s="346"/>
      <c r="O284" s="347"/>
      <c r="R284" s="310"/>
      <c r="S284" s="334"/>
      <c r="U284" s="336"/>
      <c r="V284"/>
    </row>
    <row r="285" spans="1:22" ht="16.5" thickTop="1" x14ac:dyDescent="0.25">
      <c r="A285" s="342"/>
      <c r="I285" s="330"/>
      <c r="J285" s="331"/>
      <c r="K285" s="332"/>
      <c r="L285" s="332"/>
      <c r="M285" s="332"/>
      <c r="N285" s="333"/>
      <c r="O285" s="324"/>
      <c r="R285" s="310"/>
      <c r="S285" s="334"/>
      <c r="U285" s="336"/>
      <c r="V285"/>
    </row>
    <row r="286" spans="1:22" x14ac:dyDescent="0.25">
      <c r="A286" s="294"/>
      <c r="I286" s="330"/>
      <c r="J286" s="331"/>
      <c r="K286" s="332"/>
      <c r="L286" s="332"/>
      <c r="M286" s="332"/>
      <c r="N286" s="333"/>
      <c r="O286" s="324"/>
      <c r="R286" s="310"/>
      <c r="S286" s="334"/>
      <c r="U286" s="336"/>
      <c r="V286"/>
    </row>
    <row r="287" spans="1:22" x14ac:dyDescent="0.25">
      <c r="A287" s="294"/>
      <c r="I287" s="330"/>
      <c r="J287" s="348"/>
      <c r="K287" s="332"/>
      <c r="L287" s="332"/>
      <c r="M287" s="332"/>
      <c r="N287" s="333"/>
      <c r="O287" s="349"/>
      <c r="R287" s="310"/>
      <c r="S287" s="334"/>
      <c r="U287" s="336"/>
      <c r="V287"/>
    </row>
    <row r="288" spans="1:22" x14ac:dyDescent="0.25">
      <c r="A288" s="342"/>
      <c r="N288" s="333"/>
      <c r="O288" s="351"/>
      <c r="R288" s="310"/>
      <c r="S288" s="334"/>
      <c r="U288" s="336"/>
      <c r="V288"/>
    </row>
    <row r="289" spans="1:22" x14ac:dyDescent="0.25">
      <c r="A289" s="342"/>
      <c r="O289" s="351"/>
      <c r="S289" s="334"/>
      <c r="U289" s="336"/>
      <c r="V289"/>
    </row>
    <row r="290" spans="1:22" x14ac:dyDescent="0.25">
      <c r="A290" s="294"/>
      <c r="B290" s="295"/>
      <c r="N290" s="333"/>
      <c r="O290" s="324"/>
      <c r="S290" s="334"/>
      <c r="U290" s="336"/>
      <c r="V290"/>
    </row>
    <row r="291" spans="1:22" x14ac:dyDescent="0.25">
      <c r="A291" s="342"/>
      <c r="B291" s="295"/>
      <c r="N291" s="333"/>
      <c r="O291" s="324"/>
      <c r="S291" s="334"/>
      <c r="U291" s="336"/>
      <c r="V291"/>
    </row>
    <row r="292" spans="1:22" x14ac:dyDescent="0.25">
      <c r="A292" s="294"/>
      <c r="B292" s="295"/>
      <c r="I292" s="330"/>
      <c r="J292" s="331"/>
      <c r="K292" s="332"/>
      <c r="L292" s="332"/>
      <c r="M292" s="332"/>
      <c r="N292" s="333"/>
      <c r="O292" s="324"/>
      <c r="S292" s="334"/>
      <c r="U292" s="336"/>
      <c r="V292"/>
    </row>
    <row r="293" spans="1:22" x14ac:dyDescent="0.25">
      <c r="A293" s="342"/>
      <c r="B293" s="295"/>
      <c r="I293" s="330"/>
      <c r="J293" s="331"/>
      <c r="K293" s="332"/>
      <c r="L293" s="332"/>
      <c r="M293" s="332"/>
      <c r="N293" s="333"/>
      <c r="O293" s="324"/>
      <c r="S293" s="334"/>
      <c r="U293" s="336"/>
      <c r="V293"/>
    </row>
    <row r="294" spans="1:22" x14ac:dyDescent="0.25">
      <c r="A294" s="294"/>
      <c r="B294" s="295"/>
      <c r="I294" s="352"/>
      <c r="J294" s="328"/>
      <c r="K294" s="328"/>
      <c r="N294" s="333"/>
      <c r="O294" s="324"/>
      <c r="S294" s="334"/>
      <c r="U294" s="336"/>
      <c r="V294"/>
    </row>
    <row r="295" spans="1:22" x14ac:dyDescent="0.25">
      <c r="A295" s="342"/>
      <c r="S295" s="334"/>
      <c r="U295" s="336"/>
      <c r="V295"/>
    </row>
    <row r="296" spans="1:22" x14ac:dyDescent="0.25">
      <c r="A296" s="29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42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42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361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307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  <row r="308" spans="1:22" x14ac:dyDescent="0.25">
      <c r="A308" s="294"/>
      <c r="B308" s="354"/>
      <c r="C308" s="354"/>
      <c r="D308" s="354"/>
      <c r="E308" s="355"/>
      <c r="F308" s="356"/>
      <c r="G308" s="357"/>
      <c r="H308" s="358"/>
      <c r="I308" s="359"/>
      <c r="J308"/>
      <c r="K308"/>
      <c r="L308"/>
      <c r="M308"/>
      <c r="P308" s="360"/>
      <c r="Q308" s="334"/>
      <c r="S308" s="334"/>
      <c r="U308" s="336"/>
      <c r="V308"/>
    </row>
    <row r="309" spans="1:22" x14ac:dyDescent="0.25">
      <c r="A309" s="294"/>
      <c r="B309" s="354"/>
      <c r="C309" s="354"/>
      <c r="D309" s="354"/>
      <c r="E309" s="355"/>
      <c r="F309" s="356"/>
      <c r="G309" s="357"/>
      <c r="H309" s="358"/>
      <c r="I309" s="359"/>
      <c r="J309"/>
      <c r="K309"/>
      <c r="L309"/>
      <c r="M309"/>
      <c r="P309" s="360"/>
      <c r="Q309" s="334"/>
      <c r="S309" s="334"/>
      <c r="U309" s="336"/>
      <c r="V309"/>
    </row>
  </sheetData>
  <mergeCells count="10">
    <mergeCell ref="L104:M105"/>
    <mergeCell ref="O111:O112"/>
    <mergeCell ref="P111:P112"/>
    <mergeCell ref="F276:H276"/>
    <mergeCell ref="A1:J2"/>
    <mergeCell ref="S1:T2"/>
    <mergeCell ref="W1:X1"/>
    <mergeCell ref="O3:P3"/>
    <mergeCell ref="O89:O90"/>
    <mergeCell ref="P89:P90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15"/>
  <sheetViews>
    <sheetView workbookViewId="0">
      <pane xSplit="1" ySplit="3" topLeftCell="B19" activePane="bottomRight" state="frozen"/>
      <selection pane="topRight" activeCell="B1" sqref="B1"/>
      <selection pane="bottomLeft" activeCell="A4" sqref="A4"/>
      <selection pane="bottomRight" activeCell="B6" sqref="B6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45" t="s">
        <v>335</v>
      </c>
      <c r="B1" s="645"/>
      <c r="C1" s="645"/>
      <c r="D1" s="645"/>
      <c r="E1" s="645"/>
      <c r="F1" s="645"/>
      <c r="G1" s="645"/>
      <c r="H1" s="645"/>
      <c r="I1" s="645"/>
      <c r="J1" s="645"/>
      <c r="K1" s="363"/>
      <c r="L1" s="562"/>
      <c r="M1" s="363"/>
      <c r="N1" s="363"/>
      <c r="O1" s="364"/>
      <c r="S1" s="646" t="s">
        <v>0</v>
      </c>
      <c r="T1" s="646"/>
      <c r="U1" s="4" t="s">
        <v>1</v>
      </c>
      <c r="V1" s="5" t="s">
        <v>2</v>
      </c>
      <c r="W1" s="648" t="s">
        <v>3</v>
      </c>
      <c r="X1" s="649"/>
    </row>
    <row r="2" spans="1:24" ht="24" thickBot="1" x14ac:dyDescent="0.4">
      <c r="A2" s="645"/>
      <c r="B2" s="645"/>
      <c r="C2" s="645"/>
      <c r="D2" s="645"/>
      <c r="E2" s="645"/>
      <c r="F2" s="645"/>
      <c r="G2" s="645"/>
      <c r="H2" s="645"/>
      <c r="I2" s="645"/>
      <c r="J2" s="645"/>
      <c r="K2" s="365"/>
      <c r="L2" s="563"/>
      <c r="M2" s="365"/>
      <c r="N2" s="366"/>
      <c r="O2" s="367"/>
      <c r="Q2" s="6"/>
      <c r="R2" s="7"/>
      <c r="S2" s="647"/>
      <c r="T2" s="64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650" t="s">
        <v>16</v>
      </c>
      <c r="P3" s="65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561" t="s">
        <v>31</v>
      </c>
      <c r="B4" s="559" t="s">
        <v>42</v>
      </c>
      <c r="C4" s="32" t="s">
        <v>337</v>
      </c>
      <c r="D4" s="33">
        <v>48</v>
      </c>
      <c r="E4" s="34">
        <f>D4*F4</f>
        <v>1246560</v>
      </c>
      <c r="F4" s="500">
        <v>25970</v>
      </c>
      <c r="G4" s="501">
        <v>45079</v>
      </c>
      <c r="H4" s="553">
        <v>42498</v>
      </c>
      <c r="I4" s="503">
        <v>25052</v>
      </c>
      <c r="J4" s="39">
        <f>I4-F4</f>
        <v>-918</v>
      </c>
      <c r="K4" s="40">
        <v>44.6</v>
      </c>
      <c r="L4" s="564"/>
      <c r="M4" s="41"/>
      <c r="N4" s="42">
        <f>K4*I4</f>
        <v>1117319.2</v>
      </c>
      <c r="O4" s="555" t="s">
        <v>22</v>
      </c>
      <c r="P4" s="471">
        <v>45093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60" t="s">
        <v>31</v>
      </c>
      <c r="B5" s="54" t="s">
        <v>336</v>
      </c>
      <c r="C5" s="55" t="s">
        <v>390</v>
      </c>
      <c r="D5" s="56">
        <v>48</v>
      </c>
      <c r="E5" s="34">
        <f>D5*F5</f>
        <v>952272</v>
      </c>
      <c r="F5" s="504">
        <v>19839</v>
      </c>
      <c r="G5" s="376">
        <v>45082</v>
      </c>
      <c r="H5" s="453">
        <v>42532</v>
      </c>
      <c r="I5" s="491">
        <v>19839</v>
      </c>
      <c r="J5" s="39">
        <f t="shared" ref="J5:J7" si="0">I5-F5</f>
        <v>0</v>
      </c>
      <c r="K5" s="40">
        <v>46</v>
      </c>
      <c r="L5" s="565"/>
      <c r="M5" s="554"/>
      <c r="N5" s="42">
        <f>K5*I5</f>
        <v>912594</v>
      </c>
      <c r="O5" s="476" t="s">
        <v>21</v>
      </c>
      <c r="P5" s="473">
        <v>45096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60" t="s">
        <v>31</v>
      </c>
      <c r="B6" s="54" t="s">
        <v>389</v>
      </c>
      <c r="C6" s="55" t="s">
        <v>390</v>
      </c>
      <c r="D6" s="56">
        <v>23</v>
      </c>
      <c r="E6" s="34">
        <f>D6*F6</f>
        <v>19113</v>
      </c>
      <c r="F6" s="603">
        <v>831</v>
      </c>
      <c r="G6" s="604">
        <v>45082</v>
      </c>
      <c r="H6" s="605"/>
      <c r="I6" s="606">
        <v>806</v>
      </c>
      <c r="J6" s="39">
        <f t="shared" si="0"/>
        <v>-25</v>
      </c>
      <c r="K6" s="40"/>
      <c r="L6" s="565"/>
      <c r="M6" s="554"/>
      <c r="N6" s="42"/>
      <c r="O6" s="476"/>
      <c r="P6" s="473"/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54" t="s">
        <v>32</v>
      </c>
      <c r="C7" s="55" t="s">
        <v>391</v>
      </c>
      <c r="D7" s="56">
        <v>49</v>
      </c>
      <c r="E7" s="34">
        <f>D7*F7</f>
        <v>1080940</v>
      </c>
      <c r="F7" s="504">
        <v>22060</v>
      </c>
      <c r="G7" s="376">
        <v>45086</v>
      </c>
      <c r="H7" s="453">
        <v>42568</v>
      </c>
      <c r="I7" s="491">
        <v>22060</v>
      </c>
      <c r="J7" s="39">
        <f t="shared" si="0"/>
        <v>0</v>
      </c>
      <c r="K7" s="40">
        <v>46.6</v>
      </c>
      <c r="L7" s="566"/>
      <c r="M7" s="61"/>
      <c r="N7" s="42">
        <f>K7*I7</f>
        <v>1027996</v>
      </c>
      <c r="O7" s="472" t="s">
        <v>22</v>
      </c>
      <c r="P7" s="473">
        <v>45100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30.75" customHeight="1" thickTop="1" thickBot="1" x14ac:dyDescent="0.4">
      <c r="A8" s="539" t="s">
        <v>31</v>
      </c>
      <c r="B8" s="54" t="s">
        <v>347</v>
      </c>
      <c r="C8" s="55" t="s">
        <v>392</v>
      </c>
      <c r="D8" s="56">
        <v>49</v>
      </c>
      <c r="E8" s="34">
        <f t="shared" ref="E8:E59" si="1">D8*F8</f>
        <v>529200</v>
      </c>
      <c r="F8" s="504">
        <v>10800</v>
      </c>
      <c r="G8" s="376">
        <v>45088</v>
      </c>
      <c r="H8" s="506">
        <v>42585</v>
      </c>
      <c r="I8" s="491">
        <v>10800</v>
      </c>
      <c r="J8" s="39">
        <f t="shared" ref="J8:J143" si="2">I8-F8</f>
        <v>0</v>
      </c>
      <c r="K8" s="40">
        <v>46.6</v>
      </c>
      <c r="L8" s="566"/>
      <c r="M8" s="61"/>
      <c r="N8" s="42">
        <f t="shared" ref="N8:N10" si="3">K8*I8</f>
        <v>503280</v>
      </c>
      <c r="O8" s="472" t="s">
        <v>21</v>
      </c>
      <c r="P8" s="473">
        <v>45103</v>
      </c>
      <c r="Q8" s="64"/>
      <c r="R8" s="65"/>
      <c r="S8" s="47"/>
      <c r="T8" s="48"/>
      <c r="U8" s="49"/>
      <c r="V8" s="50"/>
      <c r="W8" s="66"/>
      <c r="X8" s="52"/>
    </row>
    <row r="9" spans="1:24" ht="39.75" customHeight="1" thickTop="1" thickBot="1" x14ac:dyDescent="0.4">
      <c r="A9" s="76" t="s">
        <v>31</v>
      </c>
      <c r="B9" s="54" t="s">
        <v>346</v>
      </c>
      <c r="C9" s="67" t="s">
        <v>393</v>
      </c>
      <c r="D9" s="56">
        <v>49</v>
      </c>
      <c r="E9" s="34">
        <f t="shared" si="1"/>
        <v>460600</v>
      </c>
      <c r="F9" s="504">
        <v>9400</v>
      </c>
      <c r="G9" s="376">
        <v>45089</v>
      </c>
      <c r="H9" s="506">
        <v>42604</v>
      </c>
      <c r="I9" s="491">
        <v>9400</v>
      </c>
      <c r="J9" s="39">
        <f t="shared" si="2"/>
        <v>0</v>
      </c>
      <c r="K9" s="40">
        <v>46.6</v>
      </c>
      <c r="L9" s="566"/>
      <c r="M9" s="61"/>
      <c r="N9" s="42">
        <f t="shared" si="3"/>
        <v>438040</v>
      </c>
      <c r="O9" s="508" t="s">
        <v>21</v>
      </c>
      <c r="P9" s="473">
        <v>45103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9.75" customHeight="1" thickTop="1" thickBot="1" x14ac:dyDescent="0.4">
      <c r="A10" s="76" t="s">
        <v>31</v>
      </c>
      <c r="B10" s="54" t="s">
        <v>70</v>
      </c>
      <c r="C10" s="67" t="s">
        <v>394</v>
      </c>
      <c r="D10" s="56">
        <v>51</v>
      </c>
      <c r="E10" s="34">
        <f t="shared" si="1"/>
        <v>577830</v>
      </c>
      <c r="F10" s="504">
        <v>11330</v>
      </c>
      <c r="G10" s="376">
        <v>45092</v>
      </c>
      <c r="H10" s="506">
        <v>42634</v>
      </c>
      <c r="I10" s="491">
        <v>11233.4</v>
      </c>
      <c r="J10" s="39">
        <f t="shared" si="2"/>
        <v>-96.600000000000364</v>
      </c>
      <c r="K10" s="40">
        <v>48</v>
      </c>
      <c r="L10" s="566"/>
      <c r="M10" s="61"/>
      <c r="N10" s="42">
        <f t="shared" si="3"/>
        <v>539203.19999999995</v>
      </c>
      <c r="O10" s="508" t="s">
        <v>21</v>
      </c>
      <c r="P10" s="473">
        <v>45106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4">
      <c r="A11" s="76" t="s">
        <v>31</v>
      </c>
      <c r="B11" s="54" t="s">
        <v>70</v>
      </c>
      <c r="C11" s="67" t="s">
        <v>395</v>
      </c>
      <c r="D11" s="56">
        <v>51</v>
      </c>
      <c r="E11" s="34">
        <f t="shared" si="1"/>
        <v>549780</v>
      </c>
      <c r="F11" s="504">
        <v>10780</v>
      </c>
      <c r="G11" s="376">
        <v>45093</v>
      </c>
      <c r="H11" s="506">
        <v>42643</v>
      </c>
      <c r="I11" s="491">
        <v>10780</v>
      </c>
      <c r="J11" s="39">
        <f t="shared" si="2"/>
        <v>0</v>
      </c>
      <c r="K11" s="40">
        <v>48</v>
      </c>
      <c r="L11" s="566"/>
      <c r="M11" s="61"/>
      <c r="N11" s="42">
        <f t="shared" ref="N11:N137" si="4">K11*I11</f>
        <v>517440</v>
      </c>
      <c r="O11" s="474" t="s">
        <v>21</v>
      </c>
      <c r="P11" s="475">
        <v>45106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54" t="s">
        <v>71</v>
      </c>
      <c r="C12" s="67" t="s">
        <v>396</v>
      </c>
      <c r="D12" s="56">
        <v>51</v>
      </c>
      <c r="E12" s="34">
        <f t="shared" si="1"/>
        <v>531420</v>
      </c>
      <c r="F12" s="504">
        <v>10420</v>
      </c>
      <c r="G12" s="376">
        <v>45095</v>
      </c>
      <c r="H12" s="506">
        <v>42658</v>
      </c>
      <c r="I12" s="491">
        <v>10420</v>
      </c>
      <c r="J12" s="39">
        <f t="shared" si="2"/>
        <v>0</v>
      </c>
      <c r="K12" s="40">
        <v>48</v>
      </c>
      <c r="L12" s="566"/>
      <c r="M12" s="61"/>
      <c r="N12" s="42">
        <f t="shared" si="4"/>
        <v>500160</v>
      </c>
      <c r="O12" s="474" t="s">
        <v>21</v>
      </c>
      <c r="P12" s="475">
        <v>45107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4">
      <c r="A13" s="53" t="s">
        <v>31</v>
      </c>
      <c r="B13" s="54" t="s">
        <v>70</v>
      </c>
      <c r="C13" s="55" t="s">
        <v>397</v>
      </c>
      <c r="D13" s="56">
        <v>52</v>
      </c>
      <c r="E13" s="34">
        <f t="shared" si="1"/>
        <v>588640</v>
      </c>
      <c r="F13" s="504">
        <v>11320</v>
      </c>
      <c r="G13" s="376">
        <v>45096</v>
      </c>
      <c r="H13" s="453">
        <v>42669</v>
      </c>
      <c r="I13" s="491">
        <v>11320</v>
      </c>
      <c r="J13" s="39">
        <f t="shared" si="2"/>
        <v>0</v>
      </c>
      <c r="K13" s="40">
        <v>48</v>
      </c>
      <c r="L13" s="566"/>
      <c r="M13" s="61"/>
      <c r="N13" s="42">
        <f t="shared" si="4"/>
        <v>543360</v>
      </c>
      <c r="O13" s="476" t="s">
        <v>21</v>
      </c>
      <c r="P13" s="475">
        <v>45107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4">
      <c r="A14" s="53" t="s">
        <v>31</v>
      </c>
      <c r="B14" s="54" t="s">
        <v>347</v>
      </c>
      <c r="C14" s="617"/>
      <c r="D14" s="618"/>
      <c r="E14" s="619">
        <f t="shared" si="1"/>
        <v>0</v>
      </c>
      <c r="F14" s="504">
        <v>13340</v>
      </c>
      <c r="G14" s="376">
        <v>45097</v>
      </c>
      <c r="H14" s="380">
        <v>42678</v>
      </c>
      <c r="I14" s="491">
        <v>13340</v>
      </c>
      <c r="J14" s="39">
        <f t="shared" si="2"/>
        <v>0</v>
      </c>
      <c r="K14" s="40">
        <v>48</v>
      </c>
      <c r="L14" s="566"/>
      <c r="M14" s="61"/>
      <c r="N14" s="42">
        <f t="shared" si="4"/>
        <v>640320</v>
      </c>
      <c r="O14" s="378" t="s">
        <v>21</v>
      </c>
      <c r="P14" s="483">
        <v>45110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70</v>
      </c>
      <c r="C15" s="55" t="s">
        <v>398</v>
      </c>
      <c r="D15" s="73">
        <v>53</v>
      </c>
      <c r="E15" s="34">
        <f t="shared" si="1"/>
        <v>565510</v>
      </c>
      <c r="F15" s="504">
        <v>10670</v>
      </c>
      <c r="G15" s="376">
        <v>45098</v>
      </c>
      <c r="H15" s="616">
        <v>42691</v>
      </c>
      <c r="I15" s="491">
        <v>10670</v>
      </c>
      <c r="J15" s="39">
        <f t="shared" si="2"/>
        <v>0</v>
      </c>
      <c r="K15" s="40">
        <v>48</v>
      </c>
      <c r="L15" s="566"/>
      <c r="M15" s="61"/>
      <c r="N15" s="42">
        <f t="shared" si="4"/>
        <v>512160</v>
      </c>
      <c r="O15" s="378" t="s">
        <v>21</v>
      </c>
      <c r="P15" s="379">
        <v>45111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71</v>
      </c>
      <c r="C16" s="55" t="s">
        <v>399</v>
      </c>
      <c r="D16" s="56">
        <v>53</v>
      </c>
      <c r="E16" s="34">
        <f t="shared" si="1"/>
        <v>729810</v>
      </c>
      <c r="F16" s="504">
        <v>13770</v>
      </c>
      <c r="G16" s="376">
        <v>45099</v>
      </c>
      <c r="H16" s="380">
        <v>42713</v>
      </c>
      <c r="I16" s="491">
        <v>13770</v>
      </c>
      <c r="J16" s="39">
        <f t="shared" si="2"/>
        <v>0</v>
      </c>
      <c r="K16" s="40">
        <v>48</v>
      </c>
      <c r="L16" s="566"/>
      <c r="M16" s="61"/>
      <c r="N16" s="42">
        <f t="shared" si="4"/>
        <v>660960</v>
      </c>
      <c r="O16" s="378" t="s">
        <v>410</v>
      </c>
      <c r="P16" s="379">
        <v>45112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 t="s">
        <v>31</v>
      </c>
      <c r="B17" s="54" t="s">
        <v>353</v>
      </c>
      <c r="C17" s="77" t="s">
        <v>400</v>
      </c>
      <c r="D17" s="56">
        <v>53</v>
      </c>
      <c r="E17" s="34">
        <f t="shared" si="1"/>
        <v>714440</v>
      </c>
      <c r="F17" s="504">
        <v>13480</v>
      </c>
      <c r="G17" s="376">
        <v>45100</v>
      </c>
      <c r="H17" s="380">
        <v>42728</v>
      </c>
      <c r="I17" s="491">
        <v>13480</v>
      </c>
      <c r="J17" s="39">
        <f t="shared" si="2"/>
        <v>0</v>
      </c>
      <c r="K17" s="40">
        <v>48</v>
      </c>
      <c r="L17" s="566"/>
      <c r="M17" s="61"/>
      <c r="N17" s="42">
        <f t="shared" si="4"/>
        <v>647040</v>
      </c>
      <c r="O17" s="378" t="s">
        <v>22</v>
      </c>
      <c r="P17" s="379">
        <v>45112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4">
      <c r="A18" s="53" t="s">
        <v>31</v>
      </c>
      <c r="B18" s="54" t="s">
        <v>45</v>
      </c>
      <c r="C18" s="77" t="s">
        <v>401</v>
      </c>
      <c r="D18" s="56">
        <v>53</v>
      </c>
      <c r="E18" s="34">
        <f t="shared" si="1"/>
        <v>1377395.7999999998</v>
      </c>
      <c r="F18" s="504">
        <v>25988.6</v>
      </c>
      <c r="G18" s="376">
        <v>45102</v>
      </c>
      <c r="H18" s="380">
        <v>42746</v>
      </c>
      <c r="I18" s="491">
        <v>25988.6</v>
      </c>
      <c r="J18" s="39">
        <f t="shared" si="2"/>
        <v>0</v>
      </c>
      <c r="K18" s="40">
        <v>48.5</v>
      </c>
      <c r="L18" s="566"/>
      <c r="M18" s="61"/>
      <c r="N18" s="42">
        <f t="shared" si="4"/>
        <v>1260447.0999999999</v>
      </c>
      <c r="O18" s="378" t="s">
        <v>21</v>
      </c>
      <c r="P18" s="379">
        <v>45114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42</v>
      </c>
      <c r="C19" s="77" t="s">
        <v>402</v>
      </c>
      <c r="D19" s="56">
        <v>53</v>
      </c>
      <c r="E19" s="34">
        <f t="shared" si="1"/>
        <v>1268820</v>
      </c>
      <c r="F19" s="504">
        <v>23940</v>
      </c>
      <c r="G19" s="376">
        <v>45104</v>
      </c>
      <c r="H19" s="380">
        <v>42776</v>
      </c>
      <c r="I19" s="491">
        <v>23940</v>
      </c>
      <c r="J19" s="39">
        <f t="shared" si="2"/>
        <v>0</v>
      </c>
      <c r="K19" s="40">
        <v>48.5</v>
      </c>
      <c r="L19" s="566"/>
      <c r="M19" s="61"/>
      <c r="N19" s="42">
        <f t="shared" si="4"/>
        <v>1161090</v>
      </c>
      <c r="O19" s="378" t="s">
        <v>21</v>
      </c>
      <c r="P19" s="379">
        <v>45118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 t="s">
        <v>31</v>
      </c>
      <c r="B20" s="54" t="s">
        <v>79</v>
      </c>
      <c r="C20" s="78" t="s">
        <v>403</v>
      </c>
      <c r="D20" s="56">
        <v>53</v>
      </c>
      <c r="E20" s="34">
        <f t="shared" si="1"/>
        <v>1269477.2000000002</v>
      </c>
      <c r="F20" s="504">
        <v>23952.400000000001</v>
      </c>
      <c r="G20" s="376">
        <v>45107</v>
      </c>
      <c r="H20" s="380">
        <v>42799</v>
      </c>
      <c r="I20" s="491">
        <v>23952.400000000001</v>
      </c>
      <c r="J20" s="39">
        <f t="shared" si="2"/>
        <v>0</v>
      </c>
      <c r="K20" s="40">
        <v>49.3</v>
      </c>
      <c r="L20" s="566"/>
      <c r="M20" s="61"/>
      <c r="N20" s="42">
        <f t="shared" si="4"/>
        <v>1180853.32</v>
      </c>
      <c r="O20" s="378" t="s">
        <v>21</v>
      </c>
      <c r="P20" s="379">
        <v>45121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1"/>
        <v>0</v>
      </c>
      <c r="F21" s="608"/>
      <c r="G21" s="376"/>
      <c r="H21" s="453"/>
      <c r="I21" s="607"/>
      <c r="J21" s="39">
        <f t="shared" si="2"/>
        <v>0</v>
      </c>
      <c r="K21" s="40"/>
      <c r="L21" s="566"/>
      <c r="M21" s="61"/>
      <c r="N21" s="42">
        <f t="shared" si="4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1"/>
        <v>0</v>
      </c>
      <c r="F22" s="504"/>
      <c r="G22" s="376"/>
      <c r="H22" s="453"/>
      <c r="I22" s="491"/>
      <c r="J22" s="39">
        <f t="shared" si="2"/>
        <v>0</v>
      </c>
      <c r="K22" s="40"/>
      <c r="L22" s="566"/>
      <c r="M22" s="61"/>
      <c r="N22" s="42">
        <f t="shared" si="4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1"/>
        <v>0</v>
      </c>
      <c r="F23" s="504"/>
      <c r="G23" s="376"/>
      <c r="H23" s="453"/>
      <c r="I23" s="491"/>
      <c r="J23" s="39">
        <f t="shared" si="2"/>
        <v>0</v>
      </c>
      <c r="K23" s="81"/>
      <c r="L23" s="566"/>
      <c r="M23" s="61"/>
      <c r="N23" s="42">
        <f t="shared" si="4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1"/>
        <v>0</v>
      </c>
      <c r="F24" s="504"/>
      <c r="G24" s="376"/>
      <c r="H24" s="453"/>
      <c r="I24" s="491"/>
      <c r="J24" s="39">
        <f t="shared" si="2"/>
        <v>0</v>
      </c>
      <c r="K24" s="81"/>
      <c r="L24" s="566"/>
      <c r="M24" s="61"/>
      <c r="N24" s="42">
        <f t="shared" si="4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1"/>
        <v>0</v>
      </c>
      <c r="F25" s="504"/>
      <c r="G25" s="376"/>
      <c r="H25" s="453"/>
      <c r="I25" s="491"/>
      <c r="J25" s="39">
        <f t="shared" si="2"/>
        <v>0</v>
      </c>
      <c r="K25" s="81"/>
      <c r="L25" s="566"/>
      <c r="M25" s="61"/>
      <c r="N25" s="42">
        <f t="shared" si="4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1"/>
        <v>0</v>
      </c>
      <c r="F26" s="57"/>
      <c r="G26" s="58"/>
      <c r="H26" s="59"/>
      <c r="I26" s="60"/>
      <c r="J26" s="39">
        <f t="shared" si="2"/>
        <v>0</v>
      </c>
      <c r="K26" s="81"/>
      <c r="L26" s="566"/>
      <c r="M26" s="61"/>
      <c r="N26" s="42">
        <f t="shared" si="4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1"/>
        <v>0</v>
      </c>
      <c r="F27" s="57"/>
      <c r="G27" s="58"/>
      <c r="H27" s="59"/>
      <c r="I27" s="60"/>
      <c r="J27" s="39">
        <f t="shared" si="2"/>
        <v>0</v>
      </c>
      <c r="K27" s="81"/>
      <c r="L27" s="566"/>
      <c r="M27" s="61"/>
      <c r="N27" s="42">
        <f t="shared" si="4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1"/>
        <v>0</v>
      </c>
      <c r="F28" s="57"/>
      <c r="G28" s="58"/>
      <c r="H28" s="59"/>
      <c r="I28" s="60"/>
      <c r="J28" s="39">
        <f t="shared" si="2"/>
        <v>0</v>
      </c>
      <c r="K28" s="81"/>
      <c r="L28" s="566"/>
      <c r="M28" s="61"/>
      <c r="N28" s="42">
        <f t="shared" si="4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1"/>
        <v>0</v>
      </c>
      <c r="F29" s="57"/>
      <c r="G29" s="58"/>
      <c r="H29" s="59"/>
      <c r="I29" s="60"/>
      <c r="J29" s="39">
        <f t="shared" si="2"/>
        <v>0</v>
      </c>
      <c r="K29" s="81"/>
      <c r="L29" s="566"/>
      <c r="M29" s="61"/>
      <c r="N29" s="42">
        <f t="shared" si="4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1"/>
        <v>0</v>
      </c>
      <c r="F30" s="57"/>
      <c r="G30" s="58"/>
      <c r="H30" s="59"/>
      <c r="I30" s="60"/>
      <c r="J30" s="39">
        <f t="shared" si="2"/>
        <v>0</v>
      </c>
      <c r="K30" s="81"/>
      <c r="L30" s="566"/>
      <c r="M30" s="61"/>
      <c r="N30" s="42">
        <f t="shared" si="4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1"/>
        <v>0</v>
      </c>
      <c r="F31" s="57"/>
      <c r="G31" s="58"/>
      <c r="H31" s="59"/>
      <c r="I31" s="60"/>
      <c r="J31" s="39">
        <f t="shared" si="2"/>
        <v>0</v>
      </c>
      <c r="K31" s="81"/>
      <c r="L31" s="566"/>
      <c r="M31" s="61"/>
      <c r="N31" s="42">
        <f t="shared" si="4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1"/>
        <v>0</v>
      </c>
      <c r="F32" s="57"/>
      <c r="G32" s="58"/>
      <c r="H32" s="59"/>
      <c r="I32" s="60"/>
      <c r="J32" s="39">
        <f t="shared" si="2"/>
        <v>0</v>
      </c>
      <c r="K32" s="81"/>
      <c r="L32" s="566"/>
      <c r="M32" s="61"/>
      <c r="N32" s="42">
        <f t="shared" si="4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1"/>
        <v>0</v>
      </c>
      <c r="F33" s="57"/>
      <c r="G33" s="58"/>
      <c r="H33" s="59"/>
      <c r="I33" s="60"/>
      <c r="J33" s="39">
        <f t="shared" si="2"/>
        <v>0</v>
      </c>
      <c r="K33" s="81"/>
      <c r="L33" s="566"/>
      <c r="M33" s="61"/>
      <c r="N33" s="42">
        <f t="shared" si="4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1"/>
        <v>0</v>
      </c>
      <c r="F34" s="57"/>
      <c r="G34" s="58"/>
      <c r="H34" s="59"/>
      <c r="I34" s="60"/>
      <c r="J34" s="39">
        <f t="shared" si="2"/>
        <v>0</v>
      </c>
      <c r="K34" s="81"/>
      <c r="L34" s="566"/>
      <c r="M34" s="61"/>
      <c r="N34" s="42">
        <f t="shared" si="4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1"/>
        <v>0</v>
      </c>
      <c r="F35" s="57"/>
      <c r="G35" s="58"/>
      <c r="H35" s="59"/>
      <c r="I35" s="60"/>
      <c r="J35" s="39">
        <f t="shared" si="2"/>
        <v>0</v>
      </c>
      <c r="K35" s="81"/>
      <c r="L35" s="566"/>
      <c r="M35" s="61"/>
      <c r="N35" s="42">
        <f t="shared" si="4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1"/>
        <v>0</v>
      </c>
      <c r="F36" s="57"/>
      <c r="G36" s="58"/>
      <c r="H36" s="59"/>
      <c r="I36" s="60"/>
      <c r="J36" s="39">
        <f t="shared" si="2"/>
        <v>0</v>
      </c>
      <c r="K36" s="81"/>
      <c r="L36" s="566"/>
      <c r="M36" s="61"/>
      <c r="N36" s="42">
        <f t="shared" si="4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1"/>
        <v>0</v>
      </c>
      <c r="F37" s="57"/>
      <c r="G37" s="58"/>
      <c r="H37" s="59"/>
      <c r="I37" s="60"/>
      <c r="J37" s="39">
        <f t="shared" si="2"/>
        <v>0</v>
      </c>
      <c r="K37" s="81"/>
      <c r="L37" s="566"/>
      <c r="M37" s="61"/>
      <c r="N37" s="42">
        <f t="shared" si="4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1"/>
        <v>0</v>
      </c>
      <c r="F38" s="57"/>
      <c r="G38" s="58"/>
      <c r="H38" s="59"/>
      <c r="I38" s="60"/>
      <c r="J38" s="39">
        <f t="shared" si="2"/>
        <v>0</v>
      </c>
      <c r="K38" s="81"/>
      <c r="L38" s="566"/>
      <c r="M38" s="61"/>
      <c r="N38" s="42">
        <f t="shared" si="4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1"/>
        <v>0</v>
      </c>
      <c r="F39" s="57"/>
      <c r="G39" s="58"/>
      <c r="H39" s="59"/>
      <c r="I39" s="60"/>
      <c r="J39" s="39">
        <f t="shared" si="2"/>
        <v>0</v>
      </c>
      <c r="K39" s="81"/>
      <c r="L39" s="566"/>
      <c r="M39" s="61"/>
      <c r="N39" s="42">
        <f t="shared" si="4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1"/>
        <v>0</v>
      </c>
      <c r="F40" s="57"/>
      <c r="G40" s="58"/>
      <c r="H40" s="59"/>
      <c r="I40" s="60"/>
      <c r="J40" s="39">
        <f t="shared" si="2"/>
        <v>0</v>
      </c>
      <c r="K40" s="81"/>
      <c r="L40" s="566"/>
      <c r="M40" s="61"/>
      <c r="N40" s="42">
        <f t="shared" si="4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1"/>
        <v>0</v>
      </c>
      <c r="F41" s="57"/>
      <c r="G41" s="58"/>
      <c r="H41" s="59"/>
      <c r="I41" s="60"/>
      <c r="J41" s="39">
        <f t="shared" si="2"/>
        <v>0</v>
      </c>
      <c r="K41" s="81"/>
      <c r="L41" s="566"/>
      <c r="M41" s="61"/>
      <c r="N41" s="42">
        <f t="shared" si="4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1"/>
        <v>0</v>
      </c>
      <c r="F42" s="57"/>
      <c r="G42" s="58"/>
      <c r="H42" s="59"/>
      <c r="I42" s="60"/>
      <c r="J42" s="39">
        <f t="shared" si="2"/>
        <v>0</v>
      </c>
      <c r="K42" s="81"/>
      <c r="L42" s="566"/>
      <c r="M42" s="61"/>
      <c r="N42" s="42">
        <f t="shared" si="4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1"/>
        <v>0</v>
      </c>
      <c r="F43" s="57"/>
      <c r="G43" s="58"/>
      <c r="H43" s="59"/>
      <c r="I43" s="60"/>
      <c r="J43" s="39">
        <f t="shared" si="2"/>
        <v>0</v>
      </c>
      <c r="K43" s="81"/>
      <c r="L43" s="566"/>
      <c r="M43" s="61"/>
      <c r="N43" s="42">
        <f t="shared" si="4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1"/>
        <v>0</v>
      </c>
      <c r="F44" s="57"/>
      <c r="G44" s="58"/>
      <c r="H44" s="59"/>
      <c r="I44" s="60"/>
      <c r="J44" s="39">
        <f t="shared" si="2"/>
        <v>0</v>
      </c>
      <c r="K44" s="81"/>
      <c r="L44" s="566"/>
      <c r="M44" s="61"/>
      <c r="N44" s="42">
        <f t="shared" si="4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1"/>
        <v>0</v>
      </c>
      <c r="F45" s="57"/>
      <c r="G45" s="58"/>
      <c r="H45" s="59"/>
      <c r="I45" s="60"/>
      <c r="J45" s="39">
        <f t="shared" si="2"/>
        <v>0</v>
      </c>
      <c r="K45" s="81"/>
      <c r="L45" s="566"/>
      <c r="M45" s="61"/>
      <c r="N45" s="42">
        <f t="shared" si="4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1"/>
        <v>0</v>
      </c>
      <c r="F46" s="57"/>
      <c r="G46" s="58"/>
      <c r="H46" s="59"/>
      <c r="I46" s="60"/>
      <c r="J46" s="39">
        <f t="shared" si="2"/>
        <v>0</v>
      </c>
      <c r="K46" s="81"/>
      <c r="L46" s="566"/>
      <c r="M46" s="61"/>
      <c r="N46" s="42">
        <f t="shared" si="4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1"/>
        <v>0</v>
      </c>
      <c r="F47" s="57"/>
      <c r="G47" s="58"/>
      <c r="H47" s="59"/>
      <c r="I47" s="60"/>
      <c r="J47" s="39">
        <f t="shared" si="2"/>
        <v>0</v>
      </c>
      <c r="K47" s="81"/>
      <c r="L47" s="566"/>
      <c r="M47" s="61"/>
      <c r="N47" s="42">
        <f t="shared" si="4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1"/>
        <v>0</v>
      </c>
      <c r="F48" s="57"/>
      <c r="G48" s="58"/>
      <c r="H48" s="59"/>
      <c r="I48" s="60"/>
      <c r="J48" s="39">
        <f t="shared" si="2"/>
        <v>0</v>
      </c>
      <c r="K48" s="81"/>
      <c r="L48" s="566"/>
      <c r="M48" s="61"/>
      <c r="N48" s="42">
        <f t="shared" si="4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1"/>
        <v>0</v>
      </c>
      <c r="F49" s="57"/>
      <c r="G49" s="58"/>
      <c r="H49" s="59"/>
      <c r="I49" s="60"/>
      <c r="J49" s="39">
        <f t="shared" si="2"/>
        <v>0</v>
      </c>
      <c r="K49" s="81"/>
      <c r="L49" s="566"/>
      <c r="M49" s="61"/>
      <c r="N49" s="42">
        <f t="shared" si="4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1"/>
        <v>0</v>
      </c>
      <c r="F50" s="57"/>
      <c r="G50" s="58"/>
      <c r="H50" s="59"/>
      <c r="I50" s="60"/>
      <c r="J50" s="39">
        <f t="shared" si="2"/>
        <v>0</v>
      </c>
      <c r="K50" s="81"/>
      <c r="L50" s="566"/>
      <c r="M50" s="61"/>
      <c r="N50" s="42">
        <f t="shared" si="4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1"/>
        <v>0</v>
      </c>
      <c r="F51" s="57"/>
      <c r="G51" s="58"/>
      <c r="H51" s="59"/>
      <c r="I51" s="60"/>
      <c r="J51" s="39">
        <f t="shared" si="2"/>
        <v>0</v>
      </c>
      <c r="K51" s="81"/>
      <c r="L51" s="566"/>
      <c r="M51" s="61"/>
      <c r="N51" s="42">
        <f t="shared" si="4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1"/>
        <v>0</v>
      </c>
      <c r="F52" s="57"/>
      <c r="G52" s="58"/>
      <c r="H52" s="59"/>
      <c r="I52" s="60"/>
      <c r="J52" s="39">
        <f t="shared" si="2"/>
        <v>0</v>
      </c>
      <c r="K52" s="81"/>
      <c r="L52" s="566"/>
      <c r="M52" s="61"/>
      <c r="N52" s="42">
        <f t="shared" si="4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1"/>
        <v>0</v>
      </c>
      <c r="F53" s="57"/>
      <c r="G53" s="58"/>
      <c r="H53" s="59"/>
      <c r="I53" s="60"/>
      <c r="J53" s="39">
        <f t="shared" si="2"/>
        <v>0</v>
      </c>
      <c r="K53" s="81"/>
      <c r="L53" s="566"/>
      <c r="M53" s="61"/>
      <c r="N53" s="42">
        <f t="shared" si="4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1"/>
        <v>0</v>
      </c>
      <c r="F54" s="57"/>
      <c r="G54" s="58"/>
      <c r="H54" s="59"/>
      <c r="I54" s="60"/>
      <c r="J54" s="39">
        <f t="shared" si="2"/>
        <v>0</v>
      </c>
      <c r="K54" s="81"/>
      <c r="L54" s="566"/>
      <c r="M54" s="61"/>
      <c r="N54" s="42">
        <f t="shared" si="4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1"/>
        <v>0</v>
      </c>
      <c r="F55" s="57"/>
      <c r="G55" s="58"/>
      <c r="H55" s="59"/>
      <c r="I55" s="60"/>
      <c r="J55" s="39">
        <f t="shared" si="2"/>
        <v>0</v>
      </c>
      <c r="K55" s="81"/>
      <c r="L55" s="566"/>
      <c r="M55" s="61"/>
      <c r="N55" s="42">
        <f t="shared" si="4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1"/>
        <v>0</v>
      </c>
      <c r="F56" s="57"/>
      <c r="G56" s="58"/>
      <c r="H56" s="59"/>
      <c r="I56" s="60"/>
      <c r="J56" s="39">
        <f t="shared" si="2"/>
        <v>0</v>
      </c>
      <c r="K56" s="81"/>
      <c r="L56" s="566"/>
      <c r="M56" s="61"/>
      <c r="N56" s="42">
        <f t="shared" si="4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1"/>
        <v>0</v>
      </c>
      <c r="F57" s="57"/>
      <c r="G57" s="58"/>
      <c r="H57" s="59"/>
      <c r="I57" s="60"/>
      <c r="J57" s="39">
        <f t="shared" si="2"/>
        <v>0</v>
      </c>
      <c r="K57" s="81"/>
      <c r="L57" s="566"/>
      <c r="M57" s="61"/>
      <c r="N57" s="42">
        <f t="shared" si="4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1"/>
        <v>0</v>
      </c>
      <c r="F58" s="60"/>
      <c r="G58" s="58"/>
      <c r="H58" s="59"/>
      <c r="I58" s="60"/>
      <c r="J58" s="39">
        <f t="shared" si="2"/>
        <v>0</v>
      </c>
      <c r="K58" s="81"/>
      <c r="L58" s="566"/>
      <c r="M58" s="61"/>
      <c r="N58" s="42">
        <f t="shared" si="4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1"/>
        <v>0</v>
      </c>
      <c r="F59" s="129"/>
      <c r="G59" s="130"/>
      <c r="H59" s="131"/>
      <c r="I59" s="132"/>
      <c r="J59" s="39">
        <f t="shared" si="2"/>
        <v>0</v>
      </c>
      <c r="K59" s="133"/>
      <c r="L59" s="567"/>
      <c r="M59" s="134"/>
      <c r="N59" s="42">
        <f t="shared" si="4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2"/>
        <v>0</v>
      </c>
      <c r="K60" s="40"/>
      <c r="L60" s="566"/>
      <c r="M60" s="61"/>
      <c r="N60" s="42">
        <f t="shared" si="4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ht="24" thickBot="1" x14ac:dyDescent="0.4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2"/>
        <v>0</v>
      </c>
      <c r="K61" s="40"/>
      <c r="L61" s="582"/>
      <c r="M61" s="583"/>
      <c r="N61" s="42">
        <f t="shared" si="4"/>
        <v>0</v>
      </c>
      <c r="O61" s="542"/>
      <c r="P61" s="544"/>
      <c r="Q61" s="374"/>
      <c r="R61" s="125"/>
      <c r="S61" s="48"/>
      <c r="T61" s="48"/>
      <c r="U61" s="49"/>
      <c r="V61" s="50"/>
    </row>
    <row r="62" spans="1:24" ht="18.75" customHeight="1" x14ac:dyDescent="0.35">
      <c r="A62" s="698" t="s">
        <v>43</v>
      </c>
      <c r="B62" s="153" t="s">
        <v>23</v>
      </c>
      <c r="C62" s="159"/>
      <c r="D62" s="160"/>
      <c r="E62" s="56"/>
      <c r="F62" s="155">
        <v>598.4</v>
      </c>
      <c r="G62" s="741">
        <v>45080</v>
      </c>
      <c r="H62" s="739" t="s">
        <v>351</v>
      </c>
      <c r="I62" s="155">
        <v>575.6</v>
      </c>
      <c r="J62" s="39">
        <f t="shared" si="2"/>
        <v>-22.799999999999955</v>
      </c>
      <c r="K62" s="40">
        <v>90</v>
      </c>
      <c r="L62" s="582"/>
      <c r="M62" s="583"/>
      <c r="N62" s="42">
        <f t="shared" si="4"/>
        <v>51804</v>
      </c>
      <c r="O62" s="735" t="s">
        <v>64</v>
      </c>
      <c r="P62" s="737">
        <v>45100</v>
      </c>
      <c r="Q62" s="543"/>
      <c r="R62" s="125"/>
      <c r="S62" s="48"/>
      <c r="T62" s="48"/>
      <c r="U62" s="49"/>
      <c r="V62" s="50"/>
    </row>
    <row r="63" spans="1:24" ht="24" thickBot="1" x14ac:dyDescent="0.4">
      <c r="A63" s="699"/>
      <c r="B63" s="153" t="s">
        <v>126</v>
      </c>
      <c r="C63" s="161"/>
      <c r="D63" s="160"/>
      <c r="E63" s="56"/>
      <c r="F63" s="155">
        <v>105.6</v>
      </c>
      <c r="G63" s="742"/>
      <c r="H63" s="740"/>
      <c r="I63" s="155">
        <v>105.6</v>
      </c>
      <c r="J63" s="39">
        <f t="shared" si="2"/>
        <v>0</v>
      </c>
      <c r="K63" s="40">
        <v>97</v>
      </c>
      <c r="L63" s="582"/>
      <c r="M63" s="583"/>
      <c r="N63" s="42">
        <f t="shared" si="4"/>
        <v>10243.199999999999</v>
      </c>
      <c r="O63" s="736"/>
      <c r="P63" s="738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>
        <v>794</v>
      </c>
      <c r="G64" s="156">
        <v>45086</v>
      </c>
      <c r="H64" s="421" t="s">
        <v>354</v>
      </c>
      <c r="I64" s="155">
        <v>794</v>
      </c>
      <c r="J64" s="39">
        <f t="shared" si="2"/>
        <v>0</v>
      </c>
      <c r="K64" s="40">
        <v>90</v>
      </c>
      <c r="L64" s="582"/>
      <c r="M64" s="583"/>
      <c r="N64" s="42">
        <f t="shared" si="4"/>
        <v>71460</v>
      </c>
      <c r="O64" s="394" t="s">
        <v>21</v>
      </c>
      <c r="P64" s="36">
        <v>45105</v>
      </c>
      <c r="Q64" s="158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2"/>
        <v>0</v>
      </c>
      <c r="K65" s="462"/>
      <c r="L65" s="584"/>
      <c r="M65" s="585"/>
      <c r="N65" s="42">
        <f t="shared" si="4"/>
        <v>0</v>
      </c>
      <c r="O65" s="158"/>
      <c r="P65" s="58"/>
      <c r="Q65" s="158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4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4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47.25" x14ac:dyDescent="0.3">
      <c r="A68" s="110" t="s">
        <v>355</v>
      </c>
      <c r="B68" s="386" t="s">
        <v>307</v>
      </c>
      <c r="C68" s="423" t="s">
        <v>370</v>
      </c>
      <c r="D68" s="160"/>
      <c r="E68" s="56"/>
      <c r="F68" s="155">
        <v>138.84</v>
      </c>
      <c r="G68" s="156">
        <v>45079</v>
      </c>
      <c r="H68" s="164" t="s">
        <v>371</v>
      </c>
      <c r="I68" s="155">
        <v>138.84</v>
      </c>
      <c r="J68" s="39">
        <f t="shared" si="2"/>
        <v>0</v>
      </c>
      <c r="K68" s="462">
        <v>110</v>
      </c>
      <c r="L68" s="584" t="s">
        <v>372</v>
      </c>
      <c r="M68" s="585"/>
      <c r="N68" s="42">
        <f t="shared" si="4"/>
        <v>15272.4</v>
      </c>
      <c r="O68" s="158" t="s">
        <v>21</v>
      </c>
      <c r="P68" s="58">
        <v>45106</v>
      </c>
      <c r="Q68" s="166"/>
      <c r="R68" s="125"/>
      <c r="S68" s="48"/>
      <c r="T68" s="48"/>
      <c r="U68" s="49"/>
      <c r="V68" s="50"/>
    </row>
    <row r="69" spans="1:22" ht="47.25" x14ac:dyDescent="0.3">
      <c r="A69" s="110" t="s">
        <v>355</v>
      </c>
      <c r="B69" s="386" t="s">
        <v>374</v>
      </c>
      <c r="C69" s="423" t="s">
        <v>375</v>
      </c>
      <c r="D69" s="160"/>
      <c r="E69" s="56"/>
      <c r="F69" s="155">
        <v>149.13999999999999</v>
      </c>
      <c r="G69" s="156">
        <v>45080</v>
      </c>
      <c r="H69" s="164" t="s">
        <v>376</v>
      </c>
      <c r="I69" s="155">
        <v>149.13999999999999</v>
      </c>
      <c r="J69" s="39">
        <f t="shared" si="2"/>
        <v>0</v>
      </c>
      <c r="K69" s="462">
        <v>60</v>
      </c>
      <c r="L69" s="584" t="s">
        <v>377</v>
      </c>
      <c r="M69" s="585"/>
      <c r="N69" s="42">
        <f t="shared" si="4"/>
        <v>8948.4</v>
      </c>
      <c r="O69" s="158" t="s">
        <v>21</v>
      </c>
      <c r="P69" s="58">
        <v>45106</v>
      </c>
      <c r="Q69" s="166"/>
      <c r="R69" s="125"/>
      <c r="S69" s="48"/>
      <c r="T69" s="48"/>
      <c r="U69" s="49"/>
      <c r="V69" s="50"/>
    </row>
    <row r="70" spans="1:22" ht="47.25" x14ac:dyDescent="0.3">
      <c r="A70" s="110" t="s">
        <v>355</v>
      </c>
      <c r="B70" s="386" t="s">
        <v>132</v>
      </c>
      <c r="C70" s="423" t="s">
        <v>443</v>
      </c>
      <c r="D70" s="160"/>
      <c r="E70" s="56"/>
      <c r="F70" s="155">
        <v>32969</v>
      </c>
      <c r="G70" s="156">
        <v>45082</v>
      </c>
      <c r="H70" s="164" t="s">
        <v>444</v>
      </c>
      <c r="I70" s="155">
        <v>32969</v>
      </c>
      <c r="J70" s="39">
        <f t="shared" si="2"/>
        <v>0</v>
      </c>
      <c r="K70" s="462">
        <v>1</v>
      </c>
      <c r="L70" s="584" t="s">
        <v>445</v>
      </c>
      <c r="M70" s="585"/>
      <c r="N70" s="42">
        <f t="shared" si="4"/>
        <v>32969</v>
      </c>
      <c r="O70" s="385" t="s">
        <v>21</v>
      </c>
      <c r="P70" s="384">
        <v>45126</v>
      </c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307</v>
      </c>
      <c r="C71" s="423" t="s">
        <v>378</v>
      </c>
      <c r="D71" s="160"/>
      <c r="E71" s="56"/>
      <c r="F71" s="155">
        <v>74.400000000000006</v>
      </c>
      <c r="G71" s="156">
        <v>45084</v>
      </c>
      <c r="H71" s="164" t="s">
        <v>379</v>
      </c>
      <c r="I71" s="155">
        <v>74.400000000000006</v>
      </c>
      <c r="J71" s="39">
        <f t="shared" si="2"/>
        <v>0</v>
      </c>
      <c r="K71" s="462">
        <v>110</v>
      </c>
      <c r="L71" s="584" t="s">
        <v>380</v>
      </c>
      <c r="M71" s="585"/>
      <c r="N71" s="42">
        <f t="shared" si="4"/>
        <v>8184.0000000000009</v>
      </c>
      <c r="O71" s="158" t="s">
        <v>21</v>
      </c>
      <c r="P71" s="58">
        <v>45106</v>
      </c>
      <c r="Q71" s="166"/>
      <c r="R71" s="125"/>
      <c r="S71" s="48"/>
      <c r="T71" s="48"/>
      <c r="U71" s="49"/>
      <c r="V71" s="50"/>
    </row>
    <row r="72" spans="1:22" ht="47.25" x14ac:dyDescent="0.3">
      <c r="A72" s="110" t="s">
        <v>355</v>
      </c>
      <c r="B72" s="386" t="s">
        <v>381</v>
      </c>
      <c r="C72" s="423" t="s">
        <v>382</v>
      </c>
      <c r="D72" s="160"/>
      <c r="E72" s="56"/>
      <c r="F72" s="155">
        <v>110</v>
      </c>
      <c r="G72" s="156">
        <v>45087</v>
      </c>
      <c r="H72" s="164" t="s">
        <v>383</v>
      </c>
      <c r="I72" s="155">
        <v>110</v>
      </c>
      <c r="J72" s="39">
        <f t="shared" si="2"/>
        <v>0</v>
      </c>
      <c r="K72" s="462">
        <v>38</v>
      </c>
      <c r="L72" s="584" t="s">
        <v>388</v>
      </c>
      <c r="M72" s="585"/>
      <c r="N72" s="42">
        <f t="shared" si="4"/>
        <v>4180</v>
      </c>
      <c r="O72" s="158" t="s">
        <v>21</v>
      </c>
      <c r="P72" s="58">
        <v>45106</v>
      </c>
      <c r="Q72" s="166"/>
      <c r="R72" s="125"/>
      <c r="S72" s="48"/>
      <c r="T72" s="48"/>
      <c r="U72" s="49"/>
      <c r="V72" s="50"/>
    </row>
    <row r="73" spans="1:22" ht="56.25" x14ac:dyDescent="0.3">
      <c r="A73" s="110" t="s">
        <v>355</v>
      </c>
      <c r="B73" s="386" t="s">
        <v>132</v>
      </c>
      <c r="C73" s="602" t="s">
        <v>384</v>
      </c>
      <c r="D73" s="160"/>
      <c r="E73" s="56"/>
      <c r="F73" s="155">
        <v>33018</v>
      </c>
      <c r="G73" s="156">
        <v>45092</v>
      </c>
      <c r="H73" s="59" t="s">
        <v>385</v>
      </c>
      <c r="I73" s="155">
        <v>33018</v>
      </c>
      <c r="J73" s="39">
        <f t="shared" si="2"/>
        <v>0</v>
      </c>
      <c r="K73" s="462">
        <v>1</v>
      </c>
      <c r="L73" s="584" t="s">
        <v>386</v>
      </c>
      <c r="M73" s="585"/>
      <c r="N73" s="42">
        <f t="shared" si="4"/>
        <v>33018</v>
      </c>
      <c r="O73" s="537" t="s">
        <v>64</v>
      </c>
      <c r="P73" s="58">
        <v>45106</v>
      </c>
      <c r="Q73" s="166"/>
      <c r="R73" s="125"/>
      <c r="S73" s="48"/>
      <c r="T73" s="48"/>
      <c r="U73" s="49"/>
      <c r="V73" s="50"/>
    </row>
    <row r="74" spans="1:22" ht="39.75" customHeight="1" x14ac:dyDescent="0.3">
      <c r="A74" s="110" t="s">
        <v>136</v>
      </c>
      <c r="B74" s="386"/>
      <c r="C74" s="536"/>
      <c r="D74" s="160"/>
      <c r="E74" s="56"/>
      <c r="F74" s="155">
        <v>240</v>
      </c>
      <c r="G74" s="156">
        <v>45096</v>
      </c>
      <c r="H74" s="59" t="s">
        <v>352</v>
      </c>
      <c r="I74" s="155">
        <v>240</v>
      </c>
      <c r="J74" s="39">
        <f t="shared" si="2"/>
        <v>0</v>
      </c>
      <c r="K74" s="462">
        <v>275</v>
      </c>
      <c r="L74" s="584" t="s">
        <v>387</v>
      </c>
      <c r="M74" s="585"/>
      <c r="N74" s="42">
        <f t="shared" si="4"/>
        <v>66000</v>
      </c>
      <c r="O74" s="537" t="s">
        <v>21</v>
      </c>
      <c r="P74" s="58">
        <v>45103</v>
      </c>
      <c r="Q74" s="166"/>
      <c r="R74" s="125"/>
      <c r="S74" s="48"/>
      <c r="T74" s="48"/>
      <c r="U74" s="49"/>
      <c r="V74" s="50"/>
    </row>
    <row r="75" spans="1:22" ht="56.25" x14ac:dyDescent="0.3">
      <c r="A75" s="456" t="s">
        <v>355</v>
      </c>
      <c r="B75" s="386" t="s">
        <v>367</v>
      </c>
      <c r="C75" s="594" t="s">
        <v>368</v>
      </c>
      <c r="D75" s="445"/>
      <c r="E75" s="56"/>
      <c r="F75" s="493">
        <v>184.32</v>
      </c>
      <c r="G75" s="494">
        <v>45096</v>
      </c>
      <c r="H75" s="453" t="s">
        <v>369</v>
      </c>
      <c r="I75" s="493">
        <v>184.32</v>
      </c>
      <c r="J75" s="39">
        <f t="shared" si="2"/>
        <v>0</v>
      </c>
      <c r="K75" s="511">
        <v>70</v>
      </c>
      <c r="L75" s="584" t="s">
        <v>373</v>
      </c>
      <c r="M75" s="585"/>
      <c r="N75" s="42">
        <f t="shared" si="4"/>
        <v>12902.4</v>
      </c>
      <c r="O75" s="169" t="s">
        <v>21</v>
      </c>
      <c r="P75" s="58">
        <v>45106</v>
      </c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132</v>
      </c>
      <c r="C76" s="444" t="s">
        <v>364</v>
      </c>
      <c r="D76" s="445"/>
      <c r="E76" s="56"/>
      <c r="F76" s="446">
        <v>16861</v>
      </c>
      <c r="G76" s="447">
        <v>45100</v>
      </c>
      <c r="H76" s="448" t="s">
        <v>365</v>
      </c>
      <c r="I76" s="446">
        <v>16861</v>
      </c>
      <c r="J76" s="39">
        <f t="shared" si="2"/>
        <v>0</v>
      </c>
      <c r="K76" s="462">
        <v>1</v>
      </c>
      <c r="L76" s="584" t="s">
        <v>366</v>
      </c>
      <c r="M76" s="585"/>
      <c r="N76" s="42">
        <f t="shared" si="4"/>
        <v>16861</v>
      </c>
      <c r="O76" s="169" t="s">
        <v>21</v>
      </c>
      <c r="P76" s="58">
        <v>45106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307</v>
      </c>
      <c r="C77" s="450" t="s">
        <v>361</v>
      </c>
      <c r="D77" s="445"/>
      <c r="E77" s="56"/>
      <c r="F77" s="446">
        <v>66.400000000000006</v>
      </c>
      <c r="G77" s="447">
        <v>45101</v>
      </c>
      <c r="H77" s="453" t="s">
        <v>362</v>
      </c>
      <c r="I77" s="446">
        <v>66.400000000000006</v>
      </c>
      <c r="J77" s="39">
        <f t="shared" si="2"/>
        <v>0</v>
      </c>
      <c r="K77" s="462">
        <v>110</v>
      </c>
      <c r="L77" s="584" t="s">
        <v>363</v>
      </c>
      <c r="M77" s="586"/>
      <c r="N77" s="42">
        <f t="shared" si="4"/>
        <v>7304.0000000000009</v>
      </c>
      <c r="O77" s="169" t="s">
        <v>21</v>
      </c>
      <c r="P77" s="120">
        <v>45106</v>
      </c>
      <c r="Q77" s="166"/>
      <c r="R77" s="125"/>
      <c r="S77" s="48"/>
      <c r="T77" s="48"/>
      <c r="U77" s="49"/>
      <c r="V77" s="50"/>
    </row>
    <row r="78" spans="1:22" ht="47.25" x14ac:dyDescent="0.3">
      <c r="A78" s="449" t="s">
        <v>355</v>
      </c>
      <c r="B78" s="386" t="s">
        <v>356</v>
      </c>
      <c r="C78" s="450" t="s">
        <v>358</v>
      </c>
      <c r="D78" s="445"/>
      <c r="E78" s="56"/>
      <c r="F78" s="446">
        <v>12461</v>
      </c>
      <c r="G78" s="447">
        <v>45103</v>
      </c>
      <c r="H78" s="453" t="s">
        <v>357</v>
      </c>
      <c r="I78" s="446">
        <v>12461</v>
      </c>
      <c r="J78" s="39">
        <f t="shared" si="2"/>
        <v>0</v>
      </c>
      <c r="K78" s="462">
        <v>1</v>
      </c>
      <c r="L78" s="584" t="s">
        <v>359</v>
      </c>
      <c r="M78" s="586"/>
      <c r="N78" s="42">
        <f t="shared" si="4"/>
        <v>12461</v>
      </c>
      <c r="O78" s="169" t="s">
        <v>21</v>
      </c>
      <c r="P78" s="120">
        <v>45106</v>
      </c>
      <c r="Q78" s="166"/>
      <c r="R78" s="125"/>
      <c r="S78" s="48"/>
      <c r="T78" s="48"/>
      <c r="U78" s="49"/>
      <c r="V78" s="50"/>
    </row>
    <row r="79" spans="1:22" ht="47.25" x14ac:dyDescent="0.3">
      <c r="A79" s="449" t="s">
        <v>355</v>
      </c>
      <c r="B79" s="386" t="s">
        <v>374</v>
      </c>
      <c r="C79" s="450" t="s">
        <v>418</v>
      </c>
      <c r="D79" s="445"/>
      <c r="E79" s="56"/>
      <c r="F79" s="446">
        <v>100.28</v>
      </c>
      <c r="G79" s="447">
        <v>45106</v>
      </c>
      <c r="H79" s="453" t="s">
        <v>419</v>
      </c>
      <c r="I79" s="446">
        <v>100.28</v>
      </c>
      <c r="J79" s="39">
        <f t="shared" si="2"/>
        <v>0</v>
      </c>
      <c r="K79" s="462">
        <v>64</v>
      </c>
      <c r="L79" s="587" t="s">
        <v>420</v>
      </c>
      <c r="M79" s="585"/>
      <c r="N79" s="42">
        <f t="shared" si="4"/>
        <v>6417.92</v>
      </c>
      <c r="O79" s="622" t="s">
        <v>21</v>
      </c>
      <c r="P79" s="623">
        <v>45126</v>
      </c>
      <c r="Q79" s="166"/>
      <c r="R79" s="125"/>
      <c r="S79" s="48"/>
      <c r="T79" s="48"/>
      <c r="U79" s="49"/>
      <c r="V79" s="50"/>
    </row>
    <row r="80" spans="1:22" ht="52.5" customHeight="1" x14ac:dyDescent="0.3">
      <c r="A80" s="90" t="s">
        <v>355</v>
      </c>
      <c r="B80" s="386" t="s">
        <v>307</v>
      </c>
      <c r="C80" s="450" t="s">
        <v>421</v>
      </c>
      <c r="D80" s="445"/>
      <c r="E80" s="56"/>
      <c r="F80" s="446">
        <v>86.04</v>
      </c>
      <c r="G80" s="447">
        <v>45106</v>
      </c>
      <c r="H80" s="453" t="s">
        <v>422</v>
      </c>
      <c r="I80" s="446">
        <v>86.04</v>
      </c>
      <c r="J80" s="39">
        <f t="shared" si="2"/>
        <v>0</v>
      </c>
      <c r="K80" s="462">
        <v>110</v>
      </c>
      <c r="L80" s="587" t="s">
        <v>423</v>
      </c>
      <c r="M80" s="585"/>
      <c r="N80" s="42">
        <f t="shared" si="4"/>
        <v>9464.4000000000015</v>
      </c>
      <c r="O80" s="622" t="s">
        <v>21</v>
      </c>
      <c r="P80" s="624">
        <v>45126</v>
      </c>
      <c r="Q80" s="166"/>
      <c r="R80" s="125"/>
      <c r="S80" s="48"/>
      <c r="T80" s="48"/>
      <c r="U80" s="49"/>
      <c r="V80" s="50"/>
    </row>
    <row r="81" spans="1:22" ht="37.5" customHeight="1" x14ac:dyDescent="0.35">
      <c r="A81" s="456"/>
      <c r="B81" s="386"/>
      <c r="C81" s="450"/>
      <c r="D81" s="454"/>
      <c r="E81" s="56"/>
      <c r="F81" s="446"/>
      <c r="G81" s="447"/>
      <c r="H81" s="455"/>
      <c r="I81" s="446"/>
      <c r="J81" s="39">
        <f t="shared" si="2"/>
        <v>0</v>
      </c>
      <c r="K81" s="462"/>
      <c r="L81" s="587"/>
      <c r="M81" s="588"/>
      <c r="N81" s="42">
        <f>K81*I81</f>
        <v>0</v>
      </c>
      <c r="O81" s="169"/>
      <c r="P81" s="58"/>
      <c r="Q81" s="166"/>
      <c r="R81" s="125"/>
      <c r="S81" s="48"/>
      <c r="T81" s="48"/>
      <c r="U81" s="49"/>
      <c r="V81" s="50"/>
    </row>
    <row r="82" spans="1:22" ht="37.5" customHeight="1" x14ac:dyDescent="0.3">
      <c r="A82" s="456"/>
      <c r="B82" s="386"/>
      <c r="C82" s="450"/>
      <c r="D82" s="454"/>
      <c r="E82" s="56"/>
      <c r="F82" s="446"/>
      <c r="G82" s="447"/>
      <c r="H82" s="455"/>
      <c r="I82" s="446"/>
      <c r="J82" s="39">
        <f t="shared" si="2"/>
        <v>0</v>
      </c>
      <c r="K82" s="462"/>
      <c r="L82" s="587"/>
      <c r="M82" s="589"/>
      <c r="N82" s="42">
        <f>K82*I82</f>
        <v>0</v>
      </c>
      <c r="O82" s="169"/>
      <c r="P82" s="58"/>
      <c r="Q82" s="166"/>
      <c r="R82" s="125"/>
      <c r="S82" s="48"/>
      <c r="T82" s="48"/>
      <c r="U82" s="49"/>
      <c r="V82" s="50"/>
    </row>
    <row r="83" spans="1:22" ht="37.5" customHeight="1" x14ac:dyDescent="0.3">
      <c r="A83" s="456"/>
      <c r="B83" s="369"/>
      <c r="C83" s="450"/>
      <c r="D83" s="454"/>
      <c r="E83" s="56"/>
      <c r="F83" s="446"/>
      <c r="G83" s="447"/>
      <c r="H83" s="451"/>
      <c r="I83" s="446"/>
      <c r="J83" s="39">
        <f t="shared" si="2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/>
      <c r="B84" s="386"/>
      <c r="C84" s="454"/>
      <c r="D84" s="445"/>
      <c r="E84" s="56"/>
      <c r="F84" s="446"/>
      <c r="G84" s="447"/>
      <c r="H84" s="453"/>
      <c r="I84" s="446"/>
      <c r="J84" s="39">
        <f t="shared" si="2"/>
        <v>0</v>
      </c>
      <c r="K84" s="462"/>
      <c r="L84" s="587"/>
      <c r="M84" s="585"/>
      <c r="N84" s="42">
        <f>K84*I84</f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19.5" x14ac:dyDescent="0.3">
      <c r="A85" s="90"/>
      <c r="B85" s="386"/>
      <c r="C85" s="450"/>
      <c r="D85" s="445"/>
      <c r="E85" s="56"/>
      <c r="F85" s="446"/>
      <c r="G85" s="447"/>
      <c r="H85" s="453"/>
      <c r="I85" s="446"/>
      <c r="J85" s="39">
        <f t="shared" si="2"/>
        <v>0</v>
      </c>
      <c r="K85" s="462"/>
      <c r="L85" s="587"/>
      <c r="M85" s="585"/>
      <c r="N85" s="42">
        <f t="shared" ref="N85:N91" si="5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/>
      <c r="B86" s="386"/>
      <c r="C86" s="450"/>
      <c r="D86" s="445"/>
      <c r="E86" s="56"/>
      <c r="F86" s="446"/>
      <c r="G86" s="447"/>
      <c r="H86" s="453"/>
      <c r="I86" s="446"/>
      <c r="J86" s="39">
        <f t="shared" si="2"/>
        <v>0</v>
      </c>
      <c r="K86" s="462"/>
      <c r="L86" s="590"/>
      <c r="M86" s="585"/>
      <c r="N86" s="42">
        <f t="shared" si="5"/>
        <v>0</v>
      </c>
      <c r="O86" s="169"/>
      <c r="P86" s="58"/>
      <c r="Q86" s="166"/>
      <c r="R86" s="125"/>
      <c r="S86" s="176"/>
      <c r="T86" s="177"/>
      <c r="U86" s="49"/>
      <c r="V86" s="50"/>
    </row>
    <row r="87" spans="1:22" ht="19.5" x14ac:dyDescent="0.3">
      <c r="A87" s="90"/>
      <c r="B87" s="369"/>
      <c r="C87" s="450"/>
      <c r="D87" s="445"/>
      <c r="E87" s="56"/>
      <c r="F87" s="446"/>
      <c r="G87" s="447"/>
      <c r="H87" s="453"/>
      <c r="I87" s="446"/>
      <c r="J87" s="39">
        <f t="shared" si="2"/>
        <v>0</v>
      </c>
      <c r="K87" s="462"/>
      <c r="L87" s="590"/>
      <c r="M87" s="585"/>
      <c r="N87" s="42">
        <f t="shared" si="5"/>
        <v>0</v>
      </c>
      <c r="O87" s="169"/>
      <c r="P87" s="58"/>
      <c r="Q87" s="166"/>
      <c r="R87" s="125"/>
      <c r="S87" s="176"/>
      <c r="T87" s="177"/>
      <c r="U87" s="49"/>
      <c r="V87" s="50"/>
    </row>
    <row r="88" spans="1:22" ht="32.25" customHeight="1" x14ac:dyDescent="0.3">
      <c r="A88" s="90"/>
      <c r="B88" s="369"/>
      <c r="C88" s="454"/>
      <c r="D88" s="445"/>
      <c r="E88" s="56"/>
      <c r="F88" s="446"/>
      <c r="G88" s="447"/>
      <c r="H88" s="453"/>
      <c r="I88" s="446"/>
      <c r="J88" s="39">
        <f t="shared" si="2"/>
        <v>0</v>
      </c>
      <c r="K88" s="462"/>
      <c r="L88" s="587"/>
      <c r="M88" s="585"/>
      <c r="N88" s="42">
        <f t="shared" si="5"/>
        <v>0</v>
      </c>
      <c r="O88" s="169"/>
      <c r="P88" s="58"/>
      <c r="Q88" s="166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595"/>
      <c r="D89" s="454"/>
      <c r="E89" s="56"/>
      <c r="F89" s="446"/>
      <c r="G89" s="447"/>
      <c r="H89" s="448"/>
      <c r="I89" s="446"/>
      <c r="J89" s="39">
        <f t="shared" si="2"/>
        <v>0</v>
      </c>
      <c r="K89" s="462"/>
      <c r="L89" s="587"/>
      <c r="M89" s="585"/>
      <c r="N89" s="42">
        <f t="shared" si="5"/>
        <v>0</v>
      </c>
      <c r="O89" s="169"/>
      <c r="P89" s="58"/>
      <c r="Q89" s="166"/>
      <c r="R89" s="125"/>
      <c r="S89" s="176"/>
      <c r="T89" s="177"/>
      <c r="U89" s="49"/>
      <c r="V89" s="50"/>
    </row>
    <row r="90" spans="1:22" ht="32.25" customHeight="1" x14ac:dyDescent="0.35">
      <c r="A90" s="456"/>
      <c r="B90" s="386"/>
      <c r="C90" s="596"/>
      <c r="D90" s="454"/>
      <c r="E90" s="56"/>
      <c r="F90" s="446"/>
      <c r="G90" s="447"/>
      <c r="H90" s="448"/>
      <c r="I90" s="446"/>
      <c r="J90" s="39">
        <f t="shared" si="2"/>
        <v>0</v>
      </c>
      <c r="K90" s="462"/>
      <c r="L90" s="591"/>
      <c r="M90" s="585"/>
      <c r="N90" s="42">
        <f t="shared" si="5"/>
        <v>0</v>
      </c>
      <c r="O90" s="169"/>
      <c r="P90" s="58"/>
      <c r="Q90" s="166"/>
      <c r="R90" s="125"/>
      <c r="S90" s="176"/>
      <c r="T90" s="177"/>
      <c r="U90" s="49"/>
      <c r="V90" s="50"/>
    </row>
    <row r="91" spans="1:22" ht="32.25" customHeight="1" x14ac:dyDescent="0.35">
      <c r="A91" s="456"/>
      <c r="B91" s="459"/>
      <c r="C91" s="454"/>
      <c r="D91" s="454"/>
      <c r="E91" s="56"/>
      <c r="F91" s="446"/>
      <c r="G91" s="447"/>
      <c r="H91" s="448"/>
      <c r="I91" s="446"/>
      <c r="J91" s="39">
        <f t="shared" si="2"/>
        <v>0</v>
      </c>
      <c r="K91" s="462"/>
      <c r="L91" s="591"/>
      <c r="M91" s="585"/>
      <c r="N91" s="42">
        <f t="shared" si="5"/>
        <v>0</v>
      </c>
      <c r="O91" s="169"/>
      <c r="P91" s="58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2"/>
        <v>0</v>
      </c>
      <c r="K92" s="462"/>
      <c r="L92" s="591"/>
      <c r="M92" s="585"/>
      <c r="N92" s="42">
        <f t="shared" si="4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2"/>
        <v>0</v>
      </c>
      <c r="K93" s="462"/>
      <c r="L93" s="591"/>
      <c r="M93" s="585"/>
      <c r="N93" s="42">
        <f t="shared" si="4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2"/>
        <v>0</v>
      </c>
      <c r="K94" s="462"/>
      <c r="L94" s="592"/>
      <c r="M94" s="585"/>
      <c r="N94" s="42">
        <f t="shared" si="4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2"/>
        <v>0</v>
      </c>
      <c r="K95" s="462"/>
      <c r="L95" s="593"/>
      <c r="M95" s="585"/>
      <c r="N95" s="42">
        <f t="shared" si="4"/>
        <v>0</v>
      </c>
      <c r="O95" s="654"/>
      <c r="P95" s="712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2"/>
        <v>0</v>
      </c>
      <c r="K96" s="462"/>
      <c r="L96" s="593"/>
      <c r="M96" s="585"/>
      <c r="N96" s="42">
        <f t="shared" si="4"/>
        <v>0</v>
      </c>
      <c r="O96" s="655"/>
      <c r="P96" s="713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2"/>
        <v>0</v>
      </c>
      <c r="K97" s="462"/>
      <c r="L97" s="591"/>
      <c r="M97" s="585"/>
      <c r="N97" s="42">
        <f t="shared" si="4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2"/>
        <v>0</v>
      </c>
      <c r="K98" s="462"/>
      <c r="L98" s="568"/>
      <c r="M98" s="463"/>
      <c r="N98" s="42">
        <f t="shared" si="4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2"/>
        <v>0</v>
      </c>
      <c r="K99" s="462"/>
      <c r="L99" s="568"/>
      <c r="M99" s="463"/>
      <c r="N99" s="42">
        <f t="shared" si="4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2"/>
        <v>0</v>
      </c>
      <c r="K100" s="462"/>
      <c r="L100" s="568"/>
      <c r="M100" s="463"/>
      <c r="N100" s="42">
        <f t="shared" si="4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2"/>
        <v>0</v>
      </c>
      <c r="K101" s="468"/>
      <c r="L101" s="568"/>
      <c r="M101" s="463"/>
      <c r="N101" s="42">
        <f t="shared" si="4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2"/>
        <v>0</v>
      </c>
      <c r="K102" s="468"/>
      <c r="L102" s="568"/>
      <c r="M102" s="463"/>
      <c r="N102" s="42">
        <f t="shared" si="4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2"/>
        <v>0</v>
      </c>
      <c r="K103" s="468"/>
      <c r="L103" s="568"/>
      <c r="M103" s="463"/>
      <c r="N103" s="42">
        <f t="shared" si="4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2"/>
        <v>0</v>
      </c>
      <c r="K104" s="468"/>
      <c r="L104" s="568"/>
      <c r="M104" s="463"/>
      <c r="N104" s="42">
        <f t="shared" si="4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6">D105*F105</f>
        <v>0</v>
      </c>
      <c r="F105" s="155"/>
      <c r="G105" s="156"/>
      <c r="H105" s="164"/>
      <c r="I105" s="155"/>
      <c r="J105" s="39">
        <f t="shared" si="2"/>
        <v>0</v>
      </c>
      <c r="K105" s="81"/>
      <c r="L105" s="566"/>
      <c r="M105" s="61"/>
      <c r="N105" s="42">
        <f t="shared" si="4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6"/>
        <v>0</v>
      </c>
      <c r="F106" s="155"/>
      <c r="G106" s="156"/>
      <c r="H106" s="168"/>
      <c r="I106" s="155"/>
      <c r="J106" s="39">
        <f t="shared" si="2"/>
        <v>0</v>
      </c>
      <c r="K106" s="81"/>
      <c r="L106" s="566"/>
      <c r="M106" s="61"/>
      <c r="N106" s="42">
        <f t="shared" si="4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6"/>
        <v>0</v>
      </c>
      <c r="F107" s="155"/>
      <c r="G107" s="156"/>
      <c r="H107" s="168"/>
      <c r="I107" s="155"/>
      <c r="J107" s="39">
        <f t="shared" si="2"/>
        <v>0</v>
      </c>
      <c r="K107" s="81"/>
      <c r="L107" s="566"/>
      <c r="M107" s="61"/>
      <c r="N107" s="42">
        <f t="shared" si="4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6"/>
        <v>0</v>
      </c>
      <c r="F108" s="155"/>
      <c r="G108" s="156"/>
      <c r="H108" s="168"/>
      <c r="I108" s="155"/>
      <c r="J108" s="39">
        <f t="shared" si="2"/>
        <v>0</v>
      </c>
      <c r="K108" s="81"/>
      <c r="L108" s="566"/>
      <c r="M108" s="61"/>
      <c r="N108" s="42">
        <f t="shared" si="4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6"/>
        <v>0</v>
      </c>
      <c r="F109" s="60"/>
      <c r="G109" s="58"/>
      <c r="H109" s="59"/>
      <c r="I109" s="60"/>
      <c r="J109" s="39">
        <f t="shared" si="2"/>
        <v>0</v>
      </c>
      <c r="K109" s="81"/>
      <c r="L109" s="566"/>
      <c r="M109" s="61"/>
      <c r="N109" s="42">
        <f t="shared" si="4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6"/>
        <v>0</v>
      </c>
      <c r="F110" s="60"/>
      <c r="G110" s="58"/>
      <c r="H110" s="59"/>
      <c r="I110" s="60"/>
      <c r="J110" s="39">
        <f t="shared" si="2"/>
        <v>0</v>
      </c>
      <c r="K110" s="81"/>
      <c r="L110" s="652"/>
      <c r="M110" s="653"/>
      <c r="N110" s="42">
        <f t="shared" si="4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6"/>
        <v>0</v>
      </c>
      <c r="F111" s="60"/>
      <c r="G111" s="58"/>
      <c r="H111" s="59"/>
      <c r="I111" s="60"/>
      <c r="J111" s="39">
        <f t="shared" si="2"/>
        <v>0</v>
      </c>
      <c r="K111" s="81"/>
      <c r="L111" s="652"/>
      <c r="M111" s="653"/>
      <c r="N111" s="42">
        <f t="shared" si="4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6"/>
        <v>0</v>
      </c>
      <c r="F112" s="60"/>
      <c r="G112" s="58"/>
      <c r="H112" s="59"/>
      <c r="I112" s="60"/>
      <c r="J112" s="39">
        <f t="shared" si="2"/>
        <v>0</v>
      </c>
      <c r="K112" s="81"/>
      <c r="L112" s="569"/>
      <c r="M112" s="195"/>
      <c r="N112" s="42">
        <f t="shared" si="4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6"/>
        <v>0</v>
      </c>
      <c r="F113" s="60"/>
      <c r="G113" s="58"/>
      <c r="H113" s="59"/>
      <c r="I113" s="60"/>
      <c r="J113" s="39">
        <f t="shared" si="2"/>
        <v>0</v>
      </c>
      <c r="K113" s="81"/>
      <c r="L113" s="569"/>
      <c r="M113" s="195"/>
      <c r="N113" s="42">
        <f t="shared" si="4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6"/>
        <v>0</v>
      </c>
      <c r="F114" s="60"/>
      <c r="G114" s="58"/>
      <c r="H114" s="59"/>
      <c r="I114" s="60"/>
      <c r="J114" s="39">
        <f t="shared" si="2"/>
        <v>0</v>
      </c>
      <c r="K114" s="81"/>
      <c r="L114" s="566"/>
      <c r="M114" s="61"/>
      <c r="N114" s="42">
        <f t="shared" si="4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6"/>
        <v>0</v>
      </c>
      <c r="F115" s="60"/>
      <c r="G115" s="58"/>
      <c r="H115" s="59"/>
      <c r="I115" s="60"/>
      <c r="J115" s="39">
        <f t="shared" si="2"/>
        <v>0</v>
      </c>
      <c r="K115" s="81"/>
      <c r="L115" s="566"/>
      <c r="M115" s="61"/>
      <c r="N115" s="42">
        <f t="shared" si="4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6"/>
        <v>0</v>
      </c>
      <c r="F116" s="60"/>
      <c r="G116" s="58"/>
      <c r="H116" s="59"/>
      <c r="I116" s="60"/>
      <c r="J116" s="39">
        <f t="shared" si="2"/>
        <v>0</v>
      </c>
      <c r="K116" s="81"/>
      <c r="L116" s="566"/>
      <c r="M116" s="61"/>
      <c r="N116" s="42">
        <f t="shared" si="4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6"/>
        <v>0</v>
      </c>
      <c r="F117" s="60"/>
      <c r="G117" s="58"/>
      <c r="H117" s="59"/>
      <c r="I117" s="60"/>
      <c r="J117" s="39">
        <f t="shared" si="2"/>
        <v>0</v>
      </c>
      <c r="K117" s="81"/>
      <c r="L117" s="566"/>
      <c r="M117" s="61"/>
      <c r="N117" s="42">
        <f t="shared" si="4"/>
        <v>0</v>
      </c>
      <c r="O117" s="654"/>
      <c r="P117" s="656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6"/>
        <v>0</v>
      </c>
      <c r="F118" s="60"/>
      <c r="G118" s="58"/>
      <c r="H118" s="59"/>
      <c r="I118" s="60"/>
      <c r="J118" s="39">
        <f t="shared" si="2"/>
        <v>0</v>
      </c>
      <c r="K118" s="81"/>
      <c r="L118" s="566"/>
      <c r="M118" s="61"/>
      <c r="N118" s="42">
        <f t="shared" si="4"/>
        <v>0</v>
      </c>
      <c r="O118" s="655"/>
      <c r="P118" s="657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6"/>
        <v>0</v>
      </c>
      <c r="F119" s="60"/>
      <c r="G119" s="58"/>
      <c r="H119" s="59"/>
      <c r="I119" s="60"/>
      <c r="J119" s="39">
        <f t="shared" si="2"/>
        <v>0</v>
      </c>
      <c r="K119" s="81"/>
      <c r="L119" s="566"/>
      <c r="M119" s="61"/>
      <c r="N119" s="42">
        <f t="shared" si="4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6"/>
        <v>0</v>
      </c>
      <c r="F120" s="60"/>
      <c r="G120" s="58"/>
      <c r="H120" s="59"/>
      <c r="I120" s="60"/>
      <c r="J120" s="39">
        <f t="shared" si="2"/>
        <v>0</v>
      </c>
      <c r="K120" s="81"/>
      <c r="L120" s="566"/>
      <c r="M120" s="61"/>
      <c r="N120" s="42">
        <f t="shared" si="4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6"/>
        <v>0</v>
      </c>
      <c r="F121" s="60"/>
      <c r="G121" s="58"/>
      <c r="H121" s="59"/>
      <c r="I121" s="60"/>
      <c r="J121" s="39">
        <f t="shared" si="2"/>
        <v>0</v>
      </c>
      <c r="K121" s="81"/>
      <c r="L121" s="566"/>
      <c r="M121" s="61"/>
      <c r="N121" s="42">
        <f t="shared" si="4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6"/>
        <v>0</v>
      </c>
      <c r="F122" s="60"/>
      <c r="G122" s="58"/>
      <c r="H122" s="59"/>
      <c r="I122" s="60"/>
      <c r="J122" s="39">
        <f t="shared" si="2"/>
        <v>0</v>
      </c>
      <c r="K122" s="81"/>
      <c r="L122" s="566"/>
      <c r="M122" s="61"/>
      <c r="N122" s="42">
        <f t="shared" si="4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6"/>
        <v>0</v>
      </c>
      <c r="F123" s="60"/>
      <c r="G123" s="58"/>
      <c r="H123" s="59"/>
      <c r="I123" s="60"/>
      <c r="J123" s="39">
        <f t="shared" si="2"/>
        <v>0</v>
      </c>
      <c r="K123" s="81"/>
      <c r="L123" s="566"/>
      <c r="M123" s="61"/>
      <c r="N123" s="42">
        <f t="shared" si="4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6"/>
        <v>0</v>
      </c>
      <c r="F124" s="60"/>
      <c r="G124" s="58"/>
      <c r="H124" s="59"/>
      <c r="I124" s="60"/>
      <c r="J124" s="39">
        <f t="shared" si="2"/>
        <v>0</v>
      </c>
      <c r="K124" s="81"/>
      <c r="L124" s="566"/>
      <c r="M124" s="61"/>
      <c r="N124" s="42">
        <f t="shared" si="4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6"/>
        <v>0</v>
      </c>
      <c r="F125" s="60"/>
      <c r="G125" s="58"/>
      <c r="H125" s="59"/>
      <c r="I125" s="60"/>
      <c r="J125" s="39">
        <f t="shared" si="2"/>
        <v>0</v>
      </c>
      <c r="K125" s="81"/>
      <c r="L125" s="566"/>
      <c r="M125" s="61"/>
      <c r="N125" s="42">
        <f t="shared" si="4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6"/>
        <v>0</v>
      </c>
      <c r="F126" s="60"/>
      <c r="G126" s="58"/>
      <c r="H126" s="59"/>
      <c r="I126" s="60"/>
      <c r="J126" s="39">
        <f t="shared" si="2"/>
        <v>0</v>
      </c>
      <c r="K126" s="81"/>
      <c r="L126" s="566"/>
      <c r="M126" s="61"/>
      <c r="N126" s="42">
        <f t="shared" si="4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6"/>
        <v>0</v>
      </c>
      <c r="F127" s="60"/>
      <c r="G127" s="58"/>
      <c r="H127" s="59"/>
      <c r="I127" s="60"/>
      <c r="J127" s="39">
        <f t="shared" si="2"/>
        <v>0</v>
      </c>
      <c r="K127" s="81"/>
      <c r="L127" s="566"/>
      <c r="M127" s="61"/>
      <c r="N127" s="42">
        <f t="shared" si="4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6"/>
        <v>0</v>
      </c>
      <c r="F128" s="60"/>
      <c r="G128" s="58"/>
      <c r="H128" s="59"/>
      <c r="I128" s="60"/>
      <c r="J128" s="39">
        <f t="shared" si="2"/>
        <v>0</v>
      </c>
      <c r="K128" s="81"/>
      <c r="L128" s="566"/>
      <c r="M128" s="61"/>
      <c r="N128" s="42">
        <f t="shared" si="4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6"/>
        <v>0</v>
      </c>
      <c r="F129" s="60"/>
      <c r="G129" s="58"/>
      <c r="H129" s="59"/>
      <c r="I129" s="60"/>
      <c r="J129" s="39">
        <f t="shared" si="2"/>
        <v>0</v>
      </c>
      <c r="K129" s="81"/>
      <c r="L129" s="566"/>
      <c r="M129" s="61"/>
      <c r="N129" s="42">
        <f t="shared" si="4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6"/>
        <v>0</v>
      </c>
      <c r="F130" s="60"/>
      <c r="G130" s="58"/>
      <c r="H130" s="59"/>
      <c r="I130" s="60"/>
      <c r="J130" s="39">
        <f t="shared" si="2"/>
        <v>0</v>
      </c>
      <c r="K130" s="81"/>
      <c r="L130" s="566"/>
      <c r="M130" s="61"/>
      <c r="N130" s="42">
        <f t="shared" si="4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6"/>
        <v>0</v>
      </c>
      <c r="F131" s="60"/>
      <c r="G131" s="58"/>
      <c r="H131" s="59"/>
      <c r="I131" s="60"/>
      <c r="J131" s="39">
        <f t="shared" si="2"/>
        <v>0</v>
      </c>
      <c r="K131" s="81"/>
      <c r="L131" s="566"/>
      <c r="M131" s="61"/>
      <c r="N131" s="42">
        <f t="shared" si="4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6"/>
        <v>0</v>
      </c>
      <c r="F132" s="38"/>
      <c r="G132" s="36"/>
      <c r="H132" s="552"/>
      <c r="I132" s="60"/>
      <c r="J132" s="39">
        <f t="shared" si="2"/>
        <v>0</v>
      </c>
      <c r="K132" s="81"/>
      <c r="L132" s="566"/>
      <c r="M132" s="61"/>
      <c r="N132" s="42">
        <f t="shared" si="4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6"/>
        <v>0</v>
      </c>
      <c r="F133" s="60"/>
      <c r="G133" s="58"/>
      <c r="H133" s="59"/>
      <c r="I133" s="60"/>
      <c r="J133" s="39">
        <f t="shared" si="2"/>
        <v>0</v>
      </c>
      <c r="K133" s="81"/>
      <c r="L133" s="566"/>
      <c r="M133" s="61"/>
      <c r="N133" s="42">
        <f t="shared" si="4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6"/>
        <v>0</v>
      </c>
      <c r="F134" s="60"/>
      <c r="G134" s="58"/>
      <c r="H134" s="59"/>
      <c r="I134" s="60"/>
      <c r="J134" s="39">
        <f t="shared" si="2"/>
        <v>0</v>
      </c>
      <c r="K134" s="81"/>
      <c r="L134" s="566"/>
      <c r="M134" s="61"/>
      <c r="N134" s="42">
        <f t="shared" si="4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6"/>
        <v>0</v>
      </c>
      <c r="F135" s="60"/>
      <c r="G135" s="58"/>
      <c r="H135" s="59"/>
      <c r="I135" s="60"/>
      <c r="J135" s="39">
        <f t="shared" si="2"/>
        <v>0</v>
      </c>
      <c r="K135" s="81"/>
      <c r="L135" s="566"/>
      <c r="M135" s="61"/>
      <c r="N135" s="42">
        <f t="shared" si="4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6"/>
        <v>0</v>
      </c>
      <c r="F136" s="60"/>
      <c r="G136" s="58"/>
      <c r="H136" s="59"/>
      <c r="I136" s="60"/>
      <c r="J136" s="39">
        <f t="shared" si="2"/>
        <v>0</v>
      </c>
      <c r="K136" s="81"/>
      <c r="L136" s="566"/>
      <c r="M136" s="61"/>
      <c r="N136" s="42">
        <f t="shared" si="4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6"/>
        <v>0</v>
      </c>
      <c r="F137" s="60"/>
      <c r="G137" s="58"/>
      <c r="H137" s="59"/>
      <c r="I137" s="60"/>
      <c r="J137" s="39">
        <f t="shared" si="2"/>
        <v>0</v>
      </c>
      <c r="K137" s="81"/>
      <c r="L137" s="566"/>
      <c r="M137" s="61"/>
      <c r="N137" s="42">
        <f t="shared" si="4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6"/>
        <v>0</v>
      </c>
      <c r="F138" s="60"/>
      <c r="G138" s="58"/>
      <c r="H138" s="59"/>
      <c r="I138" s="60"/>
      <c r="J138" s="39">
        <f t="shared" si="2"/>
        <v>0</v>
      </c>
      <c r="K138" s="81"/>
      <c r="L138" s="566"/>
      <c r="M138" s="61"/>
      <c r="N138" s="42">
        <f t="shared" ref="N138:N201" si="7">K138*I138</f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6"/>
        <v>0</v>
      </c>
      <c r="F139" s="60"/>
      <c r="G139" s="58"/>
      <c r="H139" s="59"/>
      <c r="I139" s="60"/>
      <c r="J139" s="39">
        <f t="shared" si="2"/>
        <v>0</v>
      </c>
      <c r="K139" s="81"/>
      <c r="L139" s="566"/>
      <c r="M139" s="61"/>
      <c r="N139" s="42">
        <f t="shared" si="7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6"/>
        <v>0</v>
      </c>
      <c r="F140" s="60"/>
      <c r="G140" s="58"/>
      <c r="H140" s="59"/>
      <c r="I140" s="60"/>
      <c r="J140" s="39">
        <f t="shared" si="2"/>
        <v>0</v>
      </c>
      <c r="K140" s="81"/>
      <c r="L140" s="566"/>
      <c r="M140" s="61"/>
      <c r="N140" s="42">
        <f t="shared" si="7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6"/>
        <v>0</v>
      </c>
      <c r="F141" s="60"/>
      <c r="G141" s="58"/>
      <c r="H141" s="59"/>
      <c r="I141" s="60"/>
      <c r="J141" s="39">
        <f t="shared" si="2"/>
        <v>0</v>
      </c>
      <c r="K141" s="81"/>
      <c r="L141" s="566"/>
      <c r="M141" s="61"/>
      <c r="N141" s="42">
        <f t="shared" si="7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6"/>
        <v>0</v>
      </c>
      <c r="F142" s="60"/>
      <c r="G142" s="58"/>
      <c r="H142" s="59"/>
      <c r="I142" s="60"/>
      <c r="J142" s="39">
        <f t="shared" si="2"/>
        <v>0</v>
      </c>
      <c r="K142" s="81"/>
      <c r="L142" s="566"/>
      <c r="M142" s="61"/>
      <c r="N142" s="42">
        <f t="shared" si="7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6"/>
        <v>0</v>
      </c>
      <c r="F143" s="60"/>
      <c r="G143" s="58"/>
      <c r="H143" s="59"/>
      <c r="I143" s="60"/>
      <c r="J143" s="39">
        <f t="shared" si="2"/>
        <v>0</v>
      </c>
      <c r="K143" s="81"/>
      <c r="L143" s="566"/>
      <c r="M143" s="61"/>
      <c r="N143" s="42">
        <f t="shared" si="7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6"/>
        <v>0</v>
      </c>
      <c r="F144" s="60"/>
      <c r="G144" s="58"/>
      <c r="H144" s="59"/>
      <c r="I144" s="60"/>
      <c r="J144" s="39">
        <f t="shared" ref="J144:J207" si="8">I144-F144</f>
        <v>0</v>
      </c>
      <c r="K144" s="81"/>
      <c r="L144" s="566"/>
      <c r="M144" s="61"/>
      <c r="N144" s="42">
        <f t="shared" si="7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6"/>
        <v>0</v>
      </c>
      <c r="F145" s="60"/>
      <c r="G145" s="58"/>
      <c r="H145" s="205"/>
      <c r="I145" s="60"/>
      <c r="J145" s="39">
        <f t="shared" si="8"/>
        <v>0</v>
      </c>
      <c r="K145" s="81"/>
      <c r="L145" s="566"/>
      <c r="M145" s="61"/>
      <c r="N145" s="42">
        <f t="shared" si="7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6"/>
        <v>0</v>
      </c>
      <c r="F146" s="60"/>
      <c r="G146" s="58"/>
      <c r="H146" s="205"/>
      <c r="I146" s="60"/>
      <c r="J146" s="39">
        <f t="shared" si="8"/>
        <v>0</v>
      </c>
      <c r="K146" s="81"/>
      <c r="L146" s="566"/>
      <c r="M146" s="61"/>
      <c r="N146" s="42">
        <f t="shared" si="7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8"/>
        <v>0</v>
      </c>
      <c r="K147" s="81"/>
      <c r="L147" s="566"/>
      <c r="M147" s="61"/>
      <c r="N147" s="42">
        <f t="shared" si="7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6"/>
        <v>0</v>
      </c>
      <c r="F148" s="60"/>
      <c r="G148" s="58"/>
      <c r="H148" s="205"/>
      <c r="I148" s="60"/>
      <c r="J148" s="39">
        <f t="shared" si="8"/>
        <v>0</v>
      </c>
      <c r="K148" s="81"/>
      <c r="L148" s="566"/>
      <c r="M148" s="61"/>
      <c r="N148" s="42">
        <f t="shared" si="7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6"/>
        <v>0</v>
      </c>
      <c r="F149" s="60"/>
      <c r="G149" s="58"/>
      <c r="H149" s="206"/>
      <c r="I149" s="60"/>
      <c r="J149" s="39">
        <f t="shared" si="8"/>
        <v>0</v>
      </c>
      <c r="K149" s="81"/>
      <c r="L149" s="566"/>
      <c r="M149" s="61"/>
      <c r="N149" s="42">
        <f t="shared" si="7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6"/>
        <v>0</v>
      </c>
      <c r="F150" s="60"/>
      <c r="G150" s="58"/>
      <c r="H150" s="206"/>
      <c r="I150" s="60"/>
      <c r="J150" s="39">
        <f t="shared" si="8"/>
        <v>0</v>
      </c>
      <c r="K150" s="81"/>
      <c r="L150" s="566"/>
      <c r="M150" s="61"/>
      <c r="N150" s="42">
        <f t="shared" si="7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58"/>
      <c r="H151" s="206"/>
      <c r="I151" s="60"/>
      <c r="J151" s="39">
        <f t="shared" si="8"/>
        <v>0</v>
      </c>
      <c r="K151" s="81"/>
      <c r="L151" s="566"/>
      <c r="M151" s="61"/>
      <c r="N151" s="42">
        <f t="shared" si="7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6"/>
        <v>0</v>
      </c>
      <c r="F152" s="60"/>
      <c r="G152" s="58"/>
      <c r="H152" s="206"/>
      <c r="I152" s="60"/>
      <c r="J152" s="39">
        <f t="shared" si="8"/>
        <v>0</v>
      </c>
      <c r="K152" s="81"/>
      <c r="L152" s="566"/>
      <c r="M152" s="61"/>
      <c r="N152" s="42">
        <f t="shared" si="7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6"/>
        <v>0</v>
      </c>
      <c r="F153" s="60"/>
      <c r="G153" s="58"/>
      <c r="H153" s="205"/>
      <c r="I153" s="60"/>
      <c r="J153" s="39">
        <f t="shared" si="8"/>
        <v>0</v>
      </c>
      <c r="K153" s="81"/>
      <c r="L153" s="566"/>
      <c r="M153" s="61"/>
      <c r="N153" s="42">
        <f t="shared" si="7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60"/>
      <c r="G154" s="58"/>
      <c r="H154" s="205"/>
      <c r="I154" s="60"/>
      <c r="J154" s="39">
        <f t="shared" si="8"/>
        <v>0</v>
      </c>
      <c r="K154" s="81"/>
      <c r="L154" s="566"/>
      <c r="M154" s="61"/>
      <c r="N154" s="42">
        <f t="shared" si="7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6"/>
        <v>0</v>
      </c>
      <c r="F155" s="60"/>
      <c r="G155" s="58"/>
      <c r="H155" s="205"/>
      <c r="I155" s="60"/>
      <c r="J155" s="39">
        <f t="shared" si="8"/>
        <v>0</v>
      </c>
      <c r="K155" s="81"/>
      <c r="L155" s="566"/>
      <c r="M155" s="61"/>
      <c r="N155" s="42">
        <f t="shared" si="7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6"/>
        <v>0</v>
      </c>
      <c r="F156" s="60"/>
      <c r="G156" s="58"/>
      <c r="H156" s="205"/>
      <c r="I156" s="60"/>
      <c r="J156" s="39">
        <f t="shared" si="8"/>
        <v>0</v>
      </c>
      <c r="K156" s="81"/>
      <c r="L156" s="566"/>
      <c r="M156" s="61"/>
      <c r="N156" s="42">
        <f t="shared" si="7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58"/>
      <c r="H157" s="205"/>
      <c r="I157" s="60"/>
      <c r="J157" s="39">
        <f t="shared" si="8"/>
        <v>0</v>
      </c>
      <c r="K157" s="81"/>
      <c r="L157" s="566"/>
      <c r="M157" s="61"/>
      <c r="N157" s="42">
        <f t="shared" si="7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58"/>
      <c r="H158" s="205"/>
      <c r="I158" s="60"/>
      <c r="J158" s="39">
        <f t="shared" si="8"/>
        <v>0</v>
      </c>
      <c r="K158" s="81"/>
      <c r="L158" s="566"/>
      <c r="M158" s="61"/>
      <c r="N158" s="42">
        <f t="shared" si="7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60"/>
      <c r="G159" s="58"/>
      <c r="H159" s="205"/>
      <c r="I159" s="60"/>
      <c r="J159" s="39">
        <f t="shared" si="8"/>
        <v>0</v>
      </c>
      <c r="K159" s="81"/>
      <c r="L159" s="566"/>
      <c r="M159" s="61"/>
      <c r="N159" s="42">
        <f t="shared" si="7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6"/>
        <v>0</v>
      </c>
      <c r="F160" s="60"/>
      <c r="G160" s="58"/>
      <c r="H160" s="205"/>
      <c r="I160" s="60"/>
      <c r="J160" s="39">
        <f t="shared" si="8"/>
        <v>0</v>
      </c>
      <c r="K160" s="81"/>
      <c r="L160" s="566"/>
      <c r="M160" s="61"/>
      <c r="N160" s="42">
        <f t="shared" si="7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6"/>
        <v>0</v>
      </c>
      <c r="F161" s="60"/>
      <c r="G161" s="58"/>
      <c r="H161" s="205"/>
      <c r="I161" s="60"/>
      <c r="J161" s="39">
        <f t="shared" si="8"/>
        <v>0</v>
      </c>
      <c r="K161" s="81"/>
      <c r="L161" s="566"/>
      <c r="M161" s="61"/>
      <c r="N161" s="42">
        <f t="shared" si="7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6"/>
        <v>0</v>
      </c>
      <c r="F162" s="60"/>
      <c r="G162" s="58"/>
      <c r="H162" s="205"/>
      <c r="I162" s="60"/>
      <c r="J162" s="39">
        <f t="shared" si="8"/>
        <v>0</v>
      </c>
      <c r="K162" s="81"/>
      <c r="L162" s="566"/>
      <c r="M162" s="61"/>
      <c r="N162" s="42">
        <f t="shared" si="7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6"/>
        <v>0</v>
      </c>
      <c r="F163" s="60"/>
      <c r="G163" s="58"/>
      <c r="H163" s="205"/>
      <c r="I163" s="60"/>
      <c r="J163" s="39">
        <f t="shared" si="8"/>
        <v>0</v>
      </c>
      <c r="K163" s="81"/>
      <c r="L163" s="566"/>
      <c r="M163" s="61"/>
      <c r="N163" s="42">
        <f t="shared" si="7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60"/>
      <c r="G164" s="58"/>
      <c r="H164" s="205"/>
      <c r="I164" s="60"/>
      <c r="J164" s="39">
        <f t="shared" si="8"/>
        <v>0</v>
      </c>
      <c r="K164" s="81"/>
      <c r="L164" s="566"/>
      <c r="M164" s="61"/>
      <c r="N164" s="42">
        <f t="shared" si="7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6"/>
        <v>0</v>
      </c>
      <c r="F165" s="60"/>
      <c r="G165" s="58"/>
      <c r="H165" s="206"/>
      <c r="I165" s="60"/>
      <c r="J165" s="39">
        <f t="shared" si="8"/>
        <v>0</v>
      </c>
      <c r="K165" s="81"/>
      <c r="L165" s="566"/>
      <c r="M165" s="61"/>
      <c r="N165" s="42">
        <f t="shared" si="7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58"/>
      <c r="H166" s="213"/>
      <c r="I166" s="60"/>
      <c r="J166" s="39">
        <f t="shared" si="8"/>
        <v>0</v>
      </c>
      <c r="K166" s="81"/>
      <c r="L166" s="566"/>
      <c r="M166" s="61"/>
      <c r="N166" s="42">
        <f t="shared" si="7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6"/>
        <v>0</v>
      </c>
      <c r="F167" s="60"/>
      <c r="G167" s="58"/>
      <c r="H167" s="205"/>
      <c r="I167" s="60"/>
      <c r="J167" s="39">
        <f t="shared" si="8"/>
        <v>0</v>
      </c>
      <c r="K167" s="81"/>
      <c r="L167" s="566"/>
      <c r="M167" s="61"/>
      <c r="N167" s="42">
        <f t="shared" si="7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6"/>
        <v>0</v>
      </c>
      <c r="F168" s="60"/>
      <c r="G168" s="58"/>
      <c r="H168" s="215"/>
      <c r="I168" s="60"/>
      <c r="J168" s="39">
        <f t="shared" si="8"/>
        <v>0</v>
      </c>
      <c r="K168" s="81"/>
      <c r="L168" s="566"/>
      <c r="M168" s="61"/>
      <c r="N168" s="42">
        <f t="shared" si="7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6"/>
        <v>0</v>
      </c>
      <c r="F169" s="60"/>
      <c r="G169" s="221"/>
      <c r="H169" s="222"/>
      <c r="I169" s="60"/>
      <c r="J169" s="39">
        <f t="shared" si="8"/>
        <v>0</v>
      </c>
      <c r="K169" s="81"/>
      <c r="L169" s="566"/>
      <c r="M169" s="61"/>
      <c r="N169" s="42">
        <f t="shared" si="7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6"/>
        <v>0</v>
      </c>
      <c r="F170" s="60"/>
      <c r="G170" s="224"/>
      <c r="H170" s="215"/>
      <c r="I170" s="60"/>
      <c r="J170" s="39">
        <f t="shared" si="8"/>
        <v>0</v>
      </c>
      <c r="K170" s="81"/>
      <c r="L170" s="566"/>
      <c r="M170" s="61"/>
      <c r="N170" s="42">
        <f t="shared" si="7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8"/>
        <v>0</v>
      </c>
      <c r="K171" s="225"/>
      <c r="L171" s="566"/>
      <c r="M171" s="61" t="s">
        <v>26</v>
      </c>
      <c r="N171" s="42">
        <f t="shared" si="7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8"/>
        <v>0</v>
      </c>
      <c r="K172" s="225"/>
      <c r="L172" s="566"/>
      <c r="M172" s="61"/>
      <c r="N172" s="42">
        <f t="shared" si="7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8"/>
        <v>0</v>
      </c>
      <c r="K173" s="81"/>
      <c r="L173" s="566"/>
      <c r="M173" s="61"/>
      <c r="N173" s="42">
        <f t="shared" si="7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8"/>
        <v>0</v>
      </c>
      <c r="K174" s="225"/>
      <c r="L174" s="570"/>
      <c r="M174" s="231"/>
      <c r="N174" s="42">
        <f t="shared" si="7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8"/>
        <v>0</v>
      </c>
      <c r="K175" s="225"/>
      <c r="L175" s="570"/>
      <c r="M175" s="231"/>
      <c r="N175" s="42">
        <f t="shared" si="7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8"/>
        <v>0</v>
      </c>
      <c r="K176" s="233"/>
      <c r="L176" s="570"/>
      <c r="M176" s="231"/>
      <c r="N176" s="42">
        <f t="shared" si="7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8"/>
        <v>0</v>
      </c>
      <c r="K177" s="234"/>
      <c r="L177" s="571"/>
      <c r="M177" s="235"/>
      <c r="N177" s="42">
        <f t="shared" si="7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8"/>
        <v>0</v>
      </c>
      <c r="K178" s="234"/>
      <c r="L178" s="572"/>
      <c r="M178" s="238"/>
      <c r="N178" s="42">
        <f t="shared" si="7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8"/>
        <v>0</v>
      </c>
      <c r="K179" s="234"/>
      <c r="L179" s="570"/>
      <c r="M179" s="231"/>
      <c r="N179" s="42">
        <f t="shared" si="7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8"/>
        <v>0</v>
      </c>
      <c r="K180" s="81"/>
      <c r="L180" s="570"/>
      <c r="M180" s="231"/>
      <c r="N180" s="42">
        <f t="shared" si="7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8"/>
        <v>0</v>
      </c>
      <c r="K181" s="234"/>
      <c r="L181" s="570"/>
      <c r="M181" s="231"/>
      <c r="N181" s="42">
        <f t="shared" si="7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8"/>
        <v>0</v>
      </c>
      <c r="K182" s="234"/>
      <c r="L182" s="570"/>
      <c r="M182" s="231"/>
      <c r="N182" s="42">
        <f t="shared" si="7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8"/>
        <v>0</v>
      </c>
      <c r="K183" s="234"/>
      <c r="L183" s="573"/>
      <c r="M183" s="241"/>
      <c r="N183" s="42">
        <f t="shared" si="7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8"/>
        <v>0</v>
      </c>
      <c r="K184" s="234"/>
      <c r="L184" s="573"/>
      <c r="M184" s="241"/>
      <c r="N184" s="42">
        <f t="shared" si="7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8"/>
        <v>0</v>
      </c>
      <c r="K185" s="234"/>
      <c r="L185" s="573"/>
      <c r="M185" s="241"/>
      <c r="N185" s="42">
        <f t="shared" si="7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8"/>
        <v>0</v>
      </c>
      <c r="K186" s="81"/>
      <c r="L186" s="566"/>
      <c r="M186" s="61"/>
      <c r="N186" s="42">
        <f t="shared" si="7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8"/>
        <v>0</v>
      </c>
      <c r="K187" s="81"/>
      <c r="L187" s="566"/>
      <c r="M187" s="61"/>
      <c r="N187" s="42">
        <f t="shared" si="7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8"/>
        <v>0</v>
      </c>
      <c r="K188" s="81"/>
      <c r="L188" s="566"/>
      <c r="M188" s="61"/>
      <c r="N188" s="42">
        <f t="shared" si="7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8"/>
        <v>0</v>
      </c>
      <c r="K189" s="81"/>
      <c r="L189" s="566"/>
      <c r="M189" s="61"/>
      <c r="N189" s="42">
        <f t="shared" si="7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8"/>
        <v>0</v>
      </c>
      <c r="K190" s="81"/>
      <c r="L190" s="566"/>
      <c r="M190" s="61"/>
      <c r="N190" s="42">
        <f t="shared" si="7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8"/>
        <v>0</v>
      </c>
      <c r="K191" s="81"/>
      <c r="L191" s="566"/>
      <c r="M191" s="61"/>
      <c r="N191" s="42">
        <f t="shared" si="7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8"/>
        <v>0</v>
      </c>
      <c r="K192" s="81"/>
      <c r="L192" s="566"/>
      <c r="M192" s="61"/>
      <c r="N192" s="42">
        <f t="shared" si="7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8"/>
        <v>0</v>
      </c>
      <c r="K193" s="81"/>
      <c r="L193" s="566"/>
      <c r="M193" s="61"/>
      <c r="N193" s="42">
        <f t="shared" si="7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8"/>
        <v>0</v>
      </c>
      <c r="K194" s="81"/>
      <c r="L194" s="566"/>
      <c r="M194" s="61"/>
      <c r="N194" s="42">
        <f t="shared" si="7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8"/>
        <v>0</v>
      </c>
      <c r="K195" s="81"/>
      <c r="L195" s="566"/>
      <c r="M195" s="61"/>
      <c r="N195" s="42">
        <f t="shared" si="7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8"/>
        <v>0</v>
      </c>
      <c r="K196" s="81"/>
      <c r="L196" s="566"/>
      <c r="M196" s="61"/>
      <c r="N196" s="42">
        <f t="shared" si="7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8"/>
        <v>0</v>
      </c>
      <c r="K197" s="81"/>
      <c r="L197" s="566"/>
      <c r="M197" s="61"/>
      <c r="N197" s="42">
        <f t="shared" si="7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8"/>
        <v>0</v>
      </c>
      <c r="N198" s="42">
        <f t="shared" si="7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8"/>
        <v>0</v>
      </c>
      <c r="N199" s="42">
        <f t="shared" si="7"/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8"/>
        <v>0</v>
      </c>
      <c r="K200" s="81"/>
      <c r="L200" s="566"/>
      <c r="M200" s="61"/>
      <c r="N200" s="42">
        <f t="shared" si="7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8"/>
        <v>0</v>
      </c>
      <c r="K201" s="81"/>
      <c r="L201" s="566"/>
      <c r="M201" s="61"/>
      <c r="N201" s="42">
        <f t="shared" si="7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8"/>
        <v>0</v>
      </c>
      <c r="K202" s="81"/>
      <c r="L202" s="566"/>
      <c r="M202" s="61"/>
      <c r="N202" s="42">
        <f t="shared" ref="N202:N265" si="10">K202*I202</f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8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8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si="8"/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8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8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ref="J208:J271" si="11">I208-F208</f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si="10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0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0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ref="N266:N285" si="13">K266*I266</f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si="11"/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1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1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ref="J272:J281" si="14">I272-F272</f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643" t="s">
        <v>27</v>
      </c>
      <c r="G282" s="643"/>
      <c r="H282" s="644"/>
      <c r="I282" s="303">
        <f>SUM(I4:I281)</f>
        <v>354785.02000000008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12529752.540000001</v>
      </c>
      <c r="O286" s="324"/>
      <c r="Q286" s="325">
        <f>SUM(Q4:Q285)</f>
        <v>0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12529752.540000001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sortState ref="A4:O6">
    <sortCondition ref="G4:G6"/>
  </sortState>
  <mergeCells count="15">
    <mergeCell ref="L110:M111"/>
    <mergeCell ref="O117:O118"/>
    <mergeCell ref="P117:P118"/>
    <mergeCell ref="F282:H282"/>
    <mergeCell ref="A1:J2"/>
    <mergeCell ref="A62:A63"/>
    <mergeCell ref="H62:H63"/>
    <mergeCell ref="G62:G63"/>
    <mergeCell ref="S1:T2"/>
    <mergeCell ref="W1:X1"/>
    <mergeCell ref="O3:P3"/>
    <mergeCell ref="O95:O96"/>
    <mergeCell ref="P95:P96"/>
    <mergeCell ref="O62:O63"/>
    <mergeCell ref="P62:P6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X315"/>
  <sheetViews>
    <sheetView tabSelected="1" workbookViewId="0">
      <pane xSplit="8" ySplit="3" topLeftCell="T4" activePane="bottomRight" state="frozen"/>
      <selection pane="topRight" activeCell="I1" sqref="I1"/>
      <selection pane="bottomLeft" activeCell="A4" sqref="A4"/>
      <selection pane="bottomRight" activeCell="C7" sqref="C7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45" t="s">
        <v>404</v>
      </c>
      <c r="B1" s="645"/>
      <c r="C1" s="645"/>
      <c r="D1" s="645"/>
      <c r="E1" s="645"/>
      <c r="F1" s="645"/>
      <c r="G1" s="645"/>
      <c r="H1" s="645"/>
      <c r="I1" s="645"/>
      <c r="J1" s="645"/>
      <c r="K1" s="363"/>
      <c r="L1" s="562"/>
      <c r="M1" s="363"/>
      <c r="N1" s="363"/>
      <c r="O1" s="364"/>
      <c r="S1" s="646" t="s">
        <v>0</v>
      </c>
      <c r="T1" s="646"/>
      <c r="U1" s="4" t="s">
        <v>1</v>
      </c>
      <c r="V1" s="5" t="s">
        <v>2</v>
      </c>
      <c r="W1" s="648" t="s">
        <v>3</v>
      </c>
      <c r="X1" s="649"/>
    </row>
    <row r="2" spans="1:24" ht="24" thickBot="1" x14ac:dyDescent="0.4">
      <c r="A2" s="645"/>
      <c r="B2" s="645"/>
      <c r="C2" s="645"/>
      <c r="D2" s="645"/>
      <c r="E2" s="645"/>
      <c r="F2" s="645"/>
      <c r="G2" s="645"/>
      <c r="H2" s="645"/>
      <c r="I2" s="645"/>
      <c r="J2" s="645"/>
      <c r="K2" s="365"/>
      <c r="L2" s="563"/>
      <c r="M2" s="365"/>
      <c r="N2" s="366"/>
      <c r="O2" s="367"/>
      <c r="Q2" s="6"/>
      <c r="R2" s="7"/>
      <c r="S2" s="647"/>
      <c r="T2" s="64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650" t="s">
        <v>16</v>
      </c>
      <c r="P3" s="65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14" t="s">
        <v>31</v>
      </c>
      <c r="B4" s="559" t="s">
        <v>94</v>
      </c>
      <c r="C4" s="32" t="s">
        <v>470</v>
      </c>
      <c r="D4" s="33">
        <v>53</v>
      </c>
      <c r="E4" s="34">
        <f>D4*F4</f>
        <v>1343020</v>
      </c>
      <c r="F4" s="500">
        <v>25340</v>
      </c>
      <c r="G4" s="501">
        <v>45109</v>
      </c>
      <c r="H4" s="553">
        <v>42827</v>
      </c>
      <c r="I4" s="503">
        <v>25340</v>
      </c>
      <c r="J4" s="39">
        <f>I4-F4</f>
        <v>0</v>
      </c>
      <c r="K4" s="40">
        <v>49.3</v>
      </c>
      <c r="L4" s="564"/>
      <c r="M4" s="41"/>
      <c r="N4" s="42">
        <f>K4*I4</f>
        <v>1249262</v>
      </c>
      <c r="O4" s="555" t="s">
        <v>21</v>
      </c>
      <c r="P4" s="471">
        <v>45124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3" t="s">
        <v>31</v>
      </c>
      <c r="B5" s="613" t="s">
        <v>79</v>
      </c>
      <c r="C5" s="55" t="s">
        <v>471</v>
      </c>
      <c r="D5" s="56">
        <v>53</v>
      </c>
      <c r="E5" s="34">
        <f>D5*F5</f>
        <v>1155930</v>
      </c>
      <c r="F5" s="504">
        <v>21810</v>
      </c>
      <c r="G5" s="376">
        <v>45112</v>
      </c>
      <c r="H5" s="453">
        <v>42865</v>
      </c>
      <c r="I5" s="491">
        <v>21818.799999999999</v>
      </c>
      <c r="J5" s="39">
        <f t="shared" ref="J5:J68" si="0">I5-F5</f>
        <v>8.7999999999992724</v>
      </c>
      <c r="K5" s="40">
        <v>50</v>
      </c>
      <c r="L5" s="565"/>
      <c r="M5" s="554"/>
      <c r="N5" s="42">
        <f>K5*I5</f>
        <v>1090940</v>
      </c>
      <c r="O5" s="476" t="s">
        <v>21</v>
      </c>
      <c r="P5" s="473">
        <v>45126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3" t="s">
        <v>31</v>
      </c>
      <c r="B6" s="613" t="s">
        <v>405</v>
      </c>
      <c r="C6" s="55" t="s">
        <v>472</v>
      </c>
      <c r="D6" s="56">
        <v>53</v>
      </c>
      <c r="E6" s="34">
        <f>D6*F6</f>
        <v>1101870</v>
      </c>
      <c r="F6" s="504">
        <v>20790</v>
      </c>
      <c r="G6" s="376">
        <v>45114</v>
      </c>
      <c r="H6" s="453">
        <v>42894</v>
      </c>
      <c r="I6" s="491">
        <v>20790</v>
      </c>
      <c r="J6" s="39">
        <f t="shared" si="0"/>
        <v>0</v>
      </c>
      <c r="K6" s="40">
        <v>50</v>
      </c>
      <c r="L6" s="565"/>
      <c r="M6" s="554"/>
      <c r="N6" s="42">
        <f t="shared" ref="N6:N18" si="1">K6*I6</f>
        <v>1039500</v>
      </c>
      <c r="O6" s="476" t="s">
        <v>21</v>
      </c>
      <c r="P6" s="473">
        <v>45128</v>
      </c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613" t="s">
        <v>203</v>
      </c>
      <c r="C7" s="55"/>
      <c r="D7" s="56"/>
      <c r="E7" s="34">
        <f>D7*F7</f>
        <v>0</v>
      </c>
      <c r="F7" s="504">
        <v>22750</v>
      </c>
      <c r="G7" s="376">
        <v>45117</v>
      </c>
      <c r="H7" s="453">
        <v>42925</v>
      </c>
      <c r="I7" s="491">
        <v>22750</v>
      </c>
      <c r="J7" s="39">
        <f t="shared" si="0"/>
        <v>0</v>
      </c>
      <c r="K7" s="40">
        <v>50</v>
      </c>
      <c r="L7" s="566"/>
      <c r="M7" s="61"/>
      <c r="N7" s="42">
        <f t="shared" si="1"/>
        <v>1137500</v>
      </c>
      <c r="O7" s="472" t="s">
        <v>21</v>
      </c>
      <c r="P7" s="473">
        <v>45131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53.25" thickTop="1" thickBot="1" x14ac:dyDescent="0.4">
      <c r="A8" s="539" t="s">
        <v>407</v>
      </c>
      <c r="B8" s="613" t="s">
        <v>406</v>
      </c>
      <c r="C8" s="55"/>
      <c r="D8" s="56"/>
      <c r="E8" s="34">
        <f t="shared" ref="E8:E59" si="2">D8*F8</f>
        <v>0</v>
      </c>
      <c r="F8" s="504">
        <v>23130</v>
      </c>
      <c r="G8" s="376">
        <v>45120</v>
      </c>
      <c r="H8" s="556" t="s">
        <v>455</v>
      </c>
      <c r="I8" s="491">
        <f>21975-116.27</f>
        <v>21858.73</v>
      </c>
      <c r="J8" s="39">
        <f t="shared" si="0"/>
        <v>-1271.2700000000004</v>
      </c>
      <c r="K8" s="40">
        <v>36.5</v>
      </c>
      <c r="L8" s="566"/>
      <c r="M8" s="61"/>
      <c r="N8" s="42">
        <f t="shared" si="1"/>
        <v>797843.64500000002</v>
      </c>
      <c r="O8" s="472" t="s">
        <v>21</v>
      </c>
      <c r="P8" s="473">
        <v>45134</v>
      </c>
      <c r="Q8" s="64">
        <v>31275</v>
      </c>
      <c r="R8" s="65">
        <v>45120</v>
      </c>
      <c r="S8" s="47">
        <v>28000</v>
      </c>
      <c r="T8" s="48" t="s">
        <v>468</v>
      </c>
      <c r="U8" s="49"/>
      <c r="V8" s="50"/>
      <c r="W8" s="66" t="s">
        <v>469</v>
      </c>
      <c r="X8" s="52">
        <v>0</v>
      </c>
    </row>
    <row r="9" spans="1:24" ht="57.75" thickTop="1" thickBot="1" x14ac:dyDescent="0.4">
      <c r="A9" s="76" t="s">
        <v>408</v>
      </c>
      <c r="B9" s="613" t="s">
        <v>409</v>
      </c>
      <c r="C9" s="67"/>
      <c r="D9" s="56"/>
      <c r="E9" s="34">
        <f t="shared" si="2"/>
        <v>0</v>
      </c>
      <c r="F9" s="504">
        <v>0</v>
      </c>
      <c r="G9" s="376">
        <v>45120</v>
      </c>
      <c r="H9" s="506" t="s">
        <v>454</v>
      </c>
      <c r="I9" s="491">
        <v>7535</v>
      </c>
      <c r="J9" s="39">
        <f t="shared" si="0"/>
        <v>7535</v>
      </c>
      <c r="K9" s="40">
        <v>36.5</v>
      </c>
      <c r="L9" s="566"/>
      <c r="M9" s="61"/>
      <c r="N9" s="42">
        <f t="shared" si="1"/>
        <v>275027.5</v>
      </c>
      <c r="O9" s="508" t="s">
        <v>453</v>
      </c>
      <c r="P9" s="473">
        <v>45134</v>
      </c>
      <c r="Q9" s="64">
        <v>0</v>
      </c>
      <c r="R9" s="65">
        <v>45120</v>
      </c>
      <c r="S9" s="47">
        <v>0</v>
      </c>
      <c r="T9" s="48" t="s">
        <v>411</v>
      </c>
      <c r="U9" s="49"/>
      <c r="V9" s="50"/>
      <c r="W9" s="49" t="s">
        <v>469</v>
      </c>
      <c r="X9" s="52">
        <v>4176</v>
      </c>
    </row>
    <row r="10" spans="1:24" ht="39.75" customHeight="1" thickTop="1" thickBot="1" x14ac:dyDescent="0.4">
      <c r="A10" s="76" t="s">
        <v>31</v>
      </c>
      <c r="B10" s="613" t="s">
        <v>58</v>
      </c>
      <c r="C10" s="67"/>
      <c r="D10" s="56"/>
      <c r="E10" s="34">
        <f t="shared" si="2"/>
        <v>0</v>
      </c>
      <c r="F10" s="504">
        <v>21940</v>
      </c>
      <c r="G10" s="376">
        <v>45124</v>
      </c>
      <c r="H10" s="506">
        <v>43000</v>
      </c>
      <c r="I10" s="491">
        <v>21940</v>
      </c>
      <c r="J10" s="39">
        <f t="shared" si="0"/>
        <v>0</v>
      </c>
      <c r="K10" s="40">
        <v>50</v>
      </c>
      <c r="L10" s="566"/>
      <c r="M10" s="61"/>
      <c r="N10" s="42">
        <f t="shared" si="1"/>
        <v>1097000</v>
      </c>
      <c r="O10" s="508" t="s">
        <v>467</v>
      </c>
      <c r="P10" s="473">
        <v>45138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35">
      <c r="A11" s="76" t="s">
        <v>31</v>
      </c>
      <c r="B11" s="613" t="s">
        <v>412</v>
      </c>
      <c r="C11" s="67"/>
      <c r="D11" s="56"/>
      <c r="E11" s="34">
        <f t="shared" si="2"/>
        <v>0</v>
      </c>
      <c r="F11" s="504">
        <v>12345.1</v>
      </c>
      <c r="G11" s="376">
        <v>45127</v>
      </c>
      <c r="H11" s="506" t="s">
        <v>466</v>
      </c>
      <c r="I11" s="491">
        <f>12345.1-34.2</f>
        <v>12310.9</v>
      </c>
      <c r="J11" s="39">
        <f t="shared" si="0"/>
        <v>-34.200000000000728</v>
      </c>
      <c r="K11" s="40">
        <v>49.5</v>
      </c>
      <c r="L11" s="755" t="s">
        <v>465</v>
      </c>
      <c r="M11" s="756"/>
      <c r="N11" s="42">
        <f t="shared" si="1"/>
        <v>609389.54999999993</v>
      </c>
      <c r="O11" s="474" t="s">
        <v>21</v>
      </c>
      <c r="P11" s="475">
        <v>45138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413</v>
      </c>
      <c r="B12" s="613" t="s">
        <v>60</v>
      </c>
      <c r="C12" s="67"/>
      <c r="D12" s="56"/>
      <c r="E12" s="34">
        <f t="shared" si="2"/>
        <v>0</v>
      </c>
      <c r="F12" s="504">
        <v>22240</v>
      </c>
      <c r="G12" s="376">
        <v>45128</v>
      </c>
      <c r="H12" s="453" t="s">
        <v>463</v>
      </c>
      <c r="I12" s="491">
        <v>23360</v>
      </c>
      <c r="J12" s="39">
        <f t="shared" si="0"/>
        <v>1120</v>
      </c>
      <c r="K12" s="40">
        <v>36</v>
      </c>
      <c r="L12" s="566"/>
      <c r="M12" s="61"/>
      <c r="N12" s="42">
        <f t="shared" si="1"/>
        <v>840960</v>
      </c>
      <c r="O12" s="474" t="s">
        <v>21</v>
      </c>
      <c r="P12" s="475">
        <v>45138</v>
      </c>
      <c r="Q12" s="64">
        <v>31400</v>
      </c>
      <c r="R12" s="65">
        <v>45128</v>
      </c>
      <c r="S12" s="47">
        <v>30240</v>
      </c>
      <c r="T12" s="48" t="s">
        <v>452</v>
      </c>
      <c r="U12" s="49"/>
      <c r="V12" s="50"/>
      <c r="W12" s="49" t="s">
        <v>460</v>
      </c>
      <c r="X12" s="52">
        <v>4176</v>
      </c>
    </row>
    <row r="13" spans="1:24" ht="27.75" customHeight="1" thickTop="1" thickBot="1" x14ac:dyDescent="0.4">
      <c r="A13" s="53" t="s">
        <v>414</v>
      </c>
      <c r="B13" s="613" t="s">
        <v>415</v>
      </c>
      <c r="C13" s="55"/>
      <c r="D13" s="56"/>
      <c r="E13" s="34">
        <f t="shared" si="2"/>
        <v>0</v>
      </c>
      <c r="F13" s="504">
        <v>0</v>
      </c>
      <c r="G13" s="376">
        <v>45128</v>
      </c>
      <c r="H13" s="453" t="s">
        <v>464</v>
      </c>
      <c r="I13" s="491">
        <v>5760</v>
      </c>
      <c r="J13" s="39">
        <f t="shared" si="0"/>
        <v>5760</v>
      </c>
      <c r="K13" s="40">
        <v>36</v>
      </c>
      <c r="L13" s="566"/>
      <c r="M13" s="61"/>
      <c r="N13" s="42">
        <f t="shared" si="1"/>
        <v>207360</v>
      </c>
      <c r="O13" s="476" t="s">
        <v>21</v>
      </c>
      <c r="P13" s="475">
        <v>45138</v>
      </c>
      <c r="Q13" s="64">
        <v>0</v>
      </c>
      <c r="R13" s="65">
        <v>45128</v>
      </c>
      <c r="S13" s="47">
        <v>0</v>
      </c>
      <c r="T13" s="48" t="s">
        <v>452</v>
      </c>
      <c r="U13" s="49"/>
      <c r="V13" s="50"/>
      <c r="W13" s="49" t="s">
        <v>460</v>
      </c>
      <c r="X13" s="52">
        <v>0</v>
      </c>
    </row>
    <row r="14" spans="1:24" ht="27.75" customHeight="1" thickTop="1" thickBot="1" x14ac:dyDescent="0.4">
      <c r="A14" s="53" t="s">
        <v>31</v>
      </c>
      <c r="B14" s="54" t="s">
        <v>58</v>
      </c>
      <c r="C14" s="55"/>
      <c r="D14" s="56"/>
      <c r="E14" s="34">
        <f t="shared" si="2"/>
        <v>0</v>
      </c>
      <c r="F14" s="504">
        <v>21080</v>
      </c>
      <c r="G14" s="376">
        <v>45131</v>
      </c>
      <c r="H14" s="453">
        <v>43077</v>
      </c>
      <c r="I14" s="491">
        <v>21080</v>
      </c>
      <c r="J14" s="39">
        <f t="shared" si="0"/>
        <v>0</v>
      </c>
      <c r="K14" s="40">
        <v>48.7</v>
      </c>
      <c r="L14" s="566"/>
      <c r="M14" s="61"/>
      <c r="N14" s="42">
        <f t="shared" si="1"/>
        <v>1026596.0000000001</v>
      </c>
      <c r="O14" s="476" t="s">
        <v>21</v>
      </c>
      <c r="P14" s="475">
        <v>45138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446</v>
      </c>
      <c r="C15" s="55"/>
      <c r="D15" s="73"/>
      <c r="E15" s="34">
        <f t="shared" si="2"/>
        <v>0</v>
      </c>
      <c r="F15" s="504">
        <v>6680</v>
      </c>
      <c r="G15" s="376">
        <v>45132</v>
      </c>
      <c r="H15" s="507"/>
      <c r="I15" s="491">
        <v>6680</v>
      </c>
      <c r="J15" s="39">
        <f t="shared" si="0"/>
        <v>0</v>
      </c>
      <c r="K15" s="40">
        <v>48.7</v>
      </c>
      <c r="L15" s="566"/>
      <c r="M15" s="61"/>
      <c r="N15" s="42">
        <f t="shared" si="1"/>
        <v>325316</v>
      </c>
      <c r="O15" s="476"/>
      <c r="P15" s="477"/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447</v>
      </c>
      <c r="B16" s="54" t="s">
        <v>60</v>
      </c>
      <c r="C16" s="55"/>
      <c r="D16" s="56"/>
      <c r="E16" s="34">
        <f t="shared" si="2"/>
        <v>0</v>
      </c>
      <c r="F16" s="504">
        <v>21970</v>
      </c>
      <c r="G16" s="376">
        <v>45135</v>
      </c>
      <c r="H16" s="453" t="s">
        <v>456</v>
      </c>
      <c r="I16" s="491">
        <v>22610</v>
      </c>
      <c r="J16" s="39">
        <f t="shared" si="0"/>
        <v>640</v>
      </c>
      <c r="K16" s="40">
        <v>35</v>
      </c>
      <c r="L16" s="566"/>
      <c r="M16" s="61"/>
      <c r="N16" s="42">
        <f t="shared" si="1"/>
        <v>791350</v>
      </c>
      <c r="O16" s="476"/>
      <c r="P16" s="477"/>
      <c r="Q16" s="64">
        <v>31400</v>
      </c>
      <c r="R16" s="65">
        <v>45135</v>
      </c>
      <c r="S16" s="47">
        <v>33600</v>
      </c>
      <c r="T16" s="48" t="s">
        <v>461</v>
      </c>
      <c r="U16" s="49"/>
      <c r="V16" s="50"/>
      <c r="W16" s="49"/>
      <c r="X16" s="52">
        <v>0</v>
      </c>
    </row>
    <row r="17" spans="1:24" ht="27.75" customHeight="1" thickTop="1" thickBot="1" x14ac:dyDescent="0.4">
      <c r="A17" s="76" t="s">
        <v>414</v>
      </c>
      <c r="B17" s="54" t="s">
        <v>415</v>
      </c>
      <c r="C17" s="77"/>
      <c r="D17" s="56"/>
      <c r="E17" s="34">
        <f t="shared" si="2"/>
        <v>0</v>
      </c>
      <c r="F17" s="504">
        <v>0</v>
      </c>
      <c r="G17" s="376">
        <v>45135</v>
      </c>
      <c r="H17" s="453"/>
      <c r="I17" s="491">
        <v>5510</v>
      </c>
      <c r="J17" s="39">
        <f t="shared" si="0"/>
        <v>5510</v>
      </c>
      <c r="K17" s="40">
        <v>35</v>
      </c>
      <c r="L17" s="566"/>
      <c r="M17" s="61"/>
      <c r="N17" s="42">
        <f t="shared" si="1"/>
        <v>192850</v>
      </c>
      <c r="O17" s="476"/>
      <c r="P17" s="477"/>
      <c r="Q17" s="64">
        <v>0</v>
      </c>
      <c r="R17" s="65">
        <v>45135</v>
      </c>
      <c r="S17" s="47">
        <v>0</v>
      </c>
      <c r="T17" s="48" t="s">
        <v>461</v>
      </c>
      <c r="U17" s="49"/>
      <c r="V17" s="50"/>
      <c r="W17" s="49"/>
      <c r="X17" s="52">
        <v>0</v>
      </c>
    </row>
    <row r="18" spans="1:24" ht="27.75" customHeight="1" thickTop="1" thickBot="1" x14ac:dyDescent="0.4">
      <c r="A18" s="53"/>
      <c r="B18" s="54"/>
      <c r="C18" s="77"/>
      <c r="D18" s="56"/>
      <c r="E18" s="34">
        <f t="shared" si="2"/>
        <v>0</v>
      </c>
      <c r="F18" s="504"/>
      <c r="G18" s="376"/>
      <c r="H18" s="453"/>
      <c r="I18" s="491"/>
      <c r="J18" s="39">
        <f t="shared" si="0"/>
        <v>0</v>
      </c>
      <c r="K18" s="40"/>
      <c r="L18" s="566"/>
      <c r="M18" s="61"/>
      <c r="N18" s="42">
        <f t="shared" si="1"/>
        <v>0</v>
      </c>
      <c r="O18" s="476"/>
      <c r="P18" s="477"/>
      <c r="Q18" s="64"/>
      <c r="R18" s="65"/>
      <c r="S18" s="47" t="s">
        <v>462</v>
      </c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/>
      <c r="B19" s="54"/>
      <c r="C19" s="77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566"/>
      <c r="M19" s="61"/>
      <c r="N19" s="42">
        <f t="shared" ref="N19:N71" si="3">K19*I19</f>
        <v>0</v>
      </c>
      <c r="O19" s="476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/>
      <c r="B20" s="54"/>
      <c r="C20" s="78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566"/>
      <c r="M20" s="61"/>
      <c r="N20" s="42" t="s">
        <v>26</v>
      </c>
      <c r="O20" s="478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2"/>
        <v>0</v>
      </c>
      <c r="F21" s="608"/>
      <c r="G21" s="376"/>
      <c r="H21" s="453"/>
      <c r="I21" s="607"/>
      <c r="J21" s="39">
        <f t="shared" si="0"/>
        <v>0</v>
      </c>
      <c r="K21" s="40"/>
      <c r="L21" s="566"/>
      <c r="M21" s="61"/>
      <c r="N21" s="42">
        <f t="shared" si="3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40"/>
      <c r="L22" s="566"/>
      <c r="M22" s="61"/>
      <c r="N22" s="42">
        <f t="shared" si="3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566"/>
      <c r="M23" s="61"/>
      <c r="N23" s="42">
        <f t="shared" si="3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566"/>
      <c r="M24" s="61"/>
      <c r="N24" s="42">
        <f t="shared" si="3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2"/>
        <v>0</v>
      </c>
      <c r="F25" s="504"/>
      <c r="G25" s="376"/>
      <c r="H25" s="453"/>
      <c r="I25" s="491"/>
      <c r="J25" s="39">
        <f t="shared" si="0"/>
        <v>0</v>
      </c>
      <c r="K25" s="81"/>
      <c r="L25" s="566"/>
      <c r="M25" s="61"/>
      <c r="N25" s="42">
        <f t="shared" si="3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566"/>
      <c r="M26" s="61"/>
      <c r="N26" s="42">
        <f t="shared" si="3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566"/>
      <c r="M27" s="61"/>
      <c r="N27" s="42">
        <f t="shared" si="3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566"/>
      <c r="M28" s="61"/>
      <c r="N28" s="42">
        <f t="shared" si="3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2"/>
        <v>0</v>
      </c>
      <c r="F29" s="57"/>
      <c r="G29" s="58"/>
      <c r="H29" s="59"/>
      <c r="I29" s="60"/>
      <c r="J29" s="39">
        <f t="shared" si="0"/>
        <v>0</v>
      </c>
      <c r="K29" s="81"/>
      <c r="L29" s="566"/>
      <c r="M29" s="61"/>
      <c r="N29" s="42">
        <f t="shared" si="3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2"/>
        <v>0</v>
      </c>
      <c r="F30" s="57"/>
      <c r="G30" s="58"/>
      <c r="H30" s="59"/>
      <c r="I30" s="60"/>
      <c r="J30" s="39">
        <f t="shared" si="0"/>
        <v>0</v>
      </c>
      <c r="K30" s="81"/>
      <c r="L30" s="566"/>
      <c r="M30" s="61"/>
      <c r="N30" s="42">
        <f t="shared" si="3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2"/>
        <v>0</v>
      </c>
      <c r="F31" s="57"/>
      <c r="G31" s="58"/>
      <c r="H31" s="59"/>
      <c r="I31" s="60"/>
      <c r="J31" s="39">
        <f t="shared" si="0"/>
        <v>0</v>
      </c>
      <c r="K31" s="81"/>
      <c r="L31" s="566"/>
      <c r="M31" s="61"/>
      <c r="N31" s="42">
        <f t="shared" si="3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2"/>
        <v>0</v>
      </c>
      <c r="F32" s="57"/>
      <c r="G32" s="58"/>
      <c r="H32" s="59"/>
      <c r="I32" s="60"/>
      <c r="J32" s="39">
        <f t="shared" si="0"/>
        <v>0</v>
      </c>
      <c r="K32" s="81"/>
      <c r="L32" s="566"/>
      <c r="M32" s="61"/>
      <c r="N32" s="42">
        <f t="shared" si="3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2"/>
        <v>0</v>
      </c>
      <c r="F33" s="57"/>
      <c r="G33" s="58"/>
      <c r="H33" s="59"/>
      <c r="I33" s="60"/>
      <c r="J33" s="39">
        <f t="shared" si="0"/>
        <v>0</v>
      </c>
      <c r="K33" s="81"/>
      <c r="L33" s="566"/>
      <c r="M33" s="61"/>
      <c r="N33" s="42">
        <f t="shared" si="3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2"/>
        <v>0</v>
      </c>
      <c r="F34" s="57"/>
      <c r="G34" s="58"/>
      <c r="H34" s="59"/>
      <c r="I34" s="60"/>
      <c r="J34" s="39">
        <f t="shared" si="0"/>
        <v>0</v>
      </c>
      <c r="K34" s="81"/>
      <c r="L34" s="566"/>
      <c r="M34" s="61"/>
      <c r="N34" s="42">
        <f t="shared" si="3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2"/>
        <v>0</v>
      </c>
      <c r="F35" s="57"/>
      <c r="G35" s="58"/>
      <c r="H35" s="59"/>
      <c r="I35" s="60"/>
      <c r="J35" s="39">
        <f t="shared" si="0"/>
        <v>0</v>
      </c>
      <c r="K35" s="81"/>
      <c r="L35" s="566"/>
      <c r="M35" s="61"/>
      <c r="N35" s="42">
        <f t="shared" si="3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2"/>
        <v>0</v>
      </c>
      <c r="F36" s="57"/>
      <c r="G36" s="58"/>
      <c r="H36" s="59"/>
      <c r="I36" s="60"/>
      <c r="J36" s="39">
        <f t="shared" si="0"/>
        <v>0</v>
      </c>
      <c r="K36" s="81"/>
      <c r="L36" s="566"/>
      <c r="M36" s="61"/>
      <c r="N36" s="42">
        <f t="shared" si="3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2"/>
        <v>0</v>
      </c>
      <c r="F37" s="57"/>
      <c r="G37" s="58"/>
      <c r="H37" s="59"/>
      <c r="I37" s="60"/>
      <c r="J37" s="39">
        <f t="shared" si="0"/>
        <v>0</v>
      </c>
      <c r="K37" s="81"/>
      <c r="L37" s="566"/>
      <c r="M37" s="61"/>
      <c r="N37" s="42">
        <f t="shared" si="3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2"/>
        <v>0</v>
      </c>
      <c r="F38" s="57"/>
      <c r="G38" s="58"/>
      <c r="H38" s="59"/>
      <c r="I38" s="60"/>
      <c r="J38" s="39">
        <f t="shared" si="0"/>
        <v>0</v>
      </c>
      <c r="K38" s="81"/>
      <c r="L38" s="566"/>
      <c r="M38" s="61"/>
      <c r="N38" s="42">
        <f t="shared" si="3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2"/>
        <v>0</v>
      </c>
      <c r="F39" s="57"/>
      <c r="G39" s="58"/>
      <c r="H39" s="59"/>
      <c r="I39" s="60"/>
      <c r="J39" s="39">
        <f t="shared" si="0"/>
        <v>0</v>
      </c>
      <c r="K39" s="81"/>
      <c r="L39" s="566"/>
      <c r="M39" s="61"/>
      <c r="N39" s="42">
        <f t="shared" si="3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2"/>
        <v>0</v>
      </c>
      <c r="F40" s="57"/>
      <c r="G40" s="58"/>
      <c r="H40" s="59"/>
      <c r="I40" s="60"/>
      <c r="J40" s="39">
        <f t="shared" si="0"/>
        <v>0</v>
      </c>
      <c r="K40" s="81"/>
      <c r="L40" s="566"/>
      <c r="M40" s="61"/>
      <c r="N40" s="42">
        <f t="shared" si="3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2"/>
        <v>0</v>
      </c>
      <c r="F41" s="57"/>
      <c r="G41" s="58"/>
      <c r="H41" s="59"/>
      <c r="I41" s="60"/>
      <c r="J41" s="39">
        <f t="shared" si="0"/>
        <v>0</v>
      </c>
      <c r="K41" s="81"/>
      <c r="L41" s="566"/>
      <c r="M41" s="61"/>
      <c r="N41" s="42">
        <f t="shared" si="3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2"/>
        <v>0</v>
      </c>
      <c r="F42" s="57"/>
      <c r="G42" s="58"/>
      <c r="H42" s="59"/>
      <c r="I42" s="60"/>
      <c r="J42" s="39">
        <f t="shared" si="0"/>
        <v>0</v>
      </c>
      <c r="K42" s="81"/>
      <c r="L42" s="566"/>
      <c r="M42" s="61"/>
      <c r="N42" s="42">
        <f t="shared" si="3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2"/>
        <v>0</v>
      </c>
      <c r="F43" s="57"/>
      <c r="G43" s="58"/>
      <c r="H43" s="59"/>
      <c r="I43" s="60"/>
      <c r="J43" s="39">
        <f t="shared" si="0"/>
        <v>0</v>
      </c>
      <c r="K43" s="81"/>
      <c r="L43" s="566"/>
      <c r="M43" s="61"/>
      <c r="N43" s="42">
        <f t="shared" si="3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2"/>
        <v>0</v>
      </c>
      <c r="F44" s="57"/>
      <c r="G44" s="58"/>
      <c r="H44" s="59"/>
      <c r="I44" s="60"/>
      <c r="J44" s="39">
        <f t="shared" si="0"/>
        <v>0</v>
      </c>
      <c r="K44" s="81"/>
      <c r="L44" s="566"/>
      <c r="M44" s="61"/>
      <c r="N44" s="42">
        <f t="shared" si="3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2"/>
        <v>0</v>
      </c>
      <c r="F45" s="57"/>
      <c r="G45" s="58"/>
      <c r="H45" s="59"/>
      <c r="I45" s="60"/>
      <c r="J45" s="39">
        <f t="shared" si="0"/>
        <v>0</v>
      </c>
      <c r="K45" s="81"/>
      <c r="L45" s="566"/>
      <c r="M45" s="61"/>
      <c r="N45" s="42">
        <f t="shared" si="3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2"/>
        <v>0</v>
      </c>
      <c r="F46" s="57"/>
      <c r="G46" s="58"/>
      <c r="H46" s="59"/>
      <c r="I46" s="60"/>
      <c r="J46" s="39">
        <f t="shared" si="0"/>
        <v>0</v>
      </c>
      <c r="K46" s="81"/>
      <c r="L46" s="566"/>
      <c r="M46" s="61"/>
      <c r="N46" s="42">
        <f t="shared" si="3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2"/>
        <v>0</v>
      </c>
      <c r="F47" s="57"/>
      <c r="G47" s="58"/>
      <c r="H47" s="59"/>
      <c r="I47" s="60"/>
      <c r="J47" s="39">
        <f t="shared" si="0"/>
        <v>0</v>
      </c>
      <c r="K47" s="81"/>
      <c r="L47" s="566"/>
      <c r="M47" s="61"/>
      <c r="N47" s="42">
        <f t="shared" si="3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2"/>
        <v>0</v>
      </c>
      <c r="F48" s="57"/>
      <c r="G48" s="58"/>
      <c r="H48" s="59"/>
      <c r="I48" s="60"/>
      <c r="J48" s="39">
        <f t="shared" si="0"/>
        <v>0</v>
      </c>
      <c r="K48" s="81"/>
      <c r="L48" s="566"/>
      <c r="M48" s="61"/>
      <c r="N48" s="42">
        <f t="shared" si="3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2"/>
        <v>0</v>
      </c>
      <c r="F49" s="57"/>
      <c r="G49" s="58"/>
      <c r="H49" s="59"/>
      <c r="I49" s="60"/>
      <c r="J49" s="39">
        <f t="shared" si="0"/>
        <v>0</v>
      </c>
      <c r="K49" s="81"/>
      <c r="L49" s="566"/>
      <c r="M49" s="61"/>
      <c r="N49" s="42">
        <f t="shared" si="3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2"/>
        <v>0</v>
      </c>
      <c r="F50" s="57"/>
      <c r="G50" s="58"/>
      <c r="H50" s="59"/>
      <c r="I50" s="60"/>
      <c r="J50" s="39">
        <f t="shared" si="0"/>
        <v>0</v>
      </c>
      <c r="K50" s="81"/>
      <c r="L50" s="566"/>
      <c r="M50" s="61"/>
      <c r="N50" s="42">
        <f t="shared" si="3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57"/>
      <c r="G51" s="58"/>
      <c r="H51" s="59"/>
      <c r="I51" s="60"/>
      <c r="J51" s="39">
        <f t="shared" si="0"/>
        <v>0</v>
      </c>
      <c r="K51" s="81"/>
      <c r="L51" s="566"/>
      <c r="M51" s="61"/>
      <c r="N51" s="42">
        <f t="shared" si="3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57"/>
      <c r="G52" s="58"/>
      <c r="H52" s="59"/>
      <c r="I52" s="60"/>
      <c r="J52" s="39">
        <f t="shared" si="0"/>
        <v>0</v>
      </c>
      <c r="K52" s="81"/>
      <c r="L52" s="566"/>
      <c r="M52" s="61"/>
      <c r="N52" s="42">
        <f t="shared" si="3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2"/>
        <v>0</v>
      </c>
      <c r="F53" s="57"/>
      <c r="G53" s="58"/>
      <c r="H53" s="59"/>
      <c r="I53" s="60"/>
      <c r="J53" s="39">
        <f t="shared" si="0"/>
        <v>0</v>
      </c>
      <c r="K53" s="81"/>
      <c r="L53" s="566"/>
      <c r="M53" s="61"/>
      <c r="N53" s="42">
        <f t="shared" si="3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2"/>
        <v>0</v>
      </c>
      <c r="F54" s="57"/>
      <c r="G54" s="58"/>
      <c r="H54" s="59"/>
      <c r="I54" s="60"/>
      <c r="J54" s="39">
        <f t="shared" si="0"/>
        <v>0</v>
      </c>
      <c r="K54" s="81"/>
      <c r="L54" s="566"/>
      <c r="M54" s="61"/>
      <c r="N54" s="42">
        <f t="shared" si="3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2"/>
        <v>0</v>
      </c>
      <c r="F55" s="57"/>
      <c r="G55" s="58"/>
      <c r="H55" s="59"/>
      <c r="I55" s="60"/>
      <c r="J55" s="39">
        <f t="shared" si="0"/>
        <v>0</v>
      </c>
      <c r="K55" s="81"/>
      <c r="L55" s="566"/>
      <c r="M55" s="61"/>
      <c r="N55" s="42">
        <f t="shared" si="3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2"/>
        <v>0</v>
      </c>
      <c r="F56" s="57"/>
      <c r="G56" s="58"/>
      <c r="H56" s="59"/>
      <c r="I56" s="60"/>
      <c r="J56" s="39">
        <f t="shared" si="0"/>
        <v>0</v>
      </c>
      <c r="K56" s="81"/>
      <c r="L56" s="566"/>
      <c r="M56" s="61"/>
      <c r="N56" s="42">
        <f t="shared" si="3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2"/>
        <v>0</v>
      </c>
      <c r="F57" s="57"/>
      <c r="G57" s="58"/>
      <c r="H57" s="59"/>
      <c r="I57" s="60"/>
      <c r="J57" s="39">
        <f t="shared" si="0"/>
        <v>0</v>
      </c>
      <c r="K57" s="81"/>
      <c r="L57" s="566"/>
      <c r="M57" s="61"/>
      <c r="N57" s="42">
        <f t="shared" si="3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2"/>
        <v>0</v>
      </c>
      <c r="F58" s="60"/>
      <c r="G58" s="58"/>
      <c r="H58" s="59"/>
      <c r="I58" s="60"/>
      <c r="J58" s="39">
        <f t="shared" si="0"/>
        <v>0</v>
      </c>
      <c r="K58" s="81"/>
      <c r="L58" s="566"/>
      <c r="M58" s="61"/>
      <c r="N58" s="42">
        <f t="shared" si="3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2"/>
        <v>0</v>
      </c>
      <c r="F59" s="129"/>
      <c r="G59" s="130"/>
      <c r="H59" s="131"/>
      <c r="I59" s="132"/>
      <c r="J59" s="39">
        <f t="shared" si="0"/>
        <v>0</v>
      </c>
      <c r="K59" s="133"/>
      <c r="L59" s="567"/>
      <c r="M59" s="134"/>
      <c r="N59" s="42">
        <f t="shared" si="3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0"/>
        <v>0</v>
      </c>
      <c r="K60" s="40"/>
      <c r="L60" s="566"/>
      <c r="M60" s="61"/>
      <c r="N60" s="42">
        <f t="shared" si="3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0"/>
        <v>0</v>
      </c>
      <c r="K61" s="40"/>
      <c r="L61" s="582"/>
      <c r="M61" s="583"/>
      <c r="N61" s="42">
        <f t="shared" si="3"/>
        <v>0</v>
      </c>
      <c r="O61" s="372"/>
      <c r="P61" s="373"/>
      <c r="Q61" s="615"/>
      <c r="R61" s="125"/>
      <c r="S61" s="48"/>
      <c r="T61" s="48"/>
      <c r="U61" s="49"/>
      <c r="V61" s="50"/>
    </row>
    <row r="62" spans="1:24" ht="18.75" customHeight="1" x14ac:dyDescent="0.35">
      <c r="A62" s="698" t="s">
        <v>43</v>
      </c>
      <c r="B62" s="153" t="s">
        <v>23</v>
      </c>
      <c r="C62" s="159"/>
      <c r="D62" s="160"/>
      <c r="E62" s="56"/>
      <c r="F62" s="155"/>
      <c r="G62" s="741"/>
      <c r="H62" s="739"/>
      <c r="I62" s="155"/>
      <c r="J62" s="39">
        <f t="shared" si="0"/>
        <v>0</v>
      </c>
      <c r="K62" s="40"/>
      <c r="L62" s="582"/>
      <c r="M62" s="583"/>
      <c r="N62" s="42">
        <f t="shared" si="3"/>
        <v>0</v>
      </c>
      <c r="O62" s="375"/>
      <c r="P62" s="376"/>
      <c r="Q62" s="543"/>
      <c r="R62" s="125"/>
      <c r="S62" s="48"/>
      <c r="T62" s="48"/>
      <c r="U62" s="49"/>
      <c r="V62" s="50"/>
    </row>
    <row r="63" spans="1:24" x14ac:dyDescent="0.35">
      <c r="A63" s="699"/>
      <c r="B63" s="153" t="s">
        <v>126</v>
      </c>
      <c r="C63" s="161"/>
      <c r="D63" s="160"/>
      <c r="E63" s="56"/>
      <c r="F63" s="155"/>
      <c r="G63" s="742"/>
      <c r="H63" s="740"/>
      <c r="I63" s="155"/>
      <c r="J63" s="39">
        <f t="shared" si="0"/>
        <v>0</v>
      </c>
      <c r="K63" s="40"/>
      <c r="L63" s="582"/>
      <c r="M63" s="583"/>
      <c r="N63" s="42">
        <f t="shared" si="3"/>
        <v>0</v>
      </c>
      <c r="O63" s="375"/>
      <c r="P63" s="376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/>
      <c r="G64" s="156"/>
      <c r="H64" s="421"/>
      <c r="I64" s="155"/>
      <c r="J64" s="39">
        <f t="shared" si="0"/>
        <v>0</v>
      </c>
      <c r="K64" s="40"/>
      <c r="L64" s="582"/>
      <c r="M64" s="583"/>
      <c r="N64" s="42">
        <f t="shared" si="3"/>
        <v>0</v>
      </c>
      <c r="O64" s="158"/>
      <c r="P64" s="58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0"/>
        <v>0</v>
      </c>
      <c r="K65" s="462"/>
      <c r="L65" s="584"/>
      <c r="M65" s="585"/>
      <c r="N65" s="42">
        <f t="shared" si="3"/>
        <v>0</v>
      </c>
      <c r="O65" s="158"/>
      <c r="P65" s="58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3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3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156"/>
      <c r="H68" s="164"/>
      <c r="I68" s="155"/>
      <c r="J68" s="39">
        <f t="shared" si="0"/>
        <v>0</v>
      </c>
      <c r="K68" s="462"/>
      <c r="L68" s="584"/>
      <c r="M68" s="585"/>
      <c r="N68" s="42">
        <f t="shared" si="3"/>
        <v>0</v>
      </c>
      <c r="O68" s="158"/>
      <c r="P68" s="58"/>
      <c r="Q68" s="166"/>
      <c r="R68" s="125"/>
      <c r="S68" s="48"/>
      <c r="T68" s="48"/>
      <c r="U68" s="49"/>
      <c r="V68" s="50"/>
    </row>
    <row r="69" spans="1:22" x14ac:dyDescent="0.3">
      <c r="A69" s="110" t="s">
        <v>416</v>
      </c>
      <c r="B69" s="386" t="s">
        <v>417</v>
      </c>
      <c r="C69" s="423"/>
      <c r="D69" s="160"/>
      <c r="E69" s="56"/>
      <c r="F69" s="155">
        <f>874.5+873.6+888.1+889</f>
        <v>3525.2</v>
      </c>
      <c r="G69" s="156">
        <v>45127</v>
      </c>
      <c r="H69" s="620">
        <v>7639</v>
      </c>
      <c r="I69" s="155">
        <v>3525.2</v>
      </c>
      <c r="J69" s="39">
        <f t="shared" ref="J69:J204" si="4">I69-F69</f>
        <v>0</v>
      </c>
      <c r="K69" s="462">
        <v>51</v>
      </c>
      <c r="L69" s="584"/>
      <c r="M69" s="585"/>
      <c r="N69" s="42">
        <f t="shared" si="3"/>
        <v>179785.19999999998</v>
      </c>
      <c r="O69" s="158" t="s">
        <v>22</v>
      </c>
      <c r="P69" s="58">
        <v>45127</v>
      </c>
      <c r="Q69" s="166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156"/>
      <c r="H70" s="164"/>
      <c r="I70" s="155"/>
      <c r="J70" s="39">
        <f t="shared" si="4"/>
        <v>0</v>
      </c>
      <c r="K70" s="462"/>
      <c r="L70" s="584"/>
      <c r="M70" s="585"/>
      <c r="N70" s="42">
        <f t="shared" si="3"/>
        <v>0</v>
      </c>
      <c r="O70" s="158"/>
      <c r="P70" s="58"/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132</v>
      </c>
      <c r="C71" s="423" t="s">
        <v>424</v>
      </c>
      <c r="D71" s="160"/>
      <c r="E71" s="56"/>
      <c r="F71" s="155">
        <v>23193</v>
      </c>
      <c r="G71" s="156">
        <v>45110</v>
      </c>
      <c r="H71" s="164" t="s">
        <v>425</v>
      </c>
      <c r="I71" s="155">
        <v>23193</v>
      </c>
      <c r="J71" s="39">
        <v>0</v>
      </c>
      <c r="K71" s="462">
        <v>1</v>
      </c>
      <c r="L71" s="584" t="s">
        <v>426</v>
      </c>
      <c r="M71" s="585"/>
      <c r="N71" s="42">
        <f t="shared" si="3"/>
        <v>23193</v>
      </c>
      <c r="O71" s="158" t="s">
        <v>21</v>
      </c>
      <c r="P71" s="58">
        <v>45126</v>
      </c>
      <c r="Q71" s="166"/>
      <c r="R71" s="125"/>
      <c r="S71" s="48"/>
      <c r="T71" s="48"/>
      <c r="U71" s="49"/>
      <c r="V71" s="50"/>
    </row>
    <row r="72" spans="1:22" ht="56.25" x14ac:dyDescent="0.3">
      <c r="A72" s="110" t="s">
        <v>355</v>
      </c>
      <c r="B72" s="386" t="s">
        <v>126</v>
      </c>
      <c r="C72" s="602" t="s">
        <v>427</v>
      </c>
      <c r="D72" s="160"/>
      <c r="E72" s="56"/>
      <c r="F72" s="155">
        <v>51.18</v>
      </c>
      <c r="G72" s="147">
        <v>45112</v>
      </c>
      <c r="H72" s="59" t="s">
        <v>428</v>
      </c>
      <c r="I72" s="155">
        <v>51.18</v>
      </c>
      <c r="J72" s="39">
        <f t="shared" si="4"/>
        <v>0</v>
      </c>
      <c r="K72" s="462">
        <v>38</v>
      </c>
      <c r="L72" s="631" t="s">
        <v>429</v>
      </c>
      <c r="M72" s="585"/>
      <c r="N72" s="42">
        <f t="shared" ref="N72:N73" si="5">K72*I72</f>
        <v>1944.84</v>
      </c>
      <c r="O72" s="633" t="s">
        <v>21</v>
      </c>
      <c r="P72" s="393">
        <v>45126</v>
      </c>
      <c r="Q72" s="166"/>
      <c r="R72" s="125"/>
      <c r="S72" s="48"/>
      <c r="T72" s="48"/>
      <c r="U72" s="49"/>
      <c r="V72" s="50"/>
    </row>
    <row r="73" spans="1:22" ht="57" thickBot="1" x14ac:dyDescent="0.35">
      <c r="A73" s="520" t="s">
        <v>355</v>
      </c>
      <c r="B73" s="386" t="s">
        <v>132</v>
      </c>
      <c r="C73" s="635" t="s">
        <v>433</v>
      </c>
      <c r="D73" s="160"/>
      <c r="E73" s="56"/>
      <c r="F73" s="410">
        <v>26480</v>
      </c>
      <c r="G73" s="636">
        <v>45113</v>
      </c>
      <c r="H73" s="621" t="s">
        <v>434</v>
      </c>
      <c r="I73" s="155">
        <v>26480</v>
      </c>
      <c r="J73" s="39">
        <f t="shared" si="4"/>
        <v>0</v>
      </c>
      <c r="K73" s="628">
        <v>1</v>
      </c>
      <c r="L73" s="637" t="s">
        <v>435</v>
      </c>
      <c r="M73" s="630"/>
      <c r="N73" s="42">
        <f t="shared" si="5"/>
        <v>26480</v>
      </c>
      <c r="O73" s="638" t="s">
        <v>21</v>
      </c>
      <c r="P73" s="639">
        <v>45126</v>
      </c>
      <c r="Q73" s="166"/>
      <c r="R73" s="125"/>
      <c r="S73" s="48"/>
      <c r="T73" s="48"/>
      <c r="U73" s="49"/>
      <c r="V73" s="50"/>
    </row>
    <row r="74" spans="1:22" ht="25.5" customHeight="1" x14ac:dyDescent="0.3">
      <c r="A74" s="757" t="s">
        <v>355</v>
      </c>
      <c r="B74" s="386" t="s">
        <v>126</v>
      </c>
      <c r="C74" s="759" t="s">
        <v>430</v>
      </c>
      <c r="D74" s="160"/>
      <c r="E74" s="56"/>
      <c r="F74" s="625">
        <v>87.04</v>
      </c>
      <c r="G74" s="664">
        <v>45115</v>
      </c>
      <c r="H74" s="761" t="s">
        <v>431</v>
      </c>
      <c r="I74" s="155">
        <v>87.04</v>
      </c>
      <c r="J74" s="39">
        <f t="shared" si="4"/>
        <v>0</v>
      </c>
      <c r="K74" s="628">
        <v>38</v>
      </c>
      <c r="L74" s="763" t="s">
        <v>432</v>
      </c>
      <c r="M74" s="630"/>
      <c r="N74" s="42">
        <f t="shared" ref="N74:N198" si="6">K74*I74</f>
        <v>3307.5200000000004</v>
      </c>
      <c r="O74" s="765" t="s">
        <v>21</v>
      </c>
      <c r="P74" s="767">
        <v>45126</v>
      </c>
      <c r="Q74" s="166"/>
      <c r="R74" s="125"/>
      <c r="S74" s="48"/>
      <c r="T74" s="48"/>
      <c r="U74" s="49"/>
      <c r="V74" s="50"/>
    </row>
    <row r="75" spans="1:22" ht="25.5" customHeight="1" thickBot="1" x14ac:dyDescent="0.35">
      <c r="A75" s="758"/>
      <c r="B75" s="386" t="s">
        <v>307</v>
      </c>
      <c r="C75" s="760"/>
      <c r="D75" s="445"/>
      <c r="E75" s="56"/>
      <c r="F75" s="626">
        <v>103.26</v>
      </c>
      <c r="G75" s="665"/>
      <c r="H75" s="762"/>
      <c r="I75" s="493">
        <v>103.26</v>
      </c>
      <c r="J75" s="39">
        <f t="shared" si="4"/>
        <v>0</v>
      </c>
      <c r="K75" s="629">
        <v>110</v>
      </c>
      <c r="L75" s="764"/>
      <c r="M75" s="630"/>
      <c r="N75" s="42">
        <f t="shared" si="6"/>
        <v>11358.6</v>
      </c>
      <c r="O75" s="766"/>
      <c r="P75" s="768"/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126</v>
      </c>
      <c r="C76" s="444" t="s">
        <v>436</v>
      </c>
      <c r="D76" s="445"/>
      <c r="E76" s="56"/>
      <c r="F76" s="446">
        <v>30.66</v>
      </c>
      <c r="G76" s="627">
        <v>45115</v>
      </c>
      <c r="H76" s="448" t="s">
        <v>437</v>
      </c>
      <c r="I76" s="446">
        <v>30.66</v>
      </c>
      <c r="J76" s="39">
        <f t="shared" si="4"/>
        <v>0</v>
      </c>
      <c r="K76" s="462">
        <v>38</v>
      </c>
      <c r="L76" s="632" t="s">
        <v>438</v>
      </c>
      <c r="M76" s="585"/>
      <c r="N76" s="42">
        <f t="shared" si="6"/>
        <v>1165.08</v>
      </c>
      <c r="O76" s="634" t="s">
        <v>21</v>
      </c>
      <c r="P76" s="36">
        <v>45126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439</v>
      </c>
      <c r="C77" s="450" t="s">
        <v>440</v>
      </c>
      <c r="D77" s="445"/>
      <c r="E77" s="56"/>
      <c r="F77" s="446">
        <v>18488</v>
      </c>
      <c r="G77" s="447">
        <v>45118</v>
      </c>
      <c r="H77" s="453" t="s">
        <v>441</v>
      </c>
      <c r="I77" s="446">
        <v>18488</v>
      </c>
      <c r="J77" s="39">
        <f t="shared" si="4"/>
        <v>0</v>
      </c>
      <c r="K77" s="462">
        <v>1</v>
      </c>
      <c r="L77" s="584" t="s">
        <v>442</v>
      </c>
      <c r="M77" s="586"/>
      <c r="N77" s="42">
        <f t="shared" si="6"/>
        <v>18488</v>
      </c>
      <c r="O77" s="169" t="s">
        <v>21</v>
      </c>
      <c r="P77" s="120">
        <v>45126</v>
      </c>
      <c r="Q77" s="166"/>
      <c r="R77" s="125"/>
      <c r="S77" s="48"/>
      <c r="T77" s="48"/>
      <c r="U77" s="49"/>
      <c r="V77" s="50"/>
    </row>
    <row r="78" spans="1:22" ht="18.75" x14ac:dyDescent="0.3">
      <c r="A78" s="449" t="s">
        <v>135</v>
      </c>
      <c r="B78" s="386"/>
      <c r="C78" s="450"/>
      <c r="D78" s="445"/>
      <c r="E78" s="56"/>
      <c r="F78" s="446"/>
      <c r="G78" s="447"/>
      <c r="H78" s="453"/>
      <c r="I78" s="446"/>
      <c r="J78" s="39">
        <f t="shared" si="4"/>
        <v>0</v>
      </c>
      <c r="K78" s="462"/>
      <c r="L78" s="584"/>
      <c r="M78" s="586"/>
      <c r="N78" s="42">
        <f t="shared" si="6"/>
        <v>0</v>
      </c>
      <c r="O78" s="169"/>
      <c r="P78" s="120"/>
      <c r="Q78" s="166"/>
      <c r="R78" s="125"/>
      <c r="S78" s="48"/>
      <c r="T78" s="48"/>
      <c r="U78" s="49"/>
      <c r="V78" s="50"/>
    </row>
    <row r="79" spans="1:22" ht="19.5" x14ac:dyDescent="0.3">
      <c r="A79" s="449" t="s">
        <v>135</v>
      </c>
      <c r="B79" s="386"/>
      <c r="C79" s="450"/>
      <c r="D79" s="445"/>
      <c r="E79" s="56"/>
      <c r="F79" s="446"/>
      <c r="G79" s="447"/>
      <c r="H79" s="453"/>
      <c r="I79" s="446"/>
      <c r="J79" s="39">
        <f t="shared" si="4"/>
        <v>0</v>
      </c>
      <c r="K79" s="462"/>
      <c r="L79" s="587"/>
      <c r="M79" s="585"/>
      <c r="N79" s="42">
        <f t="shared" si="6"/>
        <v>0</v>
      </c>
      <c r="O79" s="169"/>
      <c r="P79" s="120"/>
      <c r="Q79" s="166"/>
      <c r="R79" s="125"/>
      <c r="S79" s="48"/>
      <c r="T79" s="48"/>
      <c r="U79" s="49"/>
      <c r="V79" s="50"/>
    </row>
    <row r="80" spans="1:22" ht="20.25" thickBot="1" x14ac:dyDescent="0.35">
      <c r="A80" s="90" t="s">
        <v>135</v>
      </c>
      <c r="B80" s="386"/>
      <c r="C80" s="450"/>
      <c r="D80" s="445"/>
      <c r="E80" s="56"/>
      <c r="F80" s="446"/>
      <c r="G80" s="447"/>
      <c r="H80" s="641"/>
      <c r="I80" s="446"/>
      <c r="J80" s="39">
        <f t="shared" si="4"/>
        <v>0</v>
      </c>
      <c r="K80" s="462"/>
      <c r="L80" s="587"/>
      <c r="M80" s="585"/>
      <c r="N80" s="42">
        <f t="shared" si="6"/>
        <v>0</v>
      </c>
      <c r="O80" s="169"/>
      <c r="P80" s="58"/>
      <c r="Q80" s="166"/>
      <c r="R80" s="125"/>
      <c r="S80" s="48"/>
      <c r="T80" s="48"/>
      <c r="U80" s="49"/>
      <c r="V80" s="50"/>
    </row>
    <row r="81" spans="1:22" ht="21" x14ac:dyDescent="0.35">
      <c r="A81" s="745" t="s">
        <v>448</v>
      </c>
      <c r="B81" s="386" t="s">
        <v>449</v>
      </c>
      <c r="C81" s="747" t="s">
        <v>450</v>
      </c>
      <c r="D81" s="454"/>
      <c r="E81" s="56"/>
      <c r="F81" s="446">
        <v>264.33999999999997</v>
      </c>
      <c r="G81" s="749">
        <v>45124</v>
      </c>
      <c r="H81" s="751">
        <v>108</v>
      </c>
      <c r="I81" s="640">
        <v>264.33999999999997</v>
      </c>
      <c r="J81" s="39">
        <f t="shared" si="4"/>
        <v>0</v>
      </c>
      <c r="K81" s="462">
        <v>31.5</v>
      </c>
      <c r="L81" s="587"/>
      <c r="M81" s="588"/>
      <c r="N81" s="42">
        <f>K81*I81</f>
        <v>8326.7099999999991</v>
      </c>
      <c r="O81" s="753" t="s">
        <v>21</v>
      </c>
      <c r="P81" s="743">
        <v>45131</v>
      </c>
      <c r="Q81" s="166"/>
      <c r="R81" s="125"/>
      <c r="S81" s="48"/>
      <c r="T81" s="48"/>
      <c r="U81" s="49"/>
      <c r="V81" s="50"/>
    </row>
    <row r="82" spans="1:22" ht="20.25" thickBot="1" x14ac:dyDescent="0.35">
      <c r="A82" s="746"/>
      <c r="B82" s="386" t="s">
        <v>451</v>
      </c>
      <c r="C82" s="748"/>
      <c r="D82" s="454"/>
      <c r="E82" s="56"/>
      <c r="F82" s="446">
        <v>3600</v>
      </c>
      <c r="G82" s="750"/>
      <c r="H82" s="752"/>
      <c r="I82" s="640">
        <v>3600</v>
      </c>
      <c r="J82" s="39">
        <f t="shared" si="4"/>
        <v>0</v>
      </c>
      <c r="K82" s="462">
        <v>34</v>
      </c>
      <c r="L82" s="587"/>
      <c r="M82" s="589"/>
      <c r="N82" s="42">
        <f>K82*I82</f>
        <v>122400</v>
      </c>
      <c r="O82" s="754"/>
      <c r="P82" s="744"/>
      <c r="Q82" s="166"/>
      <c r="R82" s="125"/>
      <c r="S82" s="48"/>
      <c r="T82" s="48"/>
      <c r="U82" s="49"/>
      <c r="V82" s="50"/>
    </row>
    <row r="83" spans="1:22" ht="30.75" customHeight="1" x14ac:dyDescent="0.3">
      <c r="A83" s="456" t="s">
        <v>135</v>
      </c>
      <c r="B83" s="369"/>
      <c r="C83" s="450"/>
      <c r="D83" s="454"/>
      <c r="E83" s="56"/>
      <c r="F83" s="446"/>
      <c r="G83" s="447"/>
      <c r="H83" s="642"/>
      <c r="I83" s="446"/>
      <c r="J83" s="39">
        <f t="shared" si="4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 t="s">
        <v>135</v>
      </c>
      <c r="B84" s="386"/>
      <c r="C84" s="454"/>
      <c r="D84" s="445"/>
      <c r="E84" s="56"/>
      <c r="F84" s="446"/>
      <c r="G84" s="447"/>
      <c r="H84" s="453"/>
      <c r="I84" s="446"/>
      <c r="J84" s="39">
        <f t="shared" si="4"/>
        <v>0</v>
      </c>
      <c r="K84" s="462"/>
      <c r="L84" s="587"/>
      <c r="M84" s="585"/>
      <c r="N84" s="42">
        <f>K84*I84</f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19.5" x14ac:dyDescent="0.3">
      <c r="A85" s="90" t="s">
        <v>135</v>
      </c>
      <c r="B85" s="386"/>
      <c r="C85" s="450"/>
      <c r="D85" s="445"/>
      <c r="E85" s="56"/>
      <c r="F85" s="446"/>
      <c r="G85" s="447"/>
      <c r="H85" s="453"/>
      <c r="I85" s="446"/>
      <c r="J85" s="39">
        <f t="shared" si="4"/>
        <v>0</v>
      </c>
      <c r="K85" s="462"/>
      <c r="L85" s="587"/>
      <c r="M85" s="585"/>
      <c r="N85" s="42">
        <f t="shared" ref="N85:N91" si="7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 t="s">
        <v>135</v>
      </c>
      <c r="B86" s="386"/>
      <c r="C86" s="450"/>
      <c r="D86" s="445"/>
      <c r="E86" s="56"/>
      <c r="F86" s="446"/>
      <c r="G86" s="447"/>
      <c r="H86" s="453"/>
      <c r="I86" s="446"/>
      <c r="J86" s="39">
        <f t="shared" si="4"/>
        <v>0</v>
      </c>
      <c r="K86" s="462"/>
      <c r="L86" s="590"/>
      <c r="M86" s="585"/>
      <c r="N86" s="42">
        <f t="shared" si="7"/>
        <v>0</v>
      </c>
      <c r="O86" s="169"/>
      <c r="P86" s="58"/>
      <c r="Q86" s="166"/>
      <c r="R86" s="125"/>
      <c r="S86" s="176"/>
      <c r="T86" s="177"/>
      <c r="U86" s="49"/>
      <c r="V86" s="50"/>
    </row>
    <row r="87" spans="1:22" ht="19.5" x14ac:dyDescent="0.3">
      <c r="A87" s="90" t="s">
        <v>457</v>
      </c>
      <c r="B87" s="369" t="s">
        <v>458</v>
      </c>
      <c r="C87" s="596" t="s">
        <v>459</v>
      </c>
      <c r="D87" s="445"/>
      <c r="E87" s="56"/>
      <c r="F87" s="446">
        <v>3175.64</v>
      </c>
      <c r="G87" s="447">
        <v>45131</v>
      </c>
      <c r="H87" s="453">
        <v>7203</v>
      </c>
      <c r="I87" s="446">
        <v>3175.64</v>
      </c>
      <c r="J87" s="39">
        <f t="shared" si="4"/>
        <v>0</v>
      </c>
      <c r="K87" s="462">
        <v>50</v>
      </c>
      <c r="L87" s="590"/>
      <c r="M87" s="585"/>
      <c r="N87" s="42">
        <f t="shared" si="7"/>
        <v>158782</v>
      </c>
      <c r="O87" s="169" t="s">
        <v>21</v>
      </c>
      <c r="P87" s="58">
        <v>45135</v>
      </c>
      <c r="Q87" s="166"/>
      <c r="R87" s="125"/>
      <c r="S87" s="176"/>
      <c r="T87" s="177"/>
      <c r="U87" s="49"/>
      <c r="V87" s="50"/>
    </row>
    <row r="88" spans="1:22" ht="32.25" customHeight="1" x14ac:dyDescent="0.3">
      <c r="A88" s="90"/>
      <c r="B88" s="369"/>
      <c r="C88" s="454"/>
      <c r="D88" s="445"/>
      <c r="E88" s="56"/>
      <c r="F88" s="446"/>
      <c r="G88" s="447"/>
      <c r="H88" s="453"/>
      <c r="I88" s="446"/>
      <c r="J88" s="39">
        <f t="shared" si="4"/>
        <v>0</v>
      </c>
      <c r="K88" s="462"/>
      <c r="L88" s="587"/>
      <c r="M88" s="585"/>
      <c r="N88" s="42">
        <f t="shared" si="7"/>
        <v>0</v>
      </c>
      <c r="O88" s="169"/>
      <c r="P88" s="58"/>
      <c r="Q88" s="166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595"/>
      <c r="D89" s="454"/>
      <c r="E89" s="56"/>
      <c r="F89" s="446"/>
      <c r="G89" s="447"/>
      <c r="H89" s="448"/>
      <c r="I89" s="446"/>
      <c r="J89" s="39">
        <f t="shared" si="4"/>
        <v>0</v>
      </c>
      <c r="K89" s="462"/>
      <c r="L89" s="587"/>
      <c r="M89" s="585"/>
      <c r="N89" s="42">
        <f t="shared" si="7"/>
        <v>0</v>
      </c>
      <c r="O89" s="169"/>
      <c r="P89" s="58"/>
      <c r="Q89" s="166"/>
      <c r="R89" s="125"/>
      <c r="S89" s="176"/>
      <c r="T89" s="177"/>
      <c r="U89" s="49"/>
      <c r="V89" s="50"/>
    </row>
    <row r="90" spans="1:22" ht="32.25" customHeight="1" x14ac:dyDescent="0.35">
      <c r="A90" s="456"/>
      <c r="B90" s="386"/>
      <c r="C90" s="596"/>
      <c r="D90" s="454"/>
      <c r="E90" s="56"/>
      <c r="F90" s="446"/>
      <c r="G90" s="447"/>
      <c r="H90" s="448"/>
      <c r="I90" s="446"/>
      <c r="J90" s="39">
        <f t="shared" si="4"/>
        <v>0</v>
      </c>
      <c r="K90" s="462"/>
      <c r="L90" s="591"/>
      <c r="M90" s="585"/>
      <c r="N90" s="42">
        <f t="shared" si="7"/>
        <v>0</v>
      </c>
      <c r="O90" s="169"/>
      <c r="P90" s="58"/>
      <c r="Q90" s="166"/>
      <c r="R90" s="125"/>
      <c r="S90" s="176"/>
      <c r="T90" s="177"/>
      <c r="U90" s="49"/>
      <c r="V90" s="50"/>
    </row>
    <row r="91" spans="1:22" ht="32.25" customHeight="1" x14ac:dyDescent="0.35">
      <c r="A91" s="456"/>
      <c r="B91" s="459"/>
      <c r="C91" s="454"/>
      <c r="D91" s="454"/>
      <c r="E91" s="56"/>
      <c r="F91" s="446"/>
      <c r="G91" s="447"/>
      <c r="H91" s="448"/>
      <c r="I91" s="446"/>
      <c r="J91" s="39">
        <f t="shared" si="4"/>
        <v>0</v>
      </c>
      <c r="K91" s="462"/>
      <c r="L91" s="591"/>
      <c r="M91" s="585"/>
      <c r="N91" s="42">
        <f t="shared" si="7"/>
        <v>0</v>
      </c>
      <c r="O91" s="169"/>
      <c r="P91" s="58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4"/>
        <v>0</v>
      </c>
      <c r="K92" s="462"/>
      <c r="L92" s="591"/>
      <c r="M92" s="585"/>
      <c r="N92" s="42">
        <f t="shared" si="6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4"/>
        <v>0</v>
      </c>
      <c r="K93" s="462"/>
      <c r="L93" s="591"/>
      <c r="M93" s="585"/>
      <c r="N93" s="42">
        <f t="shared" si="6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4"/>
        <v>0</v>
      </c>
      <c r="K94" s="462"/>
      <c r="L94" s="592"/>
      <c r="M94" s="585"/>
      <c r="N94" s="42">
        <f t="shared" si="6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4"/>
        <v>0</v>
      </c>
      <c r="K95" s="462"/>
      <c r="L95" s="593"/>
      <c r="M95" s="585"/>
      <c r="N95" s="42">
        <f t="shared" si="6"/>
        <v>0</v>
      </c>
      <c r="O95" s="654"/>
      <c r="P95" s="712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4"/>
        <v>0</v>
      </c>
      <c r="K96" s="462"/>
      <c r="L96" s="593"/>
      <c r="M96" s="585"/>
      <c r="N96" s="42">
        <f t="shared" si="6"/>
        <v>0</v>
      </c>
      <c r="O96" s="655"/>
      <c r="P96" s="713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4"/>
        <v>0</v>
      </c>
      <c r="K97" s="462"/>
      <c r="L97" s="591"/>
      <c r="M97" s="585"/>
      <c r="N97" s="42">
        <f t="shared" si="6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4"/>
        <v>0</v>
      </c>
      <c r="K98" s="462"/>
      <c r="L98" s="568"/>
      <c r="M98" s="463"/>
      <c r="N98" s="42">
        <f t="shared" si="6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4"/>
        <v>0</v>
      </c>
      <c r="K99" s="462"/>
      <c r="L99" s="568"/>
      <c r="M99" s="463"/>
      <c r="N99" s="42">
        <f t="shared" si="6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4"/>
        <v>0</v>
      </c>
      <c r="K100" s="462"/>
      <c r="L100" s="568"/>
      <c r="M100" s="463"/>
      <c r="N100" s="42">
        <f t="shared" si="6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4"/>
        <v>0</v>
      </c>
      <c r="K101" s="468"/>
      <c r="L101" s="568"/>
      <c r="M101" s="463"/>
      <c r="N101" s="42">
        <f t="shared" si="6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4"/>
        <v>0</v>
      </c>
      <c r="K102" s="468"/>
      <c r="L102" s="568"/>
      <c r="M102" s="463"/>
      <c r="N102" s="42">
        <f t="shared" si="6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4"/>
        <v>0</v>
      </c>
      <c r="K103" s="468"/>
      <c r="L103" s="568"/>
      <c r="M103" s="463"/>
      <c r="N103" s="42">
        <f t="shared" si="6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4"/>
        <v>0</v>
      </c>
      <c r="K104" s="468"/>
      <c r="L104" s="568"/>
      <c r="M104" s="463"/>
      <c r="N104" s="42">
        <f t="shared" si="6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8">D105*F105</f>
        <v>0</v>
      </c>
      <c r="F105" s="155"/>
      <c r="G105" s="156"/>
      <c r="H105" s="164"/>
      <c r="I105" s="155"/>
      <c r="J105" s="39">
        <f t="shared" si="4"/>
        <v>0</v>
      </c>
      <c r="K105" s="81"/>
      <c r="L105" s="566"/>
      <c r="M105" s="61"/>
      <c r="N105" s="42">
        <f t="shared" si="6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8"/>
        <v>0</v>
      </c>
      <c r="F106" s="155"/>
      <c r="G106" s="156"/>
      <c r="H106" s="168"/>
      <c r="I106" s="155"/>
      <c r="J106" s="39">
        <f t="shared" si="4"/>
        <v>0</v>
      </c>
      <c r="K106" s="81"/>
      <c r="L106" s="566"/>
      <c r="M106" s="61"/>
      <c r="N106" s="42">
        <f t="shared" si="6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8"/>
        <v>0</v>
      </c>
      <c r="F107" s="155"/>
      <c r="G107" s="156"/>
      <c r="H107" s="168"/>
      <c r="I107" s="155"/>
      <c r="J107" s="39">
        <f t="shared" si="4"/>
        <v>0</v>
      </c>
      <c r="K107" s="81"/>
      <c r="L107" s="566"/>
      <c r="M107" s="61"/>
      <c r="N107" s="42">
        <f t="shared" si="6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8"/>
        <v>0</v>
      </c>
      <c r="F108" s="155"/>
      <c r="G108" s="156"/>
      <c r="H108" s="168"/>
      <c r="I108" s="155"/>
      <c r="J108" s="39">
        <f t="shared" si="4"/>
        <v>0</v>
      </c>
      <c r="K108" s="81"/>
      <c r="L108" s="566"/>
      <c r="M108" s="61"/>
      <c r="N108" s="42">
        <f t="shared" si="6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8"/>
        <v>0</v>
      </c>
      <c r="F109" s="60"/>
      <c r="G109" s="58"/>
      <c r="H109" s="59"/>
      <c r="I109" s="60"/>
      <c r="J109" s="39">
        <f t="shared" si="4"/>
        <v>0</v>
      </c>
      <c r="K109" s="81"/>
      <c r="L109" s="566"/>
      <c r="M109" s="61"/>
      <c r="N109" s="42">
        <f t="shared" si="6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8"/>
        <v>0</v>
      </c>
      <c r="F110" s="60"/>
      <c r="G110" s="58"/>
      <c r="H110" s="59"/>
      <c r="I110" s="60"/>
      <c r="J110" s="39">
        <f t="shared" si="4"/>
        <v>0</v>
      </c>
      <c r="K110" s="81"/>
      <c r="L110" s="652"/>
      <c r="M110" s="653"/>
      <c r="N110" s="42">
        <f t="shared" si="6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8"/>
        <v>0</v>
      </c>
      <c r="F111" s="60"/>
      <c r="G111" s="58"/>
      <c r="H111" s="59"/>
      <c r="I111" s="60"/>
      <c r="J111" s="39">
        <f t="shared" si="4"/>
        <v>0</v>
      </c>
      <c r="K111" s="81"/>
      <c r="L111" s="652"/>
      <c r="M111" s="653"/>
      <c r="N111" s="42">
        <f t="shared" si="6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8"/>
        <v>0</v>
      </c>
      <c r="F112" s="60"/>
      <c r="G112" s="58"/>
      <c r="H112" s="59"/>
      <c r="I112" s="60"/>
      <c r="J112" s="39">
        <f t="shared" si="4"/>
        <v>0</v>
      </c>
      <c r="K112" s="81"/>
      <c r="L112" s="569"/>
      <c r="M112" s="195"/>
      <c r="N112" s="42">
        <f t="shared" si="6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8"/>
        <v>0</v>
      </c>
      <c r="F113" s="60"/>
      <c r="G113" s="58"/>
      <c r="H113" s="59"/>
      <c r="I113" s="60"/>
      <c r="J113" s="39">
        <f t="shared" si="4"/>
        <v>0</v>
      </c>
      <c r="K113" s="81"/>
      <c r="L113" s="569"/>
      <c r="M113" s="195"/>
      <c r="N113" s="42">
        <f t="shared" si="6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8"/>
        <v>0</v>
      </c>
      <c r="F114" s="60"/>
      <c r="G114" s="58"/>
      <c r="H114" s="59"/>
      <c r="I114" s="60"/>
      <c r="J114" s="39">
        <f t="shared" si="4"/>
        <v>0</v>
      </c>
      <c r="K114" s="81"/>
      <c r="L114" s="566"/>
      <c r="M114" s="61"/>
      <c r="N114" s="42">
        <f t="shared" si="6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8"/>
        <v>0</v>
      </c>
      <c r="F115" s="60"/>
      <c r="G115" s="58"/>
      <c r="H115" s="59"/>
      <c r="I115" s="60"/>
      <c r="J115" s="39">
        <f t="shared" si="4"/>
        <v>0</v>
      </c>
      <c r="K115" s="81"/>
      <c r="L115" s="566"/>
      <c r="M115" s="61"/>
      <c r="N115" s="42">
        <f t="shared" si="6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8"/>
        <v>0</v>
      </c>
      <c r="F116" s="60"/>
      <c r="G116" s="58"/>
      <c r="H116" s="59"/>
      <c r="I116" s="60"/>
      <c r="J116" s="39">
        <f t="shared" si="4"/>
        <v>0</v>
      </c>
      <c r="K116" s="81"/>
      <c r="L116" s="566"/>
      <c r="M116" s="61"/>
      <c r="N116" s="42">
        <f t="shared" si="6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8"/>
        <v>0</v>
      </c>
      <c r="F117" s="60"/>
      <c r="G117" s="58"/>
      <c r="H117" s="59"/>
      <c r="I117" s="60"/>
      <c r="J117" s="39">
        <f t="shared" si="4"/>
        <v>0</v>
      </c>
      <c r="K117" s="81"/>
      <c r="L117" s="566"/>
      <c r="M117" s="61"/>
      <c r="N117" s="42">
        <f t="shared" si="6"/>
        <v>0</v>
      </c>
      <c r="O117" s="654"/>
      <c r="P117" s="656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8"/>
        <v>0</v>
      </c>
      <c r="F118" s="60"/>
      <c r="G118" s="58"/>
      <c r="H118" s="59"/>
      <c r="I118" s="60"/>
      <c r="J118" s="39">
        <f t="shared" si="4"/>
        <v>0</v>
      </c>
      <c r="K118" s="81"/>
      <c r="L118" s="566"/>
      <c r="M118" s="61"/>
      <c r="N118" s="42">
        <f t="shared" si="6"/>
        <v>0</v>
      </c>
      <c r="O118" s="655"/>
      <c r="P118" s="657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8"/>
        <v>0</v>
      </c>
      <c r="F119" s="60"/>
      <c r="G119" s="58"/>
      <c r="H119" s="59"/>
      <c r="I119" s="60"/>
      <c r="J119" s="39">
        <f t="shared" si="4"/>
        <v>0</v>
      </c>
      <c r="K119" s="81"/>
      <c r="L119" s="566"/>
      <c r="M119" s="61"/>
      <c r="N119" s="42">
        <f t="shared" si="6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8"/>
        <v>0</v>
      </c>
      <c r="F120" s="60"/>
      <c r="G120" s="58"/>
      <c r="H120" s="59"/>
      <c r="I120" s="60"/>
      <c r="J120" s="39">
        <f t="shared" si="4"/>
        <v>0</v>
      </c>
      <c r="K120" s="81"/>
      <c r="L120" s="566"/>
      <c r="M120" s="61"/>
      <c r="N120" s="42">
        <f t="shared" si="6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8"/>
        <v>0</v>
      </c>
      <c r="F121" s="60"/>
      <c r="G121" s="58"/>
      <c r="H121" s="59"/>
      <c r="I121" s="60"/>
      <c r="J121" s="39">
        <f t="shared" si="4"/>
        <v>0</v>
      </c>
      <c r="K121" s="81"/>
      <c r="L121" s="566"/>
      <c r="M121" s="61"/>
      <c r="N121" s="42">
        <f t="shared" si="6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8"/>
        <v>0</v>
      </c>
      <c r="F122" s="60"/>
      <c r="G122" s="58"/>
      <c r="H122" s="59"/>
      <c r="I122" s="60"/>
      <c r="J122" s="39">
        <f t="shared" si="4"/>
        <v>0</v>
      </c>
      <c r="K122" s="81"/>
      <c r="L122" s="566"/>
      <c r="M122" s="61"/>
      <c r="N122" s="42">
        <f t="shared" si="6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8"/>
        <v>0</v>
      </c>
      <c r="F123" s="60"/>
      <c r="G123" s="58"/>
      <c r="H123" s="59"/>
      <c r="I123" s="60"/>
      <c r="J123" s="39">
        <f t="shared" si="4"/>
        <v>0</v>
      </c>
      <c r="K123" s="81"/>
      <c r="L123" s="566"/>
      <c r="M123" s="61"/>
      <c r="N123" s="42">
        <f t="shared" si="6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8"/>
        <v>0</v>
      </c>
      <c r="F124" s="60"/>
      <c r="G124" s="58"/>
      <c r="H124" s="59"/>
      <c r="I124" s="60"/>
      <c r="J124" s="39">
        <f t="shared" si="4"/>
        <v>0</v>
      </c>
      <c r="K124" s="81"/>
      <c r="L124" s="566"/>
      <c r="M124" s="61"/>
      <c r="N124" s="42">
        <f t="shared" si="6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8"/>
        <v>0</v>
      </c>
      <c r="F125" s="60"/>
      <c r="G125" s="58"/>
      <c r="H125" s="59"/>
      <c r="I125" s="60"/>
      <c r="J125" s="39">
        <f t="shared" si="4"/>
        <v>0</v>
      </c>
      <c r="K125" s="81"/>
      <c r="L125" s="566"/>
      <c r="M125" s="61"/>
      <c r="N125" s="42">
        <f t="shared" si="6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8"/>
        <v>0</v>
      </c>
      <c r="F126" s="60"/>
      <c r="G126" s="58"/>
      <c r="H126" s="59"/>
      <c r="I126" s="60"/>
      <c r="J126" s="39">
        <f t="shared" si="4"/>
        <v>0</v>
      </c>
      <c r="K126" s="81"/>
      <c r="L126" s="566"/>
      <c r="M126" s="61"/>
      <c r="N126" s="42">
        <f t="shared" si="6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8"/>
        <v>0</v>
      </c>
      <c r="F127" s="60"/>
      <c r="G127" s="58"/>
      <c r="H127" s="59"/>
      <c r="I127" s="60"/>
      <c r="J127" s="39">
        <f t="shared" si="4"/>
        <v>0</v>
      </c>
      <c r="K127" s="81"/>
      <c r="L127" s="566"/>
      <c r="M127" s="61"/>
      <c r="N127" s="42">
        <f t="shared" si="6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8"/>
        <v>0</v>
      </c>
      <c r="F128" s="60"/>
      <c r="G128" s="58"/>
      <c r="H128" s="59"/>
      <c r="I128" s="60"/>
      <c r="J128" s="39">
        <f t="shared" si="4"/>
        <v>0</v>
      </c>
      <c r="K128" s="81"/>
      <c r="L128" s="566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8"/>
        <v>0</v>
      </c>
      <c r="F129" s="60"/>
      <c r="G129" s="58"/>
      <c r="H129" s="59"/>
      <c r="I129" s="60"/>
      <c r="J129" s="39">
        <f t="shared" si="4"/>
        <v>0</v>
      </c>
      <c r="K129" s="81"/>
      <c r="L129" s="566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8"/>
        <v>0</v>
      </c>
      <c r="F130" s="60"/>
      <c r="G130" s="58"/>
      <c r="H130" s="59"/>
      <c r="I130" s="60"/>
      <c r="J130" s="39">
        <f t="shared" si="4"/>
        <v>0</v>
      </c>
      <c r="K130" s="81"/>
      <c r="L130" s="566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8"/>
        <v>0</v>
      </c>
      <c r="F131" s="60"/>
      <c r="G131" s="58"/>
      <c r="H131" s="59"/>
      <c r="I131" s="60"/>
      <c r="J131" s="39">
        <f t="shared" si="4"/>
        <v>0</v>
      </c>
      <c r="K131" s="81"/>
      <c r="L131" s="566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8"/>
        <v>0</v>
      </c>
      <c r="F132" s="38"/>
      <c r="G132" s="36"/>
      <c r="H132" s="609"/>
      <c r="I132" s="60"/>
      <c r="J132" s="39">
        <f t="shared" si="4"/>
        <v>0</v>
      </c>
      <c r="K132" s="81"/>
      <c r="L132" s="566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8"/>
        <v>0</v>
      </c>
      <c r="F133" s="60"/>
      <c r="G133" s="58"/>
      <c r="H133" s="59"/>
      <c r="I133" s="60"/>
      <c r="J133" s="39">
        <f t="shared" si="4"/>
        <v>0</v>
      </c>
      <c r="K133" s="81"/>
      <c r="L133" s="566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8"/>
        <v>0</v>
      </c>
      <c r="F134" s="60"/>
      <c r="G134" s="58"/>
      <c r="H134" s="59"/>
      <c r="I134" s="60"/>
      <c r="J134" s="39">
        <f t="shared" si="4"/>
        <v>0</v>
      </c>
      <c r="K134" s="81"/>
      <c r="L134" s="566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8"/>
        <v>0</v>
      </c>
      <c r="F135" s="60"/>
      <c r="G135" s="58"/>
      <c r="H135" s="59"/>
      <c r="I135" s="60"/>
      <c r="J135" s="39">
        <f t="shared" si="4"/>
        <v>0</v>
      </c>
      <c r="K135" s="81"/>
      <c r="L135" s="566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8"/>
        <v>0</v>
      </c>
      <c r="F136" s="60"/>
      <c r="G136" s="58"/>
      <c r="H136" s="59"/>
      <c r="I136" s="60"/>
      <c r="J136" s="39">
        <f t="shared" si="4"/>
        <v>0</v>
      </c>
      <c r="K136" s="81"/>
      <c r="L136" s="566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8"/>
        <v>0</v>
      </c>
      <c r="F137" s="60"/>
      <c r="G137" s="58"/>
      <c r="H137" s="59"/>
      <c r="I137" s="60"/>
      <c r="J137" s="39">
        <f t="shared" si="4"/>
        <v>0</v>
      </c>
      <c r="K137" s="81"/>
      <c r="L137" s="566"/>
      <c r="M137" s="61"/>
      <c r="N137" s="42">
        <f t="shared" si="6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8"/>
        <v>0</v>
      </c>
      <c r="F138" s="60"/>
      <c r="G138" s="58"/>
      <c r="H138" s="59"/>
      <c r="I138" s="60"/>
      <c r="J138" s="39">
        <f t="shared" si="4"/>
        <v>0</v>
      </c>
      <c r="K138" s="81"/>
      <c r="L138" s="566"/>
      <c r="M138" s="61"/>
      <c r="N138" s="42">
        <f t="shared" si="6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8"/>
        <v>0</v>
      </c>
      <c r="F139" s="60"/>
      <c r="G139" s="58"/>
      <c r="H139" s="59"/>
      <c r="I139" s="60"/>
      <c r="J139" s="39">
        <f t="shared" si="4"/>
        <v>0</v>
      </c>
      <c r="K139" s="81"/>
      <c r="L139" s="566"/>
      <c r="M139" s="61"/>
      <c r="N139" s="42">
        <f t="shared" si="6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8"/>
        <v>0</v>
      </c>
      <c r="F140" s="60"/>
      <c r="G140" s="58"/>
      <c r="H140" s="59"/>
      <c r="I140" s="60"/>
      <c r="J140" s="39">
        <f t="shared" si="4"/>
        <v>0</v>
      </c>
      <c r="K140" s="81"/>
      <c r="L140" s="566"/>
      <c r="M140" s="61"/>
      <c r="N140" s="42">
        <f t="shared" si="6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8"/>
        <v>0</v>
      </c>
      <c r="F141" s="60"/>
      <c r="G141" s="58"/>
      <c r="H141" s="59"/>
      <c r="I141" s="60"/>
      <c r="J141" s="39">
        <f t="shared" si="4"/>
        <v>0</v>
      </c>
      <c r="K141" s="81"/>
      <c r="L141" s="566"/>
      <c r="M141" s="61"/>
      <c r="N141" s="42">
        <f t="shared" si="6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8"/>
        <v>0</v>
      </c>
      <c r="F142" s="60"/>
      <c r="G142" s="58"/>
      <c r="H142" s="59"/>
      <c r="I142" s="60"/>
      <c r="J142" s="39">
        <f t="shared" si="4"/>
        <v>0</v>
      </c>
      <c r="K142" s="81"/>
      <c r="L142" s="566"/>
      <c r="M142" s="61"/>
      <c r="N142" s="42">
        <f t="shared" si="6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8"/>
        <v>0</v>
      </c>
      <c r="F143" s="60"/>
      <c r="G143" s="58"/>
      <c r="H143" s="59"/>
      <c r="I143" s="60"/>
      <c r="J143" s="39">
        <f t="shared" si="4"/>
        <v>0</v>
      </c>
      <c r="K143" s="81"/>
      <c r="L143" s="566"/>
      <c r="M143" s="61"/>
      <c r="N143" s="42">
        <f t="shared" si="6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8"/>
        <v>0</v>
      </c>
      <c r="F144" s="60"/>
      <c r="G144" s="58"/>
      <c r="H144" s="59"/>
      <c r="I144" s="60"/>
      <c r="J144" s="39">
        <f t="shared" si="4"/>
        <v>0</v>
      </c>
      <c r="K144" s="81"/>
      <c r="L144" s="566"/>
      <c r="M144" s="61"/>
      <c r="N144" s="42">
        <f t="shared" si="6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8"/>
        <v>0</v>
      </c>
      <c r="F145" s="60"/>
      <c r="G145" s="58"/>
      <c r="H145" s="205"/>
      <c r="I145" s="60"/>
      <c r="J145" s="39">
        <f t="shared" si="4"/>
        <v>0</v>
      </c>
      <c r="K145" s="81"/>
      <c r="L145" s="566"/>
      <c r="M145" s="61"/>
      <c r="N145" s="42">
        <f t="shared" si="6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8"/>
        <v>0</v>
      </c>
      <c r="F146" s="60"/>
      <c r="G146" s="58"/>
      <c r="H146" s="205"/>
      <c r="I146" s="60"/>
      <c r="J146" s="39">
        <f t="shared" si="4"/>
        <v>0</v>
      </c>
      <c r="K146" s="81"/>
      <c r="L146" s="566"/>
      <c r="M146" s="61"/>
      <c r="N146" s="42">
        <f t="shared" si="6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8"/>
        <v>0</v>
      </c>
      <c r="F147" s="60"/>
      <c r="G147" s="58"/>
      <c r="H147" s="205"/>
      <c r="I147" s="60"/>
      <c r="J147" s="39">
        <f t="shared" si="4"/>
        <v>0</v>
      </c>
      <c r="K147" s="81"/>
      <c r="L147" s="566"/>
      <c r="M147" s="61"/>
      <c r="N147" s="42">
        <f t="shared" si="6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8"/>
        <v>0</v>
      </c>
      <c r="F148" s="60"/>
      <c r="G148" s="58"/>
      <c r="H148" s="205"/>
      <c r="I148" s="60"/>
      <c r="J148" s="39">
        <f t="shared" si="4"/>
        <v>0</v>
      </c>
      <c r="K148" s="81"/>
      <c r="L148" s="566"/>
      <c r="M148" s="61"/>
      <c r="N148" s="42">
        <f t="shared" si="6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8"/>
        <v>0</v>
      </c>
      <c r="F149" s="60"/>
      <c r="G149" s="58"/>
      <c r="H149" s="206"/>
      <c r="I149" s="60"/>
      <c r="J149" s="39">
        <f t="shared" si="4"/>
        <v>0</v>
      </c>
      <c r="K149" s="81"/>
      <c r="L149" s="566"/>
      <c r="M149" s="61"/>
      <c r="N149" s="42">
        <f t="shared" si="6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8"/>
        <v>0</v>
      </c>
      <c r="F150" s="60"/>
      <c r="G150" s="58"/>
      <c r="H150" s="206"/>
      <c r="I150" s="60"/>
      <c r="J150" s="39">
        <f t="shared" si="4"/>
        <v>0</v>
      </c>
      <c r="K150" s="81"/>
      <c r="L150" s="566"/>
      <c r="M150" s="61"/>
      <c r="N150" s="42">
        <f t="shared" si="6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8"/>
        <v>0</v>
      </c>
      <c r="F151" s="60"/>
      <c r="G151" s="58"/>
      <c r="H151" s="206"/>
      <c r="I151" s="60"/>
      <c r="J151" s="39">
        <f t="shared" si="4"/>
        <v>0</v>
      </c>
      <c r="K151" s="81"/>
      <c r="L151" s="566"/>
      <c r="M151" s="61"/>
      <c r="N151" s="42">
        <f t="shared" si="6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8"/>
        <v>0</v>
      </c>
      <c r="F152" s="60"/>
      <c r="G152" s="58"/>
      <c r="H152" s="206"/>
      <c r="I152" s="60"/>
      <c r="J152" s="39">
        <f t="shared" si="4"/>
        <v>0</v>
      </c>
      <c r="K152" s="81"/>
      <c r="L152" s="566"/>
      <c r="M152" s="61"/>
      <c r="N152" s="42">
        <f t="shared" si="6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8"/>
        <v>0</v>
      </c>
      <c r="F153" s="60"/>
      <c r="G153" s="58"/>
      <c r="H153" s="205"/>
      <c r="I153" s="60"/>
      <c r="J153" s="39">
        <f t="shared" si="4"/>
        <v>0</v>
      </c>
      <c r="K153" s="81"/>
      <c r="L153" s="566"/>
      <c r="M153" s="61"/>
      <c r="N153" s="42">
        <f t="shared" si="6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8"/>
        <v>0</v>
      </c>
      <c r="F154" s="60"/>
      <c r="G154" s="58"/>
      <c r="H154" s="205"/>
      <c r="I154" s="60"/>
      <c r="J154" s="39">
        <f t="shared" si="4"/>
        <v>0</v>
      </c>
      <c r="K154" s="81"/>
      <c r="L154" s="566"/>
      <c r="M154" s="61"/>
      <c r="N154" s="42">
        <f t="shared" si="6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8"/>
        <v>0</v>
      </c>
      <c r="F155" s="60"/>
      <c r="G155" s="58"/>
      <c r="H155" s="205"/>
      <c r="I155" s="60"/>
      <c r="J155" s="39">
        <f t="shared" si="4"/>
        <v>0</v>
      </c>
      <c r="K155" s="81"/>
      <c r="L155" s="566"/>
      <c r="M155" s="61"/>
      <c r="N155" s="42">
        <f t="shared" si="6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8"/>
        <v>0</v>
      </c>
      <c r="F156" s="60"/>
      <c r="G156" s="58"/>
      <c r="H156" s="205"/>
      <c r="I156" s="60"/>
      <c r="J156" s="39">
        <f t="shared" si="4"/>
        <v>0</v>
      </c>
      <c r="K156" s="81"/>
      <c r="L156" s="566"/>
      <c r="M156" s="61"/>
      <c r="N156" s="42">
        <f t="shared" si="6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8"/>
        <v>0</v>
      </c>
      <c r="F157" s="60"/>
      <c r="G157" s="58"/>
      <c r="H157" s="205"/>
      <c r="I157" s="60"/>
      <c r="J157" s="39">
        <f t="shared" si="4"/>
        <v>0</v>
      </c>
      <c r="K157" s="81"/>
      <c r="L157" s="566"/>
      <c r="M157" s="61"/>
      <c r="N157" s="42">
        <f t="shared" si="6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8"/>
        <v>0</v>
      </c>
      <c r="F158" s="60"/>
      <c r="G158" s="58"/>
      <c r="H158" s="205"/>
      <c r="I158" s="60"/>
      <c r="J158" s="39">
        <f t="shared" si="4"/>
        <v>0</v>
      </c>
      <c r="K158" s="81"/>
      <c r="L158" s="566"/>
      <c r="M158" s="61"/>
      <c r="N158" s="42">
        <f t="shared" si="6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8"/>
        <v>0</v>
      </c>
      <c r="F159" s="60"/>
      <c r="G159" s="58"/>
      <c r="H159" s="205"/>
      <c r="I159" s="60"/>
      <c r="J159" s="39">
        <f t="shared" si="4"/>
        <v>0</v>
      </c>
      <c r="K159" s="81"/>
      <c r="L159" s="566"/>
      <c r="M159" s="61"/>
      <c r="N159" s="42">
        <f t="shared" si="6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8"/>
        <v>0</v>
      </c>
      <c r="F160" s="60"/>
      <c r="G160" s="58"/>
      <c r="H160" s="205"/>
      <c r="I160" s="60"/>
      <c r="J160" s="39">
        <f t="shared" si="4"/>
        <v>0</v>
      </c>
      <c r="K160" s="81"/>
      <c r="L160" s="566"/>
      <c r="M160" s="61"/>
      <c r="N160" s="42">
        <f t="shared" si="6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8"/>
        <v>0</v>
      </c>
      <c r="F161" s="60"/>
      <c r="G161" s="58"/>
      <c r="H161" s="205"/>
      <c r="I161" s="60"/>
      <c r="J161" s="39">
        <f t="shared" si="4"/>
        <v>0</v>
      </c>
      <c r="K161" s="81"/>
      <c r="L161" s="566"/>
      <c r="M161" s="61"/>
      <c r="N161" s="42">
        <f t="shared" si="6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8"/>
        <v>0</v>
      </c>
      <c r="F162" s="60"/>
      <c r="G162" s="58"/>
      <c r="H162" s="205"/>
      <c r="I162" s="60"/>
      <c r="J162" s="39">
        <f t="shared" si="4"/>
        <v>0</v>
      </c>
      <c r="K162" s="81"/>
      <c r="L162" s="566"/>
      <c r="M162" s="61"/>
      <c r="N162" s="42">
        <f t="shared" si="6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8"/>
        <v>0</v>
      </c>
      <c r="F163" s="60"/>
      <c r="G163" s="58"/>
      <c r="H163" s="205"/>
      <c r="I163" s="60"/>
      <c r="J163" s="39">
        <f t="shared" si="4"/>
        <v>0</v>
      </c>
      <c r="K163" s="81"/>
      <c r="L163" s="566"/>
      <c r="M163" s="61"/>
      <c r="N163" s="42">
        <f t="shared" si="6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8"/>
        <v>0</v>
      </c>
      <c r="F164" s="60"/>
      <c r="G164" s="58"/>
      <c r="H164" s="205"/>
      <c r="I164" s="60"/>
      <c r="J164" s="39">
        <f t="shared" si="4"/>
        <v>0</v>
      </c>
      <c r="K164" s="81"/>
      <c r="L164" s="566"/>
      <c r="M164" s="61"/>
      <c r="N164" s="42">
        <f t="shared" si="6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8"/>
        <v>0</v>
      </c>
      <c r="F165" s="60"/>
      <c r="G165" s="58"/>
      <c r="H165" s="206"/>
      <c r="I165" s="60"/>
      <c r="J165" s="39">
        <f t="shared" si="4"/>
        <v>0</v>
      </c>
      <c r="K165" s="81"/>
      <c r="L165" s="566"/>
      <c r="M165" s="61"/>
      <c r="N165" s="42">
        <f t="shared" si="6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8"/>
        <v>0</v>
      </c>
      <c r="F166" s="60"/>
      <c r="G166" s="58"/>
      <c r="H166" s="213"/>
      <c r="I166" s="60"/>
      <c r="J166" s="39">
        <f t="shared" si="4"/>
        <v>0</v>
      </c>
      <c r="K166" s="81"/>
      <c r="L166" s="566"/>
      <c r="M166" s="61"/>
      <c r="N166" s="42">
        <f t="shared" si="6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8"/>
        <v>0</v>
      </c>
      <c r="F167" s="60"/>
      <c r="G167" s="58"/>
      <c r="H167" s="205"/>
      <c r="I167" s="60"/>
      <c r="J167" s="39">
        <f t="shared" si="4"/>
        <v>0</v>
      </c>
      <c r="K167" s="81"/>
      <c r="L167" s="566"/>
      <c r="M167" s="61"/>
      <c r="N167" s="42">
        <f t="shared" si="6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8"/>
        <v>0</v>
      </c>
      <c r="F168" s="60"/>
      <c r="G168" s="58"/>
      <c r="H168" s="215"/>
      <c r="I168" s="60"/>
      <c r="J168" s="39">
        <f t="shared" si="4"/>
        <v>0</v>
      </c>
      <c r="K168" s="81"/>
      <c r="L168" s="566"/>
      <c r="M168" s="6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8"/>
        <v>0</v>
      </c>
      <c r="F169" s="60"/>
      <c r="G169" s="221"/>
      <c r="H169" s="222"/>
      <c r="I169" s="60"/>
      <c r="J169" s="39">
        <f t="shared" si="4"/>
        <v>0</v>
      </c>
      <c r="K169" s="81"/>
      <c r="L169" s="566"/>
      <c r="M169" s="61"/>
      <c r="N169" s="42">
        <f t="shared" si="6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4"/>
        <v>0</v>
      </c>
      <c r="K170" s="81"/>
      <c r="L170" s="566"/>
      <c r="M170" s="61"/>
      <c r="N170" s="42">
        <f t="shared" si="6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4"/>
        <v>0</v>
      </c>
      <c r="K171" s="225"/>
      <c r="L171" s="566"/>
      <c r="M171" s="61" t="s">
        <v>26</v>
      </c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4"/>
        <v>0</v>
      </c>
      <c r="K172" s="225"/>
      <c r="L172" s="566"/>
      <c r="M172" s="61"/>
      <c r="N172" s="42">
        <f t="shared" si="6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4"/>
        <v>0</v>
      </c>
      <c r="K173" s="81"/>
      <c r="L173" s="566"/>
      <c r="M173" s="61"/>
      <c r="N173" s="42">
        <f t="shared" si="6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4"/>
        <v>0</v>
      </c>
      <c r="K174" s="225"/>
      <c r="L174" s="570"/>
      <c r="M174" s="231"/>
      <c r="N174" s="42">
        <f t="shared" si="6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4"/>
        <v>0</v>
      </c>
      <c r="K175" s="225"/>
      <c r="L175" s="570"/>
      <c r="M175" s="231"/>
      <c r="N175" s="42">
        <f t="shared" si="6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4"/>
        <v>0</v>
      </c>
      <c r="K176" s="233"/>
      <c r="L176" s="570"/>
      <c r="M176" s="231"/>
      <c r="N176" s="42">
        <f t="shared" si="6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4"/>
        <v>0</v>
      </c>
      <c r="K177" s="234"/>
      <c r="L177" s="571"/>
      <c r="M177" s="235"/>
      <c r="N177" s="42">
        <f t="shared" si="6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4"/>
        <v>0</v>
      </c>
      <c r="K178" s="234"/>
      <c r="L178" s="572"/>
      <c r="M178" s="238"/>
      <c r="N178" s="42">
        <f t="shared" si="6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4"/>
        <v>0</v>
      </c>
      <c r="K179" s="234"/>
      <c r="L179" s="570"/>
      <c r="M179" s="231"/>
      <c r="N179" s="42">
        <f t="shared" si="6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4"/>
        <v>0</v>
      </c>
      <c r="K180" s="81"/>
      <c r="L180" s="570"/>
      <c r="M180" s="231"/>
      <c r="N180" s="42">
        <f t="shared" si="6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4"/>
        <v>0</v>
      </c>
      <c r="K181" s="234"/>
      <c r="L181" s="570"/>
      <c r="M181" s="231"/>
      <c r="N181" s="42">
        <f t="shared" si="6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4"/>
        <v>0</v>
      </c>
      <c r="K182" s="234"/>
      <c r="L182" s="570"/>
      <c r="M182" s="231"/>
      <c r="N182" s="42">
        <f t="shared" si="6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4"/>
        <v>0</v>
      </c>
      <c r="K183" s="234"/>
      <c r="L183" s="573"/>
      <c r="M183" s="241"/>
      <c r="N183" s="42">
        <f t="shared" si="6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4"/>
        <v>0</v>
      </c>
      <c r="K184" s="234"/>
      <c r="L184" s="573"/>
      <c r="M184" s="241"/>
      <c r="N184" s="42">
        <f t="shared" si="6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4"/>
        <v>0</v>
      </c>
      <c r="K185" s="234"/>
      <c r="L185" s="573"/>
      <c r="M185" s="241"/>
      <c r="N185" s="42">
        <f t="shared" si="6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4"/>
        <v>0</v>
      </c>
      <c r="K186" s="81"/>
      <c r="L186" s="566"/>
      <c r="M186" s="61"/>
      <c r="N186" s="42">
        <f t="shared" si="6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4"/>
        <v>0</v>
      </c>
      <c r="K187" s="81"/>
      <c r="L187" s="566"/>
      <c r="M187" s="61"/>
      <c r="N187" s="42">
        <f t="shared" si="6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4"/>
        <v>0</v>
      </c>
      <c r="K188" s="81"/>
      <c r="L188" s="566"/>
      <c r="M188" s="61"/>
      <c r="N188" s="42">
        <f t="shared" si="6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4"/>
        <v>0</v>
      </c>
      <c r="K189" s="81"/>
      <c r="L189" s="566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4"/>
        <v>0</v>
      </c>
      <c r="K190" s="81"/>
      <c r="L190" s="566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4"/>
        <v>0</v>
      </c>
      <c r="K191" s="81"/>
      <c r="L191" s="566"/>
      <c r="M191" s="61"/>
      <c r="N191" s="42">
        <f t="shared" si="6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4"/>
        <v>0</v>
      </c>
      <c r="K192" s="81"/>
      <c r="L192" s="566"/>
      <c r="M192" s="61"/>
      <c r="N192" s="42">
        <f t="shared" si="6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4"/>
        <v>0</v>
      </c>
      <c r="K193" s="81"/>
      <c r="L193" s="566"/>
      <c r="M193" s="61"/>
      <c r="N193" s="42">
        <f t="shared" si="6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4"/>
        <v>0</v>
      </c>
      <c r="K194" s="81"/>
      <c r="L194" s="566"/>
      <c r="M194" s="61"/>
      <c r="N194" s="42">
        <f t="shared" si="6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4"/>
        <v>0</v>
      </c>
      <c r="K195" s="81"/>
      <c r="L195" s="566"/>
      <c r="M195" s="61"/>
      <c r="N195" s="42">
        <f t="shared" si="6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4"/>
        <v>0</v>
      </c>
      <c r="K196" s="81"/>
      <c r="L196" s="566"/>
      <c r="M196" s="61"/>
      <c r="N196" s="42">
        <f t="shared" si="6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4"/>
        <v>0</v>
      </c>
      <c r="K197" s="81"/>
      <c r="L197" s="566"/>
      <c r="M197" s="61"/>
      <c r="N197" s="42">
        <f t="shared" si="6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4"/>
        <v>0</v>
      </c>
      <c r="N198" s="42">
        <f t="shared" si="6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4"/>
        <v>0</v>
      </c>
      <c r="N199" s="42">
        <f t="shared" ref="N199:N262" si="10">K199*I199</f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4"/>
        <v>0</v>
      </c>
      <c r="K200" s="81"/>
      <c r="L200" s="566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4"/>
        <v>0</v>
      </c>
      <c r="K201" s="81"/>
      <c r="L201" s="566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4"/>
        <v>0</v>
      </c>
      <c r="K202" s="81"/>
      <c r="L202" s="566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4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4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ref="J205:J268" si="11">I205-F205</f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11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11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si="11"/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ref="N263:N285" si="13">K263*I263</f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3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3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si="13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ref="J269:J281" si="14">I269-F269</f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4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4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si="14"/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643" t="s">
        <v>27</v>
      </c>
      <c r="G282" s="643"/>
      <c r="H282" s="644"/>
      <c r="I282" s="303">
        <f>SUM(I4:I281)</f>
        <v>318341.75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11236125.645</v>
      </c>
      <c r="O286" s="324"/>
      <c r="Q286" s="325">
        <f>SUM(Q4:Q285)</f>
        <v>94075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11330200.645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mergeCells count="27">
    <mergeCell ref="G74:G75"/>
    <mergeCell ref="H74:H75"/>
    <mergeCell ref="L74:L75"/>
    <mergeCell ref="O74:O75"/>
    <mergeCell ref="P74:P75"/>
    <mergeCell ref="F282:H282"/>
    <mergeCell ref="A1:J2"/>
    <mergeCell ref="S1:T2"/>
    <mergeCell ref="W1:X1"/>
    <mergeCell ref="O3:P3"/>
    <mergeCell ref="A62:A63"/>
    <mergeCell ref="G62:G63"/>
    <mergeCell ref="H62:H63"/>
    <mergeCell ref="O95:O96"/>
    <mergeCell ref="P95:P96"/>
    <mergeCell ref="L110:M111"/>
    <mergeCell ref="O117:O118"/>
    <mergeCell ref="P117:P118"/>
    <mergeCell ref="L11:M11"/>
    <mergeCell ref="A74:A75"/>
    <mergeCell ref="C74:C75"/>
    <mergeCell ref="P81:P82"/>
    <mergeCell ref="A81:A82"/>
    <mergeCell ref="C81:C82"/>
    <mergeCell ref="G81:G82"/>
    <mergeCell ref="H81:H82"/>
    <mergeCell ref="O81:O82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CANALES   ENERO    2023       </vt:lpstr>
      <vt:lpstr>CANALES   FEBRERO    2023    </vt:lpstr>
      <vt:lpstr>CANALES   MARZO   2023</vt:lpstr>
      <vt:lpstr>  CANALES    ABRIL   2023    </vt:lpstr>
      <vt:lpstr> CANALES    M A Y O    2023    </vt:lpstr>
      <vt:lpstr>   CANALES    JUNIO    2023    </vt:lpstr>
      <vt:lpstr>  CANALES     JULIO    2023 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2023-01-19T15:47:17Z</cp:lastPrinted>
  <dcterms:created xsi:type="dcterms:W3CDTF">2023-01-19T15:44:26Z</dcterms:created>
  <dcterms:modified xsi:type="dcterms:W3CDTF">2023-08-07T21:28:46Z</dcterms:modified>
</cp:coreProperties>
</file>