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8" l="1"/>
  <c r="P44" i="8"/>
  <c r="R45" i="8"/>
  <c r="M34" i="8" l="1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<sst xmlns="http://schemas.openxmlformats.org/spreadsheetml/2006/main" count="197" uniqueCount="116">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</sst>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9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9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10" borderId="64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0"/>
      <c r="C1" s="262" t="s">
        <v>30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6"/>
      <c r="R3" s="269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71" t="s">
        <v>4</v>
      </c>
      <c r="F4" s="272"/>
      <c r="H4" s="273" t="s">
        <v>5</v>
      </c>
      <c r="I4" s="274"/>
      <c r="J4" s="18"/>
      <c r="K4" s="19"/>
      <c r="L4" s="20"/>
      <c r="M4" s="21" t="s">
        <v>6</v>
      </c>
      <c r="N4" s="22" t="s">
        <v>7</v>
      </c>
      <c r="P4" s="275" t="s">
        <v>8</v>
      </c>
      <c r="Q4" s="276"/>
      <c r="R4" s="270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6" t="s">
        <v>109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5" t="s">
        <v>110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112</v>
      </c>
      <c r="L49" s="76">
        <v>549</v>
      </c>
      <c r="M49" s="267">
        <f>SUM(M5:M39)</f>
        <v>1666347.5</v>
      </c>
      <c r="N49" s="278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7" t="s">
        <v>113</v>
      </c>
      <c r="L50" s="76">
        <v>2591.1799999999998</v>
      </c>
      <c r="M50" s="268"/>
      <c r="N50" s="279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57011.86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80" t="s">
        <v>14</v>
      </c>
      <c r="I55" s="281"/>
      <c r="J55" s="137"/>
      <c r="K55" s="282">
        <f>I53+L53</f>
        <v>63475.360000000001</v>
      </c>
      <c r="L55" s="283"/>
      <c r="M55" s="284">
        <f>N49+M49</f>
        <v>1715746.5</v>
      </c>
      <c r="N55" s="285"/>
      <c r="P55" s="36"/>
      <c r="Q55" s="9"/>
    </row>
    <row r="56" spans="1:18" ht="15.75" x14ac:dyDescent="0.25">
      <c r="D56" s="277" t="s">
        <v>15</v>
      </c>
      <c r="E56" s="277"/>
      <c r="F56" s="138">
        <f>F53-K55-C53</f>
        <v>1656897.64</v>
      </c>
      <c r="I56" s="139"/>
      <c r="J56" s="140"/>
      <c r="P56" s="36"/>
      <c r="Q56" s="9"/>
    </row>
    <row r="57" spans="1:18" ht="18.75" x14ac:dyDescent="0.3">
      <c r="D57" s="248" t="s">
        <v>16</v>
      </c>
      <c r="E57" s="248"/>
      <c r="F57" s="133">
        <v>-1524395.48</v>
      </c>
      <c r="I57" s="249" t="s">
        <v>17</v>
      </c>
      <c r="J57" s="250"/>
      <c r="K57" s="251">
        <f>F59+F60+F61</f>
        <v>393764.05999999994</v>
      </c>
      <c r="L57" s="252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132502.15999999992</v>
      </c>
      <c r="H59" s="23"/>
      <c r="I59" s="148" t="s">
        <v>19</v>
      </c>
      <c r="J59" s="149"/>
      <c r="K59" s="253">
        <f>-C4</f>
        <v>-373948.72</v>
      </c>
      <c r="L59" s="254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55" t="s">
        <v>22</v>
      </c>
      <c r="E61" s="256"/>
      <c r="F61" s="153">
        <v>223528.9</v>
      </c>
      <c r="I61" s="257" t="s">
        <v>23</v>
      </c>
      <c r="J61" s="258"/>
      <c r="K61" s="259">
        <f>K57+K59</f>
        <v>19815.339999999967</v>
      </c>
      <c r="L61" s="259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abSelected="1" topLeftCell="A37" workbookViewId="0">
      <selection activeCell="I49" sqref="I49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0"/>
      <c r="C1" s="262" t="s">
        <v>62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6"/>
      <c r="R3" s="269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71" t="s">
        <v>4</v>
      </c>
      <c r="F4" s="272"/>
      <c r="H4" s="273" t="s">
        <v>5</v>
      </c>
      <c r="I4" s="274"/>
      <c r="J4" s="18"/>
      <c r="K4" s="19"/>
      <c r="L4" s="20"/>
      <c r="M4" s="21" t="s">
        <v>6</v>
      </c>
      <c r="N4" s="22" t="s">
        <v>7</v>
      </c>
      <c r="P4" s="287" t="s">
        <v>8</v>
      </c>
      <c r="Q4" s="288"/>
      <c r="R4" s="286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9">
        <f>N5+M5+L5+I5+C5</f>
        <v>65454</v>
      </c>
      <c r="Q5" s="240">
        <v>0</v>
      </c>
      <c r="R5" s="241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9">
        <f>N6+M6+L6+I6+C6</f>
        <v>65983</v>
      </c>
      <c r="Q6" s="240">
        <v>0</v>
      </c>
      <c r="R6" s="241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9">
        <f>N7+M7+L7+I7+C7</f>
        <v>50236</v>
      </c>
      <c r="Q7" s="240">
        <f t="shared" ref="Q7:Q44" si="0">P7-F7</f>
        <v>0</v>
      </c>
      <c r="R7" s="242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239">
        <f t="shared" ref="P8:P45" si="1">N8+M8+L8+I8+C8</f>
        <v>79623</v>
      </c>
      <c r="Q8" s="240">
        <f t="shared" si="0"/>
        <v>0</v>
      </c>
      <c r="R8" s="242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9">
        <f t="shared" si="1"/>
        <v>85123</v>
      </c>
      <c r="Q9" s="240">
        <f t="shared" si="0"/>
        <v>0</v>
      </c>
      <c r="R9" s="242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239">
        <f>N10+M10+L10+I10+C10</f>
        <v>60464</v>
      </c>
      <c r="Q10" s="240">
        <f t="shared" si="0"/>
        <v>3</v>
      </c>
      <c r="R10" s="242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9">
        <f>N11+M11+L11+I11+C11</f>
        <v>93030</v>
      </c>
      <c r="Q11" s="240">
        <v>0</v>
      </c>
      <c r="R11" s="241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9">
        <f t="shared" si="1"/>
        <v>111609</v>
      </c>
      <c r="Q12" s="240">
        <f t="shared" si="0"/>
        <v>0</v>
      </c>
      <c r="R12" s="242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9">
        <f t="shared" si="1"/>
        <v>58468.5</v>
      </c>
      <c r="Q13" s="243">
        <f t="shared" si="0"/>
        <v>-5.5</v>
      </c>
      <c r="R13" s="242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9">
        <f t="shared" si="1"/>
        <v>68468.5</v>
      </c>
      <c r="Q14" s="243">
        <f t="shared" si="0"/>
        <v>-0.5</v>
      </c>
      <c r="R14" s="242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9">
        <f t="shared" si="1"/>
        <v>109720</v>
      </c>
      <c r="Q15" s="240">
        <f t="shared" si="0"/>
        <v>0</v>
      </c>
      <c r="R15" s="242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9">
        <f t="shared" si="1"/>
        <v>68417</v>
      </c>
      <c r="Q16" s="240">
        <f t="shared" si="0"/>
        <v>0</v>
      </c>
      <c r="R16" s="242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239">
        <f t="shared" si="1"/>
        <v>86318</v>
      </c>
      <c r="Q17" s="240">
        <f t="shared" si="0"/>
        <v>70</v>
      </c>
      <c r="R17" s="242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9">
        <f t="shared" si="1"/>
        <v>112260.5</v>
      </c>
      <c r="Q18" s="240">
        <f t="shared" si="0"/>
        <v>3.5</v>
      </c>
      <c r="R18" s="242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9">
        <f t="shared" si="1"/>
        <v>136132</v>
      </c>
      <c r="Q19" s="240">
        <f t="shared" si="0"/>
        <v>0</v>
      </c>
      <c r="R19" s="242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9">
        <f t="shared" si="1"/>
        <v>60594</v>
      </c>
      <c r="Q20" s="240">
        <f t="shared" si="0"/>
        <v>0</v>
      </c>
      <c r="R20" s="242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9">
        <f t="shared" si="1"/>
        <v>46506</v>
      </c>
      <c r="Q21" s="240">
        <f t="shared" si="0"/>
        <v>0</v>
      </c>
      <c r="R21" s="242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70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9">
        <f t="shared" si="1"/>
        <v>64392</v>
      </c>
      <c r="Q22" s="240">
        <f t="shared" si="0"/>
        <v>0</v>
      </c>
      <c r="R22" s="242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9">
        <f t="shared" si="1"/>
        <v>85305</v>
      </c>
      <c r="Q23" s="240">
        <f t="shared" si="0"/>
        <v>0</v>
      </c>
      <c r="R23" s="242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106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107</v>
      </c>
      <c r="L24" s="64">
        <v>8316.67</v>
      </c>
      <c r="M24" s="33">
        <f>38114+15000</f>
        <v>53114</v>
      </c>
      <c r="N24" s="34">
        <v>6184</v>
      </c>
      <c r="O24" s="35"/>
      <c r="P24" s="239">
        <f t="shared" si="1"/>
        <v>68721.67</v>
      </c>
      <c r="Q24" s="240">
        <f t="shared" si="0"/>
        <v>-0.33000000000174623</v>
      </c>
      <c r="R24" s="242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9">
        <f t="shared" si="1"/>
        <v>104132</v>
      </c>
      <c r="Q25" s="240">
        <f t="shared" si="0"/>
        <v>0</v>
      </c>
      <c r="R25" s="242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104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9">
        <f t="shared" si="1"/>
        <v>143460</v>
      </c>
      <c r="Q26" s="240">
        <f t="shared" si="0"/>
        <v>0</v>
      </c>
      <c r="R26" s="242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9">
        <f t="shared" si="1"/>
        <v>58259</v>
      </c>
      <c r="Q27" s="247">
        <f t="shared" si="0"/>
        <v>-100</v>
      </c>
      <c r="R27" s="242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9">
        <f t="shared" si="1"/>
        <v>42971</v>
      </c>
      <c r="Q28" s="247">
        <f t="shared" si="0"/>
        <v>100</v>
      </c>
      <c r="R28" s="242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9">
        <f t="shared" si="1"/>
        <v>68524</v>
      </c>
      <c r="Q29" s="240">
        <f t="shared" si="0"/>
        <v>0</v>
      </c>
      <c r="R29" s="242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70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9">
        <f t="shared" si="1"/>
        <v>79698</v>
      </c>
      <c r="Q30" s="240">
        <f t="shared" si="0"/>
        <v>0</v>
      </c>
      <c r="R30" s="242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108</v>
      </c>
      <c r="L31" s="79">
        <v>9657</v>
      </c>
      <c r="M31" s="33">
        <f>42916+26000</f>
        <v>68916</v>
      </c>
      <c r="N31" s="34">
        <v>20964</v>
      </c>
      <c r="O31" s="35"/>
      <c r="P31" s="239">
        <f t="shared" si="1"/>
        <v>99687</v>
      </c>
      <c r="Q31" s="240">
        <f t="shared" si="0"/>
        <v>0</v>
      </c>
      <c r="R31" s="242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9">
        <f t="shared" si="1"/>
        <v>110573</v>
      </c>
      <c r="Q32" s="240">
        <f t="shared" si="0"/>
        <v>0</v>
      </c>
      <c r="R32" s="242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9">
        <f t="shared" si="1"/>
        <v>144123</v>
      </c>
      <c r="Q33" s="240">
        <f t="shared" si="0"/>
        <v>0</v>
      </c>
      <c r="R33" s="242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9">
        <f t="shared" si="1"/>
        <v>76623</v>
      </c>
      <c r="Q34" s="240">
        <f t="shared" si="0"/>
        <v>0</v>
      </c>
      <c r="R34" s="242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9">
        <f t="shared" si="1"/>
        <v>0</v>
      </c>
      <c r="Q35" s="240">
        <f t="shared" si="0"/>
        <v>0</v>
      </c>
      <c r="R35" s="242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9">
        <f t="shared" si="1"/>
        <v>0</v>
      </c>
      <c r="Q36" s="240">
        <f t="shared" si="0"/>
        <v>0</v>
      </c>
      <c r="R36" s="242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114</v>
      </c>
      <c r="L37" s="81">
        <v>1392</v>
      </c>
      <c r="M37" s="33">
        <v>0</v>
      </c>
      <c r="N37" s="34">
        <v>0</v>
      </c>
      <c r="O37" s="35"/>
      <c r="P37" s="239">
        <v>0</v>
      </c>
      <c r="Q37" s="240">
        <f t="shared" si="0"/>
        <v>0</v>
      </c>
      <c r="R37" s="242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110</v>
      </c>
      <c r="L38" s="81">
        <v>979.68</v>
      </c>
      <c r="M38" s="33">
        <v>0</v>
      </c>
      <c r="N38" s="34">
        <v>0</v>
      </c>
      <c r="O38" s="35"/>
      <c r="P38" s="239">
        <v>0</v>
      </c>
      <c r="Q38" s="240">
        <f t="shared" si="0"/>
        <v>0</v>
      </c>
      <c r="R38" s="242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112</v>
      </c>
      <c r="L39" s="76">
        <v>549</v>
      </c>
      <c r="M39" s="33">
        <v>0</v>
      </c>
      <c r="N39" s="34">
        <v>0</v>
      </c>
      <c r="O39" s="35"/>
      <c r="P39" s="239">
        <v>0</v>
      </c>
      <c r="Q39" s="240">
        <f t="shared" si="0"/>
        <v>0</v>
      </c>
      <c r="R39" s="242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8" t="s">
        <v>111</v>
      </c>
      <c r="L40" s="76">
        <v>27676</v>
      </c>
      <c r="M40" s="33">
        <v>0</v>
      </c>
      <c r="N40" s="34">
        <v>0</v>
      </c>
      <c r="O40" s="35"/>
      <c r="P40" s="239">
        <v>0</v>
      </c>
      <c r="Q40" s="240">
        <f t="shared" si="0"/>
        <v>0</v>
      </c>
      <c r="R40" s="242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115</v>
      </c>
      <c r="K41" s="89" t="s">
        <v>113</v>
      </c>
      <c r="L41" s="76">
        <v>5407.19</v>
      </c>
      <c r="M41" s="33">
        <v>0</v>
      </c>
      <c r="N41" s="34">
        <v>0</v>
      </c>
      <c r="O41" s="35"/>
      <c r="P41" s="239">
        <v>0</v>
      </c>
      <c r="Q41" s="240">
        <f t="shared" si="0"/>
        <v>0</v>
      </c>
      <c r="R41" s="242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9">
        <v>0</v>
      </c>
      <c r="Q42" s="240">
        <f t="shared" si="0"/>
        <v>0</v>
      </c>
      <c r="R42" s="242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4">
        <f t="shared" si="1"/>
        <v>0</v>
      </c>
      <c r="Q43" s="245">
        <f t="shared" si="0"/>
        <v>0</v>
      </c>
      <c r="R43" s="246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67">
        <f>SUM(M5:M39)</f>
        <v>2238523</v>
      </c>
      <c r="N45" s="278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68"/>
      <c r="N46" s="279"/>
      <c r="P46" s="36"/>
      <c r="Q46" s="9"/>
      <c r="R46" s="13">
        <v>0</v>
      </c>
    </row>
    <row r="47" spans="1:19" ht="18" thickBot="1" x14ac:dyDescent="0.35">
      <c r="A47" s="23"/>
      <c r="B47" s="113"/>
      <c r="C47" s="108"/>
      <c r="D47" s="109"/>
      <c r="E47" s="114"/>
      <c r="F47" s="110"/>
      <c r="G47" s="111"/>
      <c r="H47" s="115"/>
      <c r="I47" s="91"/>
      <c r="J47" s="74"/>
      <c r="K47" s="116"/>
      <c r="L47" s="81"/>
      <c r="M47" s="105"/>
      <c r="N47" s="106"/>
      <c r="P47" s="36"/>
      <c r="Q47" s="9"/>
    </row>
    <row r="48" spans="1:19" ht="15.75" thickBot="1" x14ac:dyDescent="0.3">
      <c r="A48" s="23"/>
      <c r="B48" s="113"/>
      <c r="C48" s="25">
        <v>0</v>
      </c>
      <c r="D48" s="117"/>
      <c r="E48" s="118"/>
      <c r="F48" s="108"/>
      <c r="H48" s="119"/>
      <c r="I48" s="91"/>
      <c r="J48" s="120"/>
      <c r="K48" s="121"/>
      <c r="L48" s="9"/>
      <c r="M48" s="122"/>
      <c r="N48" s="34"/>
      <c r="P48" s="36"/>
      <c r="Q48" s="9"/>
    </row>
    <row r="49" spans="1:17" ht="16.5" thickBot="1" x14ac:dyDescent="0.3">
      <c r="B49" s="123" t="s">
        <v>11</v>
      </c>
      <c r="C49" s="124">
        <f>SUM(C5:C48)</f>
        <v>114331</v>
      </c>
      <c r="D49" s="125"/>
      <c r="E49" s="126" t="s">
        <v>11</v>
      </c>
      <c r="F49" s="127">
        <f>SUM(F5:F48)</f>
        <v>2467072</v>
      </c>
      <c r="G49" s="125"/>
      <c r="H49" s="128" t="s">
        <v>12</v>
      </c>
      <c r="I49" s="129">
        <f>SUM(I5:I48)</f>
        <v>14932.5</v>
      </c>
      <c r="J49" s="130"/>
      <c r="K49" s="131" t="s">
        <v>13</v>
      </c>
      <c r="L49" s="132">
        <f>SUM(L5:L48)</f>
        <v>75834.540000000008</v>
      </c>
      <c r="M49" s="133"/>
      <c r="N49" s="133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5"/>
      <c r="B51" s="136"/>
      <c r="C51" s="1"/>
      <c r="H51" s="280" t="s">
        <v>14</v>
      </c>
      <c r="I51" s="281"/>
      <c r="J51" s="137"/>
      <c r="K51" s="282">
        <f>I49+L49</f>
        <v>90767.040000000008</v>
      </c>
      <c r="L51" s="283"/>
      <c r="M51" s="284">
        <f>N45+M45</f>
        <v>2335781</v>
      </c>
      <c r="N51" s="285"/>
      <c r="P51" s="36"/>
      <c r="Q51" s="9"/>
    </row>
    <row r="52" spans="1:17" ht="15.75" x14ac:dyDescent="0.25">
      <c r="D52" s="277" t="s">
        <v>15</v>
      </c>
      <c r="E52" s="277"/>
      <c r="F52" s="138">
        <f>F49-K51-C49</f>
        <v>2261973.96</v>
      </c>
      <c r="I52" s="139"/>
      <c r="J52" s="140"/>
      <c r="P52" s="36"/>
      <c r="Q52" s="9"/>
    </row>
    <row r="53" spans="1:17" ht="18.75" x14ac:dyDescent="0.3">
      <c r="D53" s="248" t="s">
        <v>16</v>
      </c>
      <c r="E53" s="248"/>
      <c r="F53" s="133">
        <v>-2224189.7400000002</v>
      </c>
      <c r="I53" s="249" t="s">
        <v>17</v>
      </c>
      <c r="J53" s="250"/>
      <c r="K53" s="251">
        <f>F55+F56+F57</f>
        <v>296963.76999999973</v>
      </c>
      <c r="L53" s="252"/>
      <c r="P53" s="36"/>
      <c r="Q53" s="9"/>
    </row>
    <row r="54" spans="1:17" ht="19.5" thickBot="1" x14ac:dyDescent="0.35">
      <c r="D54" s="141"/>
      <c r="E54" s="142"/>
      <c r="F54" s="143">
        <v>0</v>
      </c>
      <c r="I54" s="144"/>
      <c r="J54" s="145"/>
      <c r="K54" s="146"/>
      <c r="L54" s="147"/>
    </row>
    <row r="55" spans="1:17" ht="19.5" thickTop="1" x14ac:dyDescent="0.3">
      <c r="C55" s="5" t="s">
        <v>9</v>
      </c>
      <c r="E55" s="135" t="s">
        <v>18</v>
      </c>
      <c r="F55" s="133">
        <f>SUM(F52:F54)</f>
        <v>37784.219999999739</v>
      </c>
      <c r="H55" s="23"/>
      <c r="I55" s="148" t="s">
        <v>19</v>
      </c>
      <c r="J55" s="149"/>
      <c r="K55" s="253">
        <f>-C4</f>
        <v>-223528.9</v>
      </c>
      <c r="L55" s="254"/>
    </row>
    <row r="56" spans="1:17" ht="16.5" thickBot="1" x14ac:dyDescent="0.3">
      <c r="D56" s="150" t="s">
        <v>20</v>
      </c>
      <c r="E56" s="135" t="s">
        <v>21</v>
      </c>
      <c r="F56" s="151">
        <v>28625</v>
      </c>
    </row>
    <row r="57" spans="1:17" ht="20.25" thickTop="1" thickBot="1" x14ac:dyDescent="0.35">
      <c r="C57" s="152">
        <v>44985</v>
      </c>
      <c r="D57" s="255" t="s">
        <v>22</v>
      </c>
      <c r="E57" s="256"/>
      <c r="F57" s="153">
        <v>230554.55</v>
      </c>
      <c r="I57" s="257" t="s">
        <v>23</v>
      </c>
      <c r="J57" s="258"/>
      <c r="K57" s="259">
        <f>K53+K55</f>
        <v>73434.869999999733</v>
      </c>
      <c r="L57" s="259"/>
    </row>
    <row r="58" spans="1:17" ht="17.25" x14ac:dyDescent="0.3">
      <c r="C58" s="154"/>
      <c r="D58" s="155"/>
      <c r="E58" s="156"/>
      <c r="F58" s="157"/>
      <c r="J58" s="158"/>
    </row>
    <row r="59" spans="1:17" ht="15" customHeight="1" x14ac:dyDescent="0.25">
      <c r="I59" s="159"/>
      <c r="J59" s="159"/>
      <c r="K59" s="160"/>
      <c r="L59" s="160"/>
    </row>
    <row r="60" spans="1:17" ht="16.5" customHeight="1" x14ac:dyDescent="0.25">
      <c r="B60" s="161"/>
      <c r="C60" s="162"/>
      <c r="D60" s="163"/>
      <c r="E60" s="36"/>
      <c r="I60" s="159"/>
      <c r="J60" s="159"/>
      <c r="K60" s="160"/>
      <c r="L60" s="160"/>
      <c r="M60" s="164"/>
      <c r="N60" s="135"/>
    </row>
    <row r="61" spans="1:17" ht="15.75" x14ac:dyDescent="0.25">
      <c r="B61" s="161"/>
      <c r="C61" s="165"/>
      <c r="E61" s="36"/>
      <c r="M61" s="164"/>
      <c r="N61" s="135"/>
    </row>
    <row r="62" spans="1:17" ht="15.75" x14ac:dyDescent="0.25">
      <c r="B62" s="161"/>
      <c r="C62" s="165"/>
      <c r="E62" s="36"/>
      <c r="F62" s="166"/>
      <c r="L62" s="167"/>
      <c r="M62" s="1"/>
    </row>
    <row r="63" spans="1:17" ht="15.75" x14ac:dyDescent="0.25">
      <c r="B63" s="161"/>
      <c r="C63" s="165"/>
      <c r="E63" s="36"/>
      <c r="M63" s="1"/>
    </row>
    <row r="64" spans="1:17" ht="15.75" x14ac:dyDescent="0.25">
      <c r="B64" s="161"/>
      <c r="C64" s="165"/>
      <c r="E64" s="36"/>
      <c r="F64" s="168"/>
      <c r="M64" s="1"/>
    </row>
    <row r="65" spans="5:13" x14ac:dyDescent="0.25">
      <c r="E65" s="169"/>
      <c r="F65" s="36"/>
      <c r="M65" s="1"/>
    </row>
    <row r="66" spans="5:13" x14ac:dyDescent="0.25">
      <c r="E66" s="169"/>
      <c r="F66" s="36"/>
      <c r="M66" s="1"/>
    </row>
    <row r="67" spans="5:13" x14ac:dyDescent="0.25">
      <c r="E67" s="169"/>
      <c r="F67" s="36"/>
      <c r="M67" s="1"/>
    </row>
    <row r="68" spans="5:13" x14ac:dyDescent="0.25">
      <c r="E68" s="169"/>
      <c r="F68" s="36"/>
      <c r="M68" s="1"/>
    </row>
    <row r="69" spans="5:13" x14ac:dyDescent="0.25">
      <c r="E69" s="169"/>
      <c r="F69" s="36"/>
      <c r="M69" s="1"/>
    </row>
    <row r="70" spans="5:13" x14ac:dyDescent="0.25">
      <c r="E70" s="169"/>
      <c r="F70" s="36"/>
      <c r="M70" s="1"/>
    </row>
    <row r="71" spans="5:13" x14ac:dyDescent="0.25">
      <c r="E71" s="169"/>
      <c r="F71" s="36"/>
      <c r="M71" s="1"/>
    </row>
    <row r="72" spans="5:13" x14ac:dyDescent="0.25">
      <c r="E72" s="169"/>
      <c r="F72" s="36"/>
      <c r="M72" s="1"/>
    </row>
    <row r="73" spans="5:13" x14ac:dyDescent="0.25">
      <c r="E73" s="169"/>
      <c r="F73" s="36"/>
      <c r="M73" s="1"/>
    </row>
    <row r="74" spans="5:13" x14ac:dyDescent="0.25">
      <c r="E74" s="169"/>
      <c r="F74" s="36"/>
      <c r="M74" s="1"/>
    </row>
    <row r="75" spans="5:13" x14ac:dyDescent="0.25">
      <c r="E75" s="169"/>
      <c r="F75" s="36"/>
      <c r="M75" s="1"/>
    </row>
    <row r="76" spans="5:13" x14ac:dyDescent="0.25">
      <c r="E76" s="169"/>
      <c r="F76" s="36"/>
    </row>
    <row r="77" spans="5:13" x14ac:dyDescent="0.25">
      <c r="F77" s="168"/>
    </row>
    <row r="78" spans="5:13" x14ac:dyDescent="0.25">
      <c r="F78" s="168"/>
    </row>
    <row r="79" spans="5:13" x14ac:dyDescent="0.25">
      <c r="F79" s="168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0"/>
      <c r="C1" s="262" t="s">
        <v>30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6"/>
      <c r="R3" s="269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71" t="s">
        <v>4</v>
      </c>
      <c r="F4" s="272"/>
      <c r="H4" s="273" t="s">
        <v>5</v>
      </c>
      <c r="I4" s="274"/>
      <c r="J4" s="18"/>
      <c r="K4" s="19"/>
      <c r="L4" s="20"/>
      <c r="M4" s="21" t="s">
        <v>6</v>
      </c>
      <c r="N4" s="22" t="s">
        <v>7</v>
      </c>
      <c r="P4" s="275" t="s">
        <v>8</v>
      </c>
      <c r="Q4" s="276"/>
      <c r="R4" s="270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67">
        <f>SUM(M5:M39)</f>
        <v>0</v>
      </c>
      <c r="N49" s="278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8"/>
      <c r="N50" s="279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80" t="s">
        <v>14</v>
      </c>
      <c r="I62" s="281"/>
      <c r="J62" s="137"/>
      <c r="K62" s="282">
        <f>I60+L60</f>
        <v>0</v>
      </c>
      <c r="L62" s="283"/>
      <c r="M62" s="284">
        <f>N49+M49</f>
        <v>0</v>
      </c>
      <c r="N62" s="285"/>
      <c r="P62" s="36"/>
      <c r="Q62" s="9"/>
    </row>
    <row r="63" spans="1:18" ht="15.75" x14ac:dyDescent="0.25">
      <c r="D63" s="277" t="s">
        <v>15</v>
      </c>
      <c r="E63" s="277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48" t="s">
        <v>16</v>
      </c>
      <c r="E64" s="248"/>
      <c r="F64" s="133">
        <v>-1524395.48</v>
      </c>
      <c r="I64" s="249" t="s">
        <v>17</v>
      </c>
      <c r="J64" s="250"/>
      <c r="K64" s="251">
        <f>F66+F67+F68</f>
        <v>-520162.57999999996</v>
      </c>
      <c r="L64" s="252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53">
        <f>-C4</f>
        <v>0</v>
      </c>
      <c r="L66" s="254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55" t="s">
        <v>22</v>
      </c>
      <c r="E68" s="256"/>
      <c r="F68" s="153">
        <v>223528.9</v>
      </c>
      <c r="I68" s="289" t="s">
        <v>23</v>
      </c>
      <c r="J68" s="290"/>
      <c r="K68" s="291">
        <f>K64+K66</f>
        <v>-520162.57999999996</v>
      </c>
      <c r="L68" s="29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2023-03-17T20:43:21Z</dcterms:modified>
</cp:coreProperties>
</file>