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4  ABRIL 2023\"/>
    </mc:Choice>
  </mc:AlternateContent>
  <bookViews>
    <workbookView xWindow="0" yWindow="0" windowWidth="21135" windowHeight="11715" firstSheet="5" activeTab="7"/>
  </bookViews>
  <sheets>
    <sheet name="Hoja1" sheetId="1" r:id="rId1"/>
    <sheet name="  E N E R O    2 0 2 3     " sheetId="2" r:id="rId2"/>
    <sheet name="COMPRAS  ENERO  2023  " sheetId="3" r:id="rId3"/>
    <sheet name="  F E B R E R O      2 0 2 3   " sheetId="4" r:id="rId4"/>
    <sheet name="COMPRAS   FEBRERERO  2023    " sheetId="5" r:id="rId5"/>
    <sheet name="   M A R Z O     2 0 2 3    " sheetId="6" r:id="rId6"/>
    <sheet name=" COMPRAS  MARZO   2023     " sheetId="7" r:id="rId7"/>
    <sheet name="   A B R I L    2 0 2 3      " sheetId="8" r:id="rId8"/>
    <sheet name=" COMPRAS   ABRIL   2023     " sheetId="9" r:id="rId9"/>
    <sheet name="Hoja10" sheetId="10" r:id="rId10"/>
    <sheet name="Hoja11" sheetId="11" r:id="rId11"/>
    <sheet name="Hoja1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8" l="1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0" i="8" l="1"/>
  <c r="C51" i="8"/>
  <c r="C52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D82" i="7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1" i="8"/>
  <c r="I75" i="8"/>
  <c r="F75" i="8"/>
  <c r="C75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5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7" i="8"/>
  <c r="F78" i="8" s="1"/>
  <c r="F81" i="8" s="1"/>
  <c r="K79" i="8" s="1"/>
  <c r="K83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charset val="1"/>
          </rPr>
          <t>ROUSS: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<sst xmlns="http://schemas.openxmlformats.org/spreadsheetml/2006/main" count="737" uniqueCount="501">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</sst>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u/>
      <sz val="12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</fills>
  <borders count="8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8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7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165" fontId="2" fillId="4" borderId="76" xfId="1" applyNumberFormat="1" applyFont="1" applyFill="1" applyBorder="1" applyAlignment="1">
      <alignment horizontal="center"/>
    </xf>
    <xf numFmtId="0" fontId="23" fillId="4" borderId="29" xfId="0" applyFont="1" applyFill="1" applyBorder="1" applyAlignment="1">
      <alignment horizontal="left"/>
    </xf>
    <xf numFmtId="44" fontId="2" fillId="4" borderId="28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99"/>
      <color rgb="FF66FFFF"/>
      <color rgb="FF0000FF"/>
      <color rgb="FFCC99FF"/>
      <color rgb="FFFF00FF"/>
      <color rgb="FF66FF66"/>
      <color rgb="FFFF99CC"/>
      <color rgb="FF990099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457"/>
      <c r="C1" s="459" t="s">
        <v>26</v>
      </c>
      <c r="D1" s="460"/>
      <c r="E1" s="460"/>
      <c r="F1" s="460"/>
      <c r="G1" s="460"/>
      <c r="H1" s="460"/>
      <c r="I1" s="460"/>
      <c r="J1" s="460"/>
      <c r="K1" s="460"/>
      <c r="L1" s="460"/>
      <c r="M1" s="460"/>
    </row>
    <row r="2" spans="1:18" ht="16.5" thickBot="1" x14ac:dyDescent="0.3">
      <c r="B2" s="458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461" t="s">
        <v>0</v>
      </c>
      <c r="C3" s="462"/>
      <c r="D3" s="14"/>
      <c r="E3" s="15"/>
      <c r="F3" s="16"/>
      <c r="H3" s="463" t="s">
        <v>1</v>
      </c>
      <c r="I3" s="463"/>
      <c r="K3" s="18"/>
      <c r="L3" s="19"/>
      <c r="M3" s="20"/>
      <c r="P3" s="455" t="s">
        <v>2</v>
      </c>
      <c r="R3" s="464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466" t="s">
        <v>5</v>
      </c>
      <c r="F4" s="467"/>
      <c r="H4" s="468" t="s">
        <v>6</v>
      </c>
      <c r="I4" s="469"/>
      <c r="J4" s="25"/>
      <c r="K4" s="26"/>
      <c r="L4" s="27"/>
      <c r="M4" s="28" t="s">
        <v>7</v>
      </c>
      <c r="N4" s="29" t="s">
        <v>8</v>
      </c>
      <c r="P4" s="456"/>
      <c r="Q4" s="30" t="s">
        <v>9</v>
      </c>
      <c r="R4" s="465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475">
        <f>SUM(M5:M40)</f>
        <v>1399609.5</v>
      </c>
      <c r="N49" s="475">
        <f>SUM(N5:N40)</f>
        <v>910600</v>
      </c>
      <c r="P49" s="111">
        <f>SUM(P5:P40)</f>
        <v>3236981.46</v>
      </c>
      <c r="Q49" s="487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476"/>
      <c r="N50" s="476"/>
      <c r="P50" s="44"/>
      <c r="Q50" s="488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453">
        <f>M49+N49</f>
        <v>2310209.5</v>
      </c>
      <c r="N53" s="454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483" t="s">
        <v>15</v>
      </c>
      <c r="I77" s="484"/>
      <c r="J77" s="154"/>
      <c r="K77" s="485">
        <f>I75+L75</f>
        <v>1552957.04</v>
      </c>
      <c r="L77" s="486"/>
      <c r="M77" s="155"/>
      <c r="N77" s="155"/>
      <c r="P77" s="44"/>
      <c r="Q77" s="19"/>
    </row>
    <row r="78" spans="1:17" x14ac:dyDescent="0.25">
      <c r="D78" s="477" t="s">
        <v>16</v>
      </c>
      <c r="E78" s="477"/>
      <c r="F78" s="156">
        <f>F75-K77-C75</f>
        <v>-123007.98000000021</v>
      </c>
      <c r="I78" s="157"/>
      <c r="J78" s="158"/>
    </row>
    <row r="79" spans="1:17" ht="18.75" x14ac:dyDescent="0.3">
      <c r="D79" s="478" t="s">
        <v>17</v>
      </c>
      <c r="E79" s="478"/>
      <c r="F79" s="101">
        <v>-1513561.68</v>
      </c>
      <c r="I79" s="479" t="s">
        <v>18</v>
      </c>
      <c r="J79" s="480"/>
      <c r="K79" s="481">
        <f>F81+F82+F83</f>
        <v>1950142.8099999996</v>
      </c>
      <c r="L79" s="481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482">
        <f>-C4</f>
        <v>-3445405.07</v>
      </c>
      <c r="L81" s="481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470" t="s">
        <v>24</v>
      </c>
      <c r="E83" s="471"/>
      <c r="F83" s="173">
        <v>3504178.07</v>
      </c>
      <c r="I83" s="472" t="s">
        <v>220</v>
      </c>
      <c r="J83" s="473"/>
      <c r="K83" s="474">
        <f>K79+K81</f>
        <v>-1495262.2600000002</v>
      </c>
      <c r="L83" s="474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489"/>
      <c r="J36" s="490"/>
      <c r="K36" s="490"/>
      <c r="L36" s="491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489"/>
      <c r="J37" s="490"/>
      <c r="K37" s="490"/>
      <c r="L37" s="491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492" t="s">
        <v>35</v>
      </c>
      <c r="J40" s="493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494"/>
      <c r="J41" s="495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496"/>
      <c r="J42" s="497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498" t="s">
        <v>35</v>
      </c>
      <c r="J67" s="499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02" t="s">
        <v>36</v>
      </c>
      <c r="I68" s="500"/>
      <c r="J68" s="501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03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457"/>
      <c r="C1" s="459" t="s">
        <v>120</v>
      </c>
      <c r="D1" s="460"/>
      <c r="E1" s="460"/>
      <c r="F1" s="460"/>
      <c r="G1" s="460"/>
      <c r="H1" s="460"/>
      <c r="I1" s="460"/>
      <c r="J1" s="460"/>
      <c r="K1" s="460"/>
      <c r="L1" s="460"/>
      <c r="M1" s="460"/>
    </row>
    <row r="2" spans="1:18" ht="16.5" thickBot="1" x14ac:dyDescent="0.3">
      <c r="B2" s="458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461" t="s">
        <v>0</v>
      </c>
      <c r="C3" s="462"/>
      <c r="D3" s="14"/>
      <c r="E3" s="15"/>
      <c r="F3" s="16"/>
      <c r="H3" s="463" t="s">
        <v>1</v>
      </c>
      <c r="I3" s="463"/>
      <c r="K3" s="18"/>
      <c r="L3" s="19"/>
      <c r="M3" s="20"/>
      <c r="P3" s="455" t="s">
        <v>2</v>
      </c>
      <c r="R3" s="464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466" t="s">
        <v>5</v>
      </c>
      <c r="F4" s="467"/>
      <c r="H4" s="468" t="s">
        <v>6</v>
      </c>
      <c r="I4" s="469"/>
      <c r="J4" s="25"/>
      <c r="K4" s="26"/>
      <c r="L4" s="27"/>
      <c r="M4" s="28" t="s">
        <v>7</v>
      </c>
      <c r="N4" s="29" t="s">
        <v>8</v>
      </c>
      <c r="P4" s="456"/>
      <c r="Q4" s="30" t="s">
        <v>9</v>
      </c>
      <c r="R4" s="465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475">
        <f>SUM(M5:M40)</f>
        <v>1964337.8699999999</v>
      </c>
      <c r="N49" s="475">
        <f>SUM(N5:N40)</f>
        <v>1314937</v>
      </c>
      <c r="P49" s="111">
        <f>SUM(P5:P40)</f>
        <v>3956557.8699999996</v>
      </c>
      <c r="Q49" s="487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476"/>
      <c r="N50" s="476"/>
      <c r="P50" s="44"/>
      <c r="Q50" s="488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453">
        <f>M49+N49</f>
        <v>3279274.87</v>
      </c>
      <c r="N53" s="454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483" t="s">
        <v>15</v>
      </c>
      <c r="I77" s="484"/>
      <c r="J77" s="154"/>
      <c r="K77" s="485">
        <f>I75+L75</f>
        <v>526980.64000000013</v>
      </c>
      <c r="L77" s="486"/>
      <c r="M77" s="155"/>
      <c r="N77" s="155"/>
      <c r="P77" s="44"/>
      <c r="Q77" s="19"/>
    </row>
    <row r="78" spans="1:17" x14ac:dyDescent="0.25">
      <c r="D78" s="477" t="s">
        <v>16</v>
      </c>
      <c r="E78" s="477"/>
      <c r="F78" s="156">
        <f>F75-K77-C75</f>
        <v>1939381.5999999999</v>
      </c>
      <c r="I78" s="157"/>
      <c r="J78" s="158"/>
    </row>
    <row r="79" spans="1:17" ht="18.75" x14ac:dyDescent="0.3">
      <c r="D79" s="478" t="s">
        <v>17</v>
      </c>
      <c r="E79" s="478"/>
      <c r="F79" s="101">
        <v>-1830849.67</v>
      </c>
      <c r="I79" s="479" t="s">
        <v>18</v>
      </c>
      <c r="J79" s="480"/>
      <c r="K79" s="481">
        <f>F81+F82+F83</f>
        <v>3946521.55</v>
      </c>
      <c r="L79" s="481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482">
        <f>-C4</f>
        <v>-3504178.07</v>
      </c>
      <c r="L81" s="481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470" t="s">
        <v>24</v>
      </c>
      <c r="E83" s="471"/>
      <c r="F83" s="173">
        <v>3720574.62</v>
      </c>
      <c r="I83" s="504" t="s">
        <v>25</v>
      </c>
      <c r="J83" s="505"/>
      <c r="K83" s="506">
        <f>K79+K81</f>
        <v>442343.48</v>
      </c>
      <c r="L83" s="506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F39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489"/>
      <c r="J36" s="490"/>
      <c r="K36" s="490"/>
      <c r="L36" s="491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489"/>
      <c r="J37" s="490"/>
      <c r="K37" s="490"/>
      <c r="L37" s="491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492" t="s">
        <v>35</v>
      </c>
      <c r="J40" s="493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494"/>
      <c r="J41" s="495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496"/>
      <c r="J42" s="497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498" t="s">
        <v>35</v>
      </c>
      <c r="J67" s="499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02" t="s">
        <v>36</v>
      </c>
      <c r="I68" s="507"/>
      <c r="J68" s="508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0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60" zoomScale="115" zoomScaleNormal="115" workbookViewId="0">
      <selection activeCell="G65" sqref="G6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457"/>
      <c r="C1" s="459" t="s">
        <v>238</v>
      </c>
      <c r="D1" s="460"/>
      <c r="E1" s="460"/>
      <c r="F1" s="460"/>
      <c r="G1" s="460"/>
      <c r="H1" s="460"/>
      <c r="I1" s="460"/>
      <c r="J1" s="460"/>
      <c r="K1" s="460"/>
      <c r="L1" s="460"/>
      <c r="M1" s="460"/>
    </row>
    <row r="2" spans="1:18" ht="16.5" thickBot="1" x14ac:dyDescent="0.3">
      <c r="B2" s="458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461" t="s">
        <v>0</v>
      </c>
      <c r="C3" s="462"/>
      <c r="D3" s="14"/>
      <c r="E3" s="15"/>
      <c r="F3" s="16"/>
      <c r="H3" s="463" t="s">
        <v>1</v>
      </c>
      <c r="I3" s="463"/>
      <c r="K3" s="18"/>
      <c r="L3" s="19"/>
      <c r="M3" s="20"/>
      <c r="P3" s="455" t="s">
        <v>2</v>
      </c>
      <c r="R3" s="509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466" t="s">
        <v>5</v>
      </c>
      <c r="F4" s="467"/>
      <c r="H4" s="468" t="s">
        <v>6</v>
      </c>
      <c r="I4" s="469"/>
      <c r="J4" s="25"/>
      <c r="K4" s="26"/>
      <c r="L4" s="27"/>
      <c r="M4" s="28" t="s">
        <v>7</v>
      </c>
      <c r="N4" s="29" t="s">
        <v>8</v>
      </c>
      <c r="P4" s="456"/>
      <c r="Q4" s="30" t="s">
        <v>9</v>
      </c>
      <c r="R4" s="510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475">
        <f>SUM(M5:M40)</f>
        <v>1803019.98</v>
      </c>
      <c r="N49" s="475">
        <f>SUM(N5:N40)</f>
        <v>1138524</v>
      </c>
      <c r="P49" s="111">
        <f>SUM(P5:P40)</f>
        <v>3684795.48</v>
      </c>
      <c r="Q49" s="487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476"/>
      <c r="N50" s="476"/>
      <c r="P50" s="44"/>
      <c r="Q50" s="488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453">
        <f>M49+N49</f>
        <v>2941543.98</v>
      </c>
      <c r="N53" s="454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483" t="s">
        <v>15</v>
      </c>
      <c r="I77" s="484"/>
      <c r="J77" s="154"/>
      <c r="K77" s="485">
        <f>I75+L75</f>
        <v>646140.08000000031</v>
      </c>
      <c r="L77" s="486"/>
      <c r="M77" s="155"/>
      <c r="N77" s="155"/>
      <c r="P77" s="44"/>
      <c r="Q77" s="19"/>
    </row>
    <row r="78" spans="1:17" x14ac:dyDescent="0.25">
      <c r="D78" s="477" t="s">
        <v>16</v>
      </c>
      <c r="E78" s="477"/>
      <c r="F78" s="156">
        <f>F75-K77-C75</f>
        <v>1113109.92</v>
      </c>
      <c r="I78" s="157"/>
      <c r="J78" s="158"/>
    </row>
    <row r="79" spans="1:17" ht="18.75" x14ac:dyDescent="0.3">
      <c r="D79" s="478" t="s">
        <v>17</v>
      </c>
      <c r="E79" s="478"/>
      <c r="F79" s="101">
        <v>-1405309.97</v>
      </c>
      <c r="I79" s="479" t="s">
        <v>18</v>
      </c>
      <c r="J79" s="480"/>
      <c r="K79" s="481">
        <f>F81+F82+F83</f>
        <v>3400888.74</v>
      </c>
      <c r="L79" s="481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482">
        <f>-C4</f>
        <v>-3504178.07</v>
      </c>
      <c r="L81" s="481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470" t="s">
        <v>24</v>
      </c>
      <c r="E83" s="471"/>
      <c r="F83" s="173">
        <v>3567993.62</v>
      </c>
      <c r="I83" s="472" t="s">
        <v>220</v>
      </c>
      <c r="J83" s="473"/>
      <c r="K83" s="474">
        <f>K79+K81</f>
        <v>-103289.32999999961</v>
      </c>
      <c r="L83" s="474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10" workbookViewId="0">
      <selection activeCell="F25" sqref="F25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224"/>
      <c r="F24" s="101"/>
      <c r="G24" s="225">
        <f t="shared" si="0"/>
        <v>60713.06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224"/>
      <c r="F25" s="101"/>
      <c r="G25" s="225">
        <f t="shared" si="0"/>
        <v>89935.7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224"/>
      <c r="F26" s="101"/>
      <c r="G26" s="225">
        <f t="shared" si="0"/>
        <v>6879.4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224"/>
      <c r="F27" s="101"/>
      <c r="G27" s="225">
        <f t="shared" si="0"/>
        <v>5900.8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224"/>
      <c r="F28" s="101"/>
      <c r="G28" s="225">
        <f t="shared" si="0"/>
        <v>15687.72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224"/>
      <c r="F29" s="101"/>
      <c r="G29" s="225">
        <f t="shared" si="0"/>
        <v>3153.6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15.75" x14ac:dyDescent="0.25">
      <c r="A30" s="31"/>
      <c r="B30" s="222">
        <v>45014</v>
      </c>
      <c r="C30" s="223" t="s">
        <v>367</v>
      </c>
      <c r="D30" s="101">
        <v>130884.16</v>
      </c>
      <c r="E30" s="224"/>
      <c r="F30" s="101"/>
      <c r="G30" s="225">
        <f t="shared" si="0"/>
        <v>130884.16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489"/>
      <c r="J36" s="490"/>
      <c r="K36" s="490"/>
      <c r="L36" s="491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489"/>
      <c r="J37" s="490"/>
      <c r="K37" s="490"/>
      <c r="L37" s="491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492" t="s">
        <v>35</v>
      </c>
      <c r="J40" s="493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494"/>
      <c r="J41" s="495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496"/>
      <c r="J42" s="497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1092155.53</v>
      </c>
      <c r="G67" s="263">
        <f>SUM(G3:G66)</f>
        <v>313154.44</v>
      </c>
      <c r="I67" s="498" t="s">
        <v>35</v>
      </c>
      <c r="J67" s="499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02" t="s">
        <v>36</v>
      </c>
      <c r="I68" s="507"/>
      <c r="J68" s="508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0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275"/>
      <c r="D75" s="108">
        <v>71981.7</v>
      </c>
      <c r="E75" s="276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275"/>
      <c r="D76" s="101">
        <v>16327.98</v>
      </c>
      <c r="E76" s="276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275"/>
      <c r="D77" s="101">
        <v>4721.6000000000004</v>
      </c>
      <c r="E77" s="276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275"/>
      <c r="D78" s="101">
        <v>2870.4</v>
      </c>
      <c r="E78" s="276"/>
      <c r="I78" s="423"/>
      <c r="J78" s="424"/>
      <c r="K78" s="425"/>
      <c r="L78" s="298"/>
      <c r="M78" s="299"/>
      <c r="N78"/>
    </row>
    <row r="79" spans="2:14" ht="15.75" x14ac:dyDescent="0.25">
      <c r="C79" s="275"/>
      <c r="D79" s="101">
        <v>62616.82</v>
      </c>
      <c r="E79" s="276"/>
      <c r="I79" s="299"/>
      <c r="J79" s="299"/>
      <c r="K79" s="299"/>
      <c r="L79" s="298"/>
      <c r="M79" s="299"/>
      <c r="N79"/>
    </row>
    <row r="80" spans="2:14" ht="15.75" x14ac:dyDescent="0.25">
      <c r="C80" s="275"/>
      <c r="D80" s="392">
        <v>13706.8</v>
      </c>
      <c r="E80" s="276"/>
      <c r="I80"/>
      <c r="J80"/>
      <c r="K80"/>
      <c r="M80"/>
      <c r="N80"/>
    </row>
    <row r="81" spans="3:14" ht="15.75" x14ac:dyDescent="0.25">
      <c r="C81" s="271"/>
      <c r="D81" s="108">
        <v>0</v>
      </c>
      <c r="E81" s="276"/>
      <c r="I81"/>
      <c r="J81"/>
      <c r="K81"/>
      <c r="M81"/>
      <c r="N81"/>
    </row>
    <row r="82" spans="3:14" ht="15.75" x14ac:dyDescent="0.25">
      <c r="C82" s="271"/>
      <c r="D82" s="108">
        <f>SUM(D75:D81)</f>
        <v>172225.3</v>
      </c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5"/>
  <sheetViews>
    <sheetView tabSelected="1" workbookViewId="0">
      <pane xSplit="5" ySplit="4" topLeftCell="F41" activePane="bottomRight" state="frozen"/>
      <selection pane="topRight" activeCell="F1" sqref="F1"/>
      <selection pane="bottomLeft" activeCell="A5" sqref="A5"/>
      <selection pane="bottomRight" activeCell="H59" sqref="H59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457"/>
      <c r="C1" s="459" t="s">
        <v>368</v>
      </c>
      <c r="D1" s="460"/>
      <c r="E1" s="460"/>
      <c r="F1" s="460"/>
      <c r="G1" s="460"/>
      <c r="H1" s="460"/>
      <c r="I1" s="460"/>
      <c r="J1" s="460"/>
      <c r="K1" s="460"/>
      <c r="L1" s="460"/>
      <c r="M1" s="460"/>
    </row>
    <row r="2" spans="1:18" ht="16.5" thickBot="1" x14ac:dyDescent="0.3">
      <c r="B2" s="458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461" t="s">
        <v>0</v>
      </c>
      <c r="C3" s="462"/>
      <c r="D3" s="14"/>
      <c r="E3" s="15"/>
      <c r="F3" s="16"/>
      <c r="H3" s="463" t="s">
        <v>1</v>
      </c>
      <c r="I3" s="463"/>
      <c r="K3" s="18"/>
      <c r="L3" s="19"/>
      <c r="M3" s="20"/>
      <c r="P3" s="455" t="s">
        <v>2</v>
      </c>
      <c r="R3" s="509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466" t="s">
        <v>5</v>
      </c>
      <c r="F4" s="467"/>
      <c r="H4" s="468" t="s">
        <v>6</v>
      </c>
      <c r="I4" s="469"/>
      <c r="J4" s="25"/>
      <c r="K4" s="26"/>
      <c r="L4" s="27"/>
      <c r="M4" s="28" t="s">
        <v>7</v>
      </c>
      <c r="N4" s="29" t="s">
        <v>8</v>
      </c>
      <c r="P4" s="456"/>
      <c r="Q4" s="30" t="s">
        <v>9</v>
      </c>
      <c r="R4" s="510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511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45030</v>
      </c>
      <c r="C45" s="93">
        <v>200000</v>
      </c>
      <c r="D45" s="102" t="s">
        <v>232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45034</v>
      </c>
      <c r="C46" s="93">
        <v>193160.35</v>
      </c>
      <c r="D46" s="102" t="s">
        <v>232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45035</v>
      </c>
      <c r="C47" s="513">
        <v>8093</v>
      </c>
      <c r="D47" s="102" t="s">
        <v>460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45035</v>
      </c>
      <c r="C48" s="513">
        <v>13752</v>
      </c>
      <c r="D48" s="102" t="s">
        <v>460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45035</v>
      </c>
      <c r="C49" s="513">
        <v>1889</v>
      </c>
      <c r="D49" s="403" t="s">
        <v>461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475">
        <f>SUM(M5:M40)</f>
        <v>2051765.3</v>
      </c>
      <c r="N49" s="475">
        <f>SUM(N5:N40)</f>
        <v>1741324</v>
      </c>
      <c r="P49" s="111">
        <f>SUM(P5:P40)</f>
        <v>4831473.13</v>
      </c>
      <c r="Q49" s="487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513">
        <f>8428+70</f>
        <v>8498</v>
      </c>
      <c r="D50" s="403" t="s">
        <v>462</v>
      </c>
      <c r="E50" s="104"/>
      <c r="F50" s="110"/>
      <c r="G50" s="37"/>
      <c r="H50" s="106"/>
      <c r="I50" s="103"/>
      <c r="J50" s="87"/>
      <c r="K50" s="343"/>
      <c r="L50" s="89"/>
      <c r="M50" s="476"/>
      <c r="N50" s="476"/>
      <c r="P50" s="44"/>
      <c r="Q50" s="488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513">
        <f>8424+830</f>
        <v>9254</v>
      </c>
      <c r="D51" s="114" t="s">
        <v>463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513">
        <f>2679+1477</f>
        <v>4156</v>
      </c>
      <c r="D52" s="114" t="s">
        <v>464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45044</v>
      </c>
      <c r="C53" s="93">
        <v>200000</v>
      </c>
      <c r="D53" s="114" t="s">
        <v>232</v>
      </c>
      <c r="E53" s="104"/>
      <c r="F53" s="110"/>
      <c r="G53" s="37"/>
      <c r="H53" s="106"/>
      <c r="I53" s="103"/>
      <c r="J53" s="338"/>
      <c r="K53" s="343"/>
      <c r="L53" s="49"/>
      <c r="M53" s="453">
        <f>M49+N49</f>
        <v>3793089.3</v>
      </c>
      <c r="N53" s="454"/>
      <c r="P53" s="44"/>
      <c r="Q53" s="19"/>
    </row>
    <row r="54" spans="1:18" ht="18" thickBot="1" x14ac:dyDescent="0.35">
      <c r="A54" s="31"/>
      <c r="B54" s="32">
        <v>45048</v>
      </c>
      <c r="C54" s="93">
        <v>406180</v>
      </c>
      <c r="D54" s="114" t="s">
        <v>232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45028</v>
      </c>
      <c r="K55" s="349" t="s">
        <v>331</v>
      </c>
      <c r="L55" s="49">
        <v>1856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45030</v>
      </c>
      <c r="K56" s="343" t="s">
        <v>496</v>
      </c>
      <c r="L56" s="84">
        <v>696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45034</v>
      </c>
      <c r="K57" s="343" t="s">
        <v>497</v>
      </c>
      <c r="L57" s="84">
        <v>3480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45037</v>
      </c>
      <c r="K58" s="343" t="s">
        <v>498</v>
      </c>
      <c r="L58" s="84">
        <v>28000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45042</v>
      </c>
      <c r="K59" s="343" t="s">
        <v>497</v>
      </c>
      <c r="L59" s="84">
        <v>3480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45042</v>
      </c>
      <c r="K60" s="343" t="s">
        <v>228</v>
      </c>
      <c r="L60" s="84">
        <v>1298.04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45049</v>
      </c>
      <c r="K61" s="514" t="s">
        <v>225</v>
      </c>
      <c r="L61" s="84">
        <v>1098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45051</v>
      </c>
      <c r="K62" s="350" t="s">
        <v>498</v>
      </c>
      <c r="L62" s="84">
        <v>28000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>
        <v>45051</v>
      </c>
      <c r="K63" s="343" t="s">
        <v>499</v>
      </c>
      <c r="L63" s="84">
        <v>850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515">
        <v>45051</v>
      </c>
      <c r="K64" s="516" t="s">
        <v>500</v>
      </c>
      <c r="L64" s="517">
        <v>47106.080000000002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1673930.35</v>
      </c>
      <c r="D75" s="142"/>
      <c r="E75" s="143" t="s">
        <v>12</v>
      </c>
      <c r="F75" s="144">
        <f>SUM(F5:F68)</f>
        <v>4898727</v>
      </c>
      <c r="G75" s="145"/>
      <c r="H75" s="143" t="s">
        <v>13</v>
      </c>
      <c r="I75" s="146">
        <f>SUM(I5:I68)</f>
        <v>94650</v>
      </c>
      <c r="J75" s="147"/>
      <c r="K75" s="148" t="s">
        <v>14</v>
      </c>
      <c r="L75" s="149">
        <f>SUM(L5:L73)-L26</f>
        <v>573822.46999999986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483" t="s">
        <v>15</v>
      </c>
      <c r="I77" s="484"/>
      <c r="J77" s="154"/>
      <c r="K77" s="485">
        <f>I75+L75</f>
        <v>668472.46999999986</v>
      </c>
      <c r="L77" s="486"/>
      <c r="M77" s="155"/>
      <c r="N77" s="155"/>
      <c r="P77" s="44"/>
      <c r="Q77" s="19"/>
    </row>
    <row r="78" spans="1:17" x14ac:dyDescent="0.25">
      <c r="D78" s="477" t="s">
        <v>16</v>
      </c>
      <c r="E78" s="477"/>
      <c r="F78" s="156">
        <f>F75-K77-C75</f>
        <v>2556324.1800000002</v>
      </c>
      <c r="I78" s="157"/>
      <c r="J78" s="158"/>
    </row>
    <row r="79" spans="1:17" ht="18.75" x14ac:dyDescent="0.3">
      <c r="D79" s="478" t="s">
        <v>17</v>
      </c>
      <c r="E79" s="478"/>
      <c r="F79" s="101">
        <v>-2011533.7</v>
      </c>
      <c r="I79" s="479" t="s">
        <v>18</v>
      </c>
      <c r="J79" s="480"/>
      <c r="K79" s="481">
        <f>F81+F82+F83</f>
        <v>3621899.2700000005</v>
      </c>
      <c r="L79" s="481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0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544790.48000000021</v>
      </c>
      <c r="H81" s="168"/>
      <c r="I81" s="169" t="s">
        <v>21</v>
      </c>
      <c r="J81" s="170"/>
      <c r="K81" s="482">
        <f>-C4</f>
        <v>-3567993.62</v>
      </c>
      <c r="L81" s="481"/>
    </row>
    <row r="82" spans="2:14" ht="16.5" thickBot="1" x14ac:dyDescent="0.3">
      <c r="D82" s="171" t="s">
        <v>22</v>
      </c>
      <c r="E82" s="152" t="s">
        <v>23</v>
      </c>
      <c r="F82" s="101">
        <v>11825</v>
      </c>
    </row>
    <row r="83" spans="2:14" ht="20.25" thickTop="1" thickBot="1" x14ac:dyDescent="0.35">
      <c r="C83" s="172">
        <v>45051</v>
      </c>
      <c r="D83" s="470" t="s">
        <v>24</v>
      </c>
      <c r="E83" s="471"/>
      <c r="F83" s="173">
        <v>3065283.79</v>
      </c>
      <c r="I83" s="504" t="s">
        <v>25</v>
      </c>
      <c r="J83" s="505"/>
      <c r="K83" s="506">
        <f>K79+K81</f>
        <v>53905.650000000373</v>
      </c>
      <c r="L83" s="506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512"/>
      <c r="M94" s="1"/>
    </row>
    <row r="95" spans="2:14" x14ac:dyDescent="0.25">
      <c r="D95" s="188"/>
      <c r="E95" s="190"/>
      <c r="F95" s="512"/>
      <c r="M95" s="1"/>
    </row>
    <row r="96" spans="2:14" x14ac:dyDescent="0.25">
      <c r="D96" s="188"/>
      <c r="E96" s="190"/>
      <c r="F96" s="512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C47" sqref="C47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/>
      <c r="F3" s="217"/>
      <c r="G3" s="219">
        <f>D3-F3</f>
        <v>34903.599999999999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24"/>
      <c r="F4" s="101"/>
      <c r="G4" s="225">
        <f t="shared" ref="G4:G65" si="0">D4-F4</f>
        <v>16449.68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24"/>
      <c r="F5" s="101"/>
      <c r="G5" s="225">
        <f t="shared" si="0"/>
        <v>14657.2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24"/>
      <c r="F6" s="101"/>
      <c r="G6" s="225">
        <f t="shared" si="0"/>
        <v>45544.1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24"/>
      <c r="F7" s="101"/>
      <c r="G7" s="225">
        <f t="shared" si="0"/>
        <v>94764.46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24"/>
      <c r="F8" s="101"/>
      <c r="G8" s="225">
        <f t="shared" si="0"/>
        <v>23097.02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24"/>
      <c r="F9" s="101"/>
      <c r="G9" s="225">
        <f t="shared" si="0"/>
        <v>3175.2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24"/>
      <c r="F10" s="101"/>
      <c r="G10" s="225">
        <f t="shared" si="0"/>
        <v>73049.7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24"/>
      <c r="F11" s="101"/>
      <c r="G11" s="225">
        <f t="shared" si="0"/>
        <v>5922.8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24"/>
      <c r="F12" s="101"/>
      <c r="G12" s="225">
        <f t="shared" si="0"/>
        <v>136684.1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435"/>
      <c r="J30" s="437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436"/>
      <c r="J31" s="438"/>
      <c r="K31" s="150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436"/>
      <c r="J32" s="438"/>
      <c r="K32" s="150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0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0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489"/>
      <c r="J36" s="490"/>
      <c r="K36" s="490"/>
      <c r="L36" s="491"/>
      <c r="M36" s="101"/>
      <c r="N36" s="227">
        <f t="shared" si="1"/>
        <v>0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489"/>
      <c r="J37" s="490"/>
      <c r="K37" s="490"/>
      <c r="L37" s="491"/>
      <c r="M37" s="101"/>
      <c r="N37" s="227">
        <f t="shared" si="1"/>
        <v>0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>
        <v>45049</v>
      </c>
      <c r="C40" s="223" t="s">
        <v>477</v>
      </c>
      <c r="D40" s="101">
        <v>12934.8</v>
      </c>
      <c r="E40" s="238"/>
      <c r="F40" s="84"/>
      <c r="G40" s="101">
        <f t="shared" si="0"/>
        <v>12934.8</v>
      </c>
      <c r="I40" s="492" t="s">
        <v>35</v>
      </c>
      <c r="J40" s="493"/>
      <c r="K40" s="84"/>
      <c r="L40" s="238"/>
      <c r="M40" s="84"/>
      <c r="N40" s="227">
        <f t="shared" si="1"/>
        <v>0</v>
      </c>
    </row>
    <row r="41" spans="2:14" ht="15.75" x14ac:dyDescent="0.25">
      <c r="B41" s="244">
        <v>45049</v>
      </c>
      <c r="C41" s="223" t="s">
        <v>478</v>
      </c>
      <c r="D41" s="405">
        <v>35275.5</v>
      </c>
      <c r="E41" s="238"/>
      <c r="F41" s="84"/>
      <c r="G41" s="101">
        <f t="shared" si="0"/>
        <v>35275.5</v>
      </c>
      <c r="I41" s="494"/>
      <c r="J41" s="495"/>
      <c r="K41" s="84"/>
      <c r="L41" s="238"/>
      <c r="M41" s="84"/>
      <c r="N41" s="227">
        <f t="shared" si="1"/>
        <v>0</v>
      </c>
    </row>
    <row r="42" spans="2:14" ht="15.75" x14ac:dyDescent="0.25">
      <c r="B42" s="244">
        <v>45050</v>
      </c>
      <c r="C42" s="223" t="s">
        <v>479</v>
      </c>
      <c r="D42" s="405">
        <v>26187.599999999999</v>
      </c>
      <c r="E42" s="238"/>
      <c r="F42" s="84"/>
      <c r="G42" s="101">
        <f t="shared" si="0"/>
        <v>26187.599999999999</v>
      </c>
      <c r="I42" s="496"/>
      <c r="J42" s="497"/>
      <c r="K42" s="84"/>
      <c r="L42" s="238"/>
      <c r="M42" s="84"/>
      <c r="N42" s="227">
        <f t="shared" si="1"/>
        <v>0</v>
      </c>
    </row>
    <row r="43" spans="2:14" ht="15.75" x14ac:dyDescent="0.25">
      <c r="B43" s="244">
        <v>45050</v>
      </c>
      <c r="C43" s="245" t="s">
        <v>480</v>
      </c>
      <c r="D43" s="405">
        <v>42295.360000000001</v>
      </c>
      <c r="E43" s="238"/>
      <c r="F43" s="84"/>
      <c r="G43" s="101">
        <f t="shared" si="0"/>
        <v>42295.360000000001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>
        <v>45051</v>
      </c>
      <c r="C44" s="245" t="s">
        <v>481</v>
      </c>
      <c r="D44" s="405">
        <v>123017.2</v>
      </c>
      <c r="E44" s="238"/>
      <c r="F44" s="84"/>
      <c r="G44" s="101">
        <f t="shared" si="0"/>
        <v>123017.2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2011533.7000000002</v>
      </c>
      <c r="E67" s="261"/>
      <c r="F67" s="262">
        <f>SUM(F3:F66)</f>
        <v>0</v>
      </c>
      <c r="G67" s="263">
        <f>SUM(G3:G66)</f>
        <v>2011533.7000000002</v>
      </c>
      <c r="I67" s="498" t="s">
        <v>35</v>
      </c>
      <c r="J67" s="499"/>
      <c r="K67" s="264">
        <f>SUM(K3:K66)</f>
        <v>106196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02" t="s">
        <v>36</v>
      </c>
      <c r="I68" s="507"/>
      <c r="J68" s="508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0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Hoja10</vt:lpstr>
      <vt:lpstr>Hoja11</vt:lpstr>
      <vt:lpstr>Hoja12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2023-03-03T20:28:05Z</cp:lastPrinted>
  <dcterms:created xsi:type="dcterms:W3CDTF">2023-01-31T18:18:42Z</dcterms:created>
  <dcterms:modified xsi:type="dcterms:W3CDTF">2023-05-25T17:08:09Z</dcterms:modified>
</cp:coreProperties>
</file>