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73" i="32"/>
  <c r="L67" i="32"/>
  <c r="I67" i="32"/>
  <c r="F67" i="32"/>
  <c r="C67" i="32"/>
  <c r="R42" i="32"/>
  <c r="N41" i="32"/>
  <c r="Q40" i="32"/>
  <c r="Q39" i="32"/>
  <c r="Q38" i="32"/>
  <c r="Q37" i="32"/>
  <c r="Q36" i="32"/>
  <c r="Q35" i="32"/>
  <c r="Q34" i="32"/>
  <c r="P33" i="32"/>
  <c r="Q33" i="32" s="1"/>
  <c r="P32" i="32"/>
  <c r="Q32" i="32" s="1"/>
  <c r="P31" i="32"/>
  <c r="Q31" i="32" s="1"/>
  <c r="P30" i="32"/>
  <c r="Q30" i="32" s="1"/>
  <c r="P29" i="32"/>
  <c r="Q29" i="32" s="1"/>
  <c r="P28" i="32"/>
  <c r="Q28" i="32" s="1"/>
  <c r="P27" i="32"/>
  <c r="Q27" i="32" s="1"/>
  <c r="P26" i="32"/>
  <c r="Q26" i="32" s="1"/>
  <c r="P25" i="32"/>
  <c r="Q25" i="32" s="1"/>
  <c r="P24" i="32"/>
  <c r="Q24" i="32" s="1"/>
  <c r="P23" i="32"/>
  <c r="Q23" i="32" s="1"/>
  <c r="Q22" i="32"/>
  <c r="P22" i="32"/>
  <c r="P21" i="32"/>
  <c r="Q21" i="32" s="1"/>
  <c r="P20" i="32"/>
  <c r="P19" i="32"/>
  <c r="P18" i="32"/>
  <c r="Q18" i="32" s="1"/>
  <c r="P17" i="32"/>
  <c r="Q17" i="32" s="1"/>
  <c r="P16" i="32"/>
  <c r="Q16" i="32" s="1"/>
  <c r="P15" i="32"/>
  <c r="Q15" i="32" s="1"/>
  <c r="P14" i="32"/>
  <c r="P13" i="32"/>
  <c r="Q13" i="32" s="1"/>
  <c r="P12" i="32"/>
  <c r="Q12" i="32" s="1"/>
  <c r="P11" i="32"/>
  <c r="Q11" i="32" s="1"/>
  <c r="P10" i="32"/>
  <c r="Q10" i="32" s="1"/>
  <c r="P9" i="32"/>
  <c r="Q9" i="32" s="1"/>
  <c r="P8" i="32"/>
  <c r="P7" i="32"/>
  <c r="Q7" i="32" s="1"/>
  <c r="M41" i="32"/>
  <c r="P5" i="32"/>
  <c r="Q5" i="32" s="1"/>
  <c r="M45" i="32" l="1"/>
  <c r="G67" i="33"/>
  <c r="K69" i="32"/>
  <c r="F70" i="32"/>
  <c r="F73" i="32" s="1"/>
  <c r="K71" i="32" s="1"/>
  <c r="K75" i="32" s="1"/>
  <c r="Q41" i="32"/>
  <c r="P6" i="32"/>
  <c r="P41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<sst xmlns="http://schemas.openxmlformats.org/spreadsheetml/2006/main" count="2986" uniqueCount="1610">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</sst>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00FF"/>
      <color rgb="FF99CCFF"/>
      <color rgb="FFFFCCFF"/>
      <color rgb="FFCCFF66"/>
      <color rgb="FFCC99FF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15"/>
      <c r="C1" s="917" t="s">
        <v>25</v>
      </c>
      <c r="D1" s="918"/>
      <c r="E1" s="918"/>
      <c r="F1" s="918"/>
      <c r="G1" s="918"/>
      <c r="H1" s="918"/>
      <c r="I1" s="918"/>
      <c r="J1" s="918"/>
      <c r="K1" s="918"/>
      <c r="L1" s="918"/>
      <c r="M1" s="918"/>
    </row>
    <row r="2" spans="1:19" ht="16.5" thickBot="1" x14ac:dyDescent="0.3">
      <c r="B2" s="916"/>
      <c r="C2" s="3"/>
      <c r="H2" s="5"/>
      <c r="I2" s="6"/>
      <c r="J2" s="7"/>
      <c r="L2" s="8"/>
      <c r="M2" s="6"/>
      <c r="N2" s="9"/>
    </row>
    <row r="3" spans="1:19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896" t="s">
        <v>6</v>
      </c>
      <c r="Q4" s="89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98">
        <f>SUM(M5:M38)</f>
        <v>247061</v>
      </c>
      <c r="N39" s="90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99"/>
      <c r="N40" s="90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02" t="s">
        <v>11</v>
      </c>
      <c r="I52" s="903"/>
      <c r="J52" s="100"/>
      <c r="K52" s="904">
        <f>I50+L50</f>
        <v>53873.49</v>
      </c>
      <c r="L52" s="905"/>
      <c r="M52" s="906">
        <f>N39+M39</f>
        <v>419924</v>
      </c>
      <c r="N52" s="907"/>
      <c r="P52" s="34"/>
      <c r="Q52" s="9"/>
    </row>
    <row r="53" spans="1:17" ht="15.75" x14ac:dyDescent="0.25">
      <c r="D53" s="908" t="s">
        <v>12</v>
      </c>
      <c r="E53" s="90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08" t="s">
        <v>95</v>
      </c>
      <c r="E54" s="908"/>
      <c r="F54" s="96">
        <v>-549976.4</v>
      </c>
      <c r="I54" s="909" t="s">
        <v>13</v>
      </c>
      <c r="J54" s="910"/>
      <c r="K54" s="911">
        <f>F56+F57+F58</f>
        <v>-24577.400000000023</v>
      </c>
      <c r="L54" s="91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13">
        <f>-C4</f>
        <v>0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91" t="s">
        <v>18</v>
      </c>
      <c r="E58" s="892"/>
      <c r="F58" s="113">
        <v>567389.35</v>
      </c>
      <c r="I58" s="893" t="s">
        <v>97</v>
      </c>
      <c r="J58" s="894"/>
      <c r="K58" s="895">
        <f>K54+K56</f>
        <v>-24577.400000000023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87" t="s">
        <v>597</v>
      </c>
      <c r="J76" s="988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89"/>
      <c r="J77" s="990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3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54"/>
      <c r="K81" s="1"/>
      <c r="L81" s="97"/>
      <c r="M81" s="3"/>
      <c r="N81" s="1"/>
    </row>
    <row r="82" spans="1:14" ht="18.75" x14ac:dyDescent="0.3">
      <c r="A82" s="435"/>
      <c r="B82" s="986" t="s">
        <v>595</v>
      </c>
      <c r="C82" s="986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451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28"/>
      <c r="X5" s="92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3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36"/>
      <c r="X26" s="93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29"/>
      <c r="X27" s="930"/>
      <c r="Y27" s="93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30"/>
      <c r="X28" s="930"/>
      <c r="Y28" s="93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47">
        <f>SUM(M5:M35)</f>
        <v>2220612.02</v>
      </c>
      <c r="N36" s="949">
        <f>SUM(N5:N35)</f>
        <v>833865</v>
      </c>
      <c r="O36" s="276"/>
      <c r="P36" s="277">
        <v>0</v>
      </c>
      <c r="Q36" s="982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48"/>
      <c r="N37" s="950"/>
      <c r="O37" s="276"/>
      <c r="P37" s="277">
        <v>0</v>
      </c>
      <c r="Q37" s="983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84">
        <f>M36+N36</f>
        <v>3054477.02</v>
      </c>
      <c r="N39" s="985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02" t="s">
        <v>11</v>
      </c>
      <c r="I68" s="903"/>
      <c r="J68" s="100"/>
      <c r="K68" s="904">
        <f>I66+L66</f>
        <v>314868.39999999997</v>
      </c>
      <c r="L68" s="937"/>
      <c r="M68" s="272"/>
      <c r="N68" s="272"/>
      <c r="P68" s="34"/>
      <c r="Q68" s="13"/>
    </row>
    <row r="69" spans="1:17" x14ac:dyDescent="0.25">
      <c r="D69" s="908" t="s">
        <v>12</v>
      </c>
      <c r="E69" s="908"/>
      <c r="F69" s="312">
        <f>F66-K68-C66</f>
        <v>1594593.8500000003</v>
      </c>
      <c r="I69" s="102"/>
      <c r="J69" s="103"/>
    </row>
    <row r="70" spans="1:17" ht="18.75" x14ac:dyDescent="0.3">
      <c r="D70" s="938" t="s">
        <v>95</v>
      </c>
      <c r="E70" s="938"/>
      <c r="F70" s="111">
        <v>-1360260.32</v>
      </c>
      <c r="I70" s="909" t="s">
        <v>13</v>
      </c>
      <c r="J70" s="910"/>
      <c r="K70" s="911">
        <f>F72+F73+F74</f>
        <v>1938640.11</v>
      </c>
      <c r="L70" s="91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13">
        <f>-C4</f>
        <v>-1266568.45</v>
      </c>
      <c r="L72" s="91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91" t="s">
        <v>18</v>
      </c>
      <c r="E74" s="892"/>
      <c r="F74" s="113">
        <v>1792817.68</v>
      </c>
      <c r="I74" s="893" t="s">
        <v>198</v>
      </c>
      <c r="J74" s="894"/>
      <c r="K74" s="895">
        <f>K70+K72</f>
        <v>672071.66000000015</v>
      </c>
      <c r="L74" s="89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95" t="s">
        <v>594</v>
      </c>
      <c r="J44" s="996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97"/>
      <c r="J45" s="998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99"/>
      <c r="J46" s="1000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3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54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91" t="s">
        <v>594</v>
      </c>
      <c r="J83" s="992"/>
    </row>
    <row r="84" spans="1:14" ht="19.5" thickBot="1" x14ac:dyDescent="0.35">
      <c r="A84" s="513" t="s">
        <v>598</v>
      </c>
      <c r="B84" s="514"/>
      <c r="C84" s="515"/>
      <c r="D84" s="491"/>
      <c r="I84" s="993"/>
      <c r="J84" s="994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620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28"/>
      <c r="X5" s="92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3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36"/>
      <c r="X26" s="93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29"/>
      <c r="X27" s="930"/>
      <c r="Y27" s="93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30"/>
      <c r="X28" s="930"/>
      <c r="Y28" s="93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47">
        <f>SUM(M5:M40)</f>
        <v>2479367.6100000003</v>
      </c>
      <c r="N41" s="947">
        <f>SUM(N5:N40)</f>
        <v>1195667</v>
      </c>
      <c r="P41" s="505">
        <f>SUM(P5:P40)</f>
        <v>4355326.74</v>
      </c>
      <c r="Q41" s="1001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48"/>
      <c r="N42" s="948"/>
      <c r="P42" s="34"/>
      <c r="Q42" s="1002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03">
        <f>M41+N41</f>
        <v>3675034.6100000003</v>
      </c>
      <c r="N45" s="1004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02" t="s">
        <v>11</v>
      </c>
      <c r="I70" s="903"/>
      <c r="J70" s="100"/>
      <c r="K70" s="904">
        <f>I68+L68</f>
        <v>428155.54000000004</v>
      </c>
      <c r="L70" s="937"/>
      <c r="M70" s="272"/>
      <c r="N70" s="272"/>
      <c r="P70" s="34"/>
      <c r="Q70" s="13"/>
    </row>
    <row r="71" spans="1:17" x14ac:dyDescent="0.25">
      <c r="D71" s="908" t="s">
        <v>12</v>
      </c>
      <c r="E71" s="908"/>
      <c r="F71" s="312">
        <f>F68-K70-C68</f>
        <v>1631087.67</v>
      </c>
      <c r="I71" s="102"/>
      <c r="J71" s="103"/>
      <c r="P71" s="34"/>
    </row>
    <row r="72" spans="1:17" ht="18.75" x14ac:dyDescent="0.3">
      <c r="D72" s="938" t="s">
        <v>95</v>
      </c>
      <c r="E72" s="938"/>
      <c r="F72" s="111">
        <v>-1884975.46</v>
      </c>
      <c r="I72" s="909" t="s">
        <v>13</v>
      </c>
      <c r="J72" s="910"/>
      <c r="K72" s="911">
        <f>F74+F75+F76</f>
        <v>1777829.89</v>
      </c>
      <c r="L72" s="91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13">
        <f>-C4</f>
        <v>-1792817.68</v>
      </c>
      <c r="L74" s="91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91" t="s">
        <v>18</v>
      </c>
      <c r="E76" s="892"/>
      <c r="F76" s="113">
        <v>2112071.92</v>
      </c>
      <c r="I76" s="893" t="s">
        <v>852</v>
      </c>
      <c r="J76" s="894"/>
      <c r="K76" s="895">
        <f>K72+K74</f>
        <v>-14987.790000000037</v>
      </c>
      <c r="L76" s="89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95" t="s">
        <v>594</v>
      </c>
      <c r="J54" s="996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97"/>
      <c r="J55" s="998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99"/>
      <c r="J56" s="1000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53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54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91" t="s">
        <v>594</v>
      </c>
      <c r="J93" s="992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93"/>
      <c r="J94" s="994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05">
        <f>SUM(D106:D129)</f>
        <v>759581.99999999988</v>
      </c>
      <c r="D130" s="1006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20" t="s">
        <v>1242</v>
      </c>
      <c r="C2" s="1021"/>
      <c r="D2" s="1022"/>
      <c r="F2" s="1008" t="s">
        <v>1241</v>
      </c>
      <c r="G2" s="1009"/>
      <c r="H2" s="1010"/>
    </row>
    <row r="3" spans="2:8" ht="27.75" customHeight="1" thickBot="1" x14ac:dyDescent="0.3">
      <c r="B3" s="1023"/>
      <c r="C3" s="1024"/>
      <c r="D3" s="1025"/>
      <c r="F3" s="1011"/>
      <c r="G3" s="1012"/>
      <c r="H3" s="1013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14">
        <f>SUM(H5:H10)</f>
        <v>334337</v>
      </c>
      <c r="H11" s="1015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18" t="s">
        <v>749</v>
      </c>
      <c r="D15" s="1016">
        <f>D11-D13</f>
        <v>-69877</v>
      </c>
      <c r="E15" s="1026" t="s">
        <v>1243</v>
      </c>
      <c r="F15" s="1027"/>
      <c r="G15" s="1027"/>
      <c r="H15" s="1028"/>
    </row>
    <row r="16" spans="2:8" ht="18.75" customHeight="1" thickBot="1" x14ac:dyDescent="0.3">
      <c r="C16" s="1019"/>
      <c r="D16" s="1017"/>
      <c r="E16" s="1029"/>
      <c r="F16" s="1030"/>
      <c r="G16" s="1030"/>
      <c r="H16" s="1031"/>
    </row>
    <row r="17" spans="3:4" ht="18.75" x14ac:dyDescent="0.3">
      <c r="C17" s="1007" t="s">
        <v>751</v>
      </c>
      <c r="D17" s="1007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752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  <c r="U4" s="34"/>
      <c r="V4" s="128"/>
      <c r="W4" s="1038"/>
      <c r="X4" s="1038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38"/>
      <c r="X5" s="1038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39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39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34"/>
      <c r="X21" s="934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35"/>
      <c r="X23" s="935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35"/>
      <c r="X24" s="935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36"/>
      <c r="X25" s="936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36"/>
      <c r="X26" s="936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29"/>
      <c r="X27" s="930"/>
      <c r="Y27" s="931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30"/>
      <c r="X28" s="930"/>
      <c r="Y28" s="931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47">
        <f>SUM(M5:M40)</f>
        <v>1509924.1</v>
      </c>
      <c r="N41" s="947">
        <f>SUM(N5:N40)</f>
        <v>1012291</v>
      </c>
      <c r="P41" s="505">
        <f>SUM(P5:P40)</f>
        <v>3152648.1</v>
      </c>
      <c r="Q41" s="1001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48"/>
      <c r="N42" s="948"/>
      <c r="P42" s="34"/>
      <c r="Q42" s="1002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03">
        <f>M41+N41</f>
        <v>2522215.1</v>
      </c>
      <c r="N45" s="1004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02" t="s">
        <v>11</v>
      </c>
      <c r="I63" s="903"/>
      <c r="J63" s="559"/>
      <c r="K63" s="1035">
        <f>I61+L61</f>
        <v>340912.75</v>
      </c>
      <c r="L63" s="1036"/>
      <c r="M63" s="272"/>
      <c r="N63" s="272"/>
      <c r="P63" s="34"/>
      <c r="Q63" s="13"/>
    </row>
    <row r="64" spans="1:17" x14ac:dyDescent="0.25">
      <c r="D64" s="908" t="s">
        <v>12</v>
      </c>
      <c r="E64" s="908"/>
      <c r="F64" s="312">
        <f>F61-K63-C61</f>
        <v>1458827.53</v>
      </c>
      <c r="I64" s="102"/>
      <c r="J64" s="560"/>
    </row>
    <row r="65" spans="2:17" ht="18.75" x14ac:dyDescent="0.3">
      <c r="D65" s="938" t="s">
        <v>95</v>
      </c>
      <c r="E65" s="938"/>
      <c r="F65" s="111">
        <v>-1572197.3</v>
      </c>
      <c r="I65" s="909" t="s">
        <v>13</v>
      </c>
      <c r="J65" s="910"/>
      <c r="K65" s="911">
        <f>F67+F68+F69</f>
        <v>2392765.5300000003</v>
      </c>
      <c r="L65" s="911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37">
        <f>-C4</f>
        <v>-2112071.92</v>
      </c>
      <c r="L67" s="91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91" t="s">
        <v>18</v>
      </c>
      <c r="E69" s="892"/>
      <c r="F69" s="113">
        <v>2546982.16</v>
      </c>
      <c r="I69" s="1032" t="s">
        <v>198</v>
      </c>
      <c r="J69" s="1033"/>
      <c r="K69" s="1034">
        <f>K65+K67</f>
        <v>280693.61000000034</v>
      </c>
      <c r="L69" s="103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95" t="s">
        <v>594</v>
      </c>
      <c r="J38" s="996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97"/>
      <c r="J39" s="998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99"/>
      <c r="J40" s="1000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53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54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91" t="s">
        <v>594</v>
      </c>
      <c r="J74" s="992"/>
    </row>
    <row r="75" spans="1:14" ht="19.5" thickBot="1" x14ac:dyDescent="0.35">
      <c r="A75" s="456"/>
      <c r="B75" s="649"/>
      <c r="C75" s="233"/>
      <c r="D75" s="650"/>
      <c r="E75" s="519"/>
      <c r="F75" s="111"/>
      <c r="I75" s="993"/>
      <c r="J75" s="994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42" t="s">
        <v>804</v>
      </c>
      <c r="B89" s="1043"/>
      <c r="C89" s="1043"/>
      <c r="E89"/>
      <c r="F89" s="111"/>
      <c r="I89"/>
      <c r="J89" s="194"/>
      <c r="M89"/>
      <c r="N89"/>
    </row>
    <row r="90" spans="1:14" ht="18.75" x14ac:dyDescent="0.3">
      <c r="A90" s="454"/>
      <c r="B90" s="1044" t="s">
        <v>805</v>
      </c>
      <c r="C90" s="104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40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41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882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47">
        <f>SUM(M5:M40)</f>
        <v>1737024</v>
      </c>
      <c r="N41" s="947">
        <f>SUM(N5:N40)</f>
        <v>1314313</v>
      </c>
      <c r="P41" s="505">
        <f>SUM(P5:P40)</f>
        <v>3810957.55</v>
      </c>
      <c r="Q41" s="1001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48"/>
      <c r="N42" s="948"/>
      <c r="P42" s="34"/>
      <c r="Q42" s="1002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03">
        <f>M41+N41</f>
        <v>3051337</v>
      </c>
      <c r="N45" s="1004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534683.29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1883028.8699999999</v>
      </c>
      <c r="I70" s="102"/>
      <c r="J70" s="560"/>
    </row>
    <row r="71" spans="1:17" ht="18.75" x14ac:dyDescent="0.3">
      <c r="D71" s="938" t="s">
        <v>95</v>
      </c>
      <c r="E71" s="938"/>
      <c r="F71" s="111">
        <v>-2122394.9</v>
      </c>
      <c r="I71" s="909" t="s">
        <v>13</v>
      </c>
      <c r="J71" s="910"/>
      <c r="K71" s="911">
        <f>F73+F74+F75</f>
        <v>2367293.46</v>
      </c>
      <c r="L71" s="91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37">
        <f>-C4</f>
        <v>-2546982.16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91" t="s">
        <v>18</v>
      </c>
      <c r="E75" s="892"/>
      <c r="F75" s="113">
        <v>2355426.54</v>
      </c>
      <c r="I75" s="893" t="s">
        <v>97</v>
      </c>
      <c r="J75" s="894"/>
      <c r="K75" s="895">
        <f>K71+K73</f>
        <v>-179688.70000000019</v>
      </c>
      <c r="L75" s="89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95" t="s">
        <v>594</v>
      </c>
      <c r="I43" s="996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97"/>
      <c r="I44" s="998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99"/>
      <c r="I45" s="1000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91" t="s">
        <v>594</v>
      </c>
      <c r="I67" s="992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3" t="s">
        <v>207</v>
      </c>
      <c r="H68" s="993"/>
      <c r="I68" s="99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2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2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1025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47">
        <f>SUM(M5:M40)</f>
        <v>2180659.5</v>
      </c>
      <c r="N41" s="947">
        <f>SUM(N5:N40)</f>
        <v>1072718</v>
      </c>
      <c r="P41" s="505">
        <f>SUM(P5:P40)</f>
        <v>4807723.83</v>
      </c>
      <c r="Q41" s="1001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48"/>
      <c r="N42" s="948"/>
      <c r="P42" s="34"/>
      <c r="Q42" s="1002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03">
        <f>M41+N41</f>
        <v>3253377.5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515778.65000000026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1573910.5599999998</v>
      </c>
      <c r="I70" s="102"/>
      <c r="J70" s="560"/>
    </row>
    <row r="71" spans="1:17" ht="18.75" x14ac:dyDescent="0.3">
      <c r="D71" s="938" t="s">
        <v>95</v>
      </c>
      <c r="E71" s="938"/>
      <c r="F71" s="111">
        <v>-1727771.26</v>
      </c>
      <c r="I71" s="909" t="s">
        <v>13</v>
      </c>
      <c r="J71" s="910"/>
      <c r="K71" s="911">
        <f>F73+F74+F75</f>
        <v>2141254.8899999997</v>
      </c>
      <c r="L71" s="91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37">
        <f>-C4</f>
        <v>-2355426.54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91" t="s">
        <v>18</v>
      </c>
      <c r="E75" s="892"/>
      <c r="F75" s="113">
        <v>2274653.09</v>
      </c>
      <c r="I75" s="1032" t="s">
        <v>97</v>
      </c>
      <c r="J75" s="1033"/>
      <c r="K75" s="1034">
        <f>K71+K73</f>
        <v>-214171.65000000037</v>
      </c>
      <c r="L75" s="103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46" t="s">
        <v>1450</v>
      </c>
      <c r="I33" s="1047"/>
      <c r="J33" s="1047"/>
      <c r="K33" s="1048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46"/>
      <c r="I34" s="1047"/>
      <c r="J34" s="1047"/>
      <c r="K34" s="1048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5" t="s">
        <v>594</v>
      </c>
      <c r="I40" s="99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7"/>
      <c r="I41" s="99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9"/>
      <c r="I42" s="100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91" t="s">
        <v>594</v>
      </c>
      <c r="I67" s="992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3" t="s">
        <v>207</v>
      </c>
      <c r="H68" s="993"/>
      <c r="I68" s="99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15"/>
      <c r="C1" s="957" t="s">
        <v>1142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9" ht="16.5" thickBot="1" x14ac:dyDescent="0.3">
      <c r="B2" s="916"/>
      <c r="C2" s="3"/>
      <c r="H2" s="5"/>
      <c r="I2" s="6"/>
      <c r="J2" s="7"/>
      <c r="L2" s="8"/>
      <c r="M2" s="6"/>
      <c r="N2" s="9"/>
    </row>
    <row r="3" spans="1:19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47">
        <f>SUM(M5:M40)</f>
        <v>1553743.1800000002</v>
      </c>
      <c r="N41" s="947">
        <f>SUM(N5:N40)</f>
        <v>1198132</v>
      </c>
      <c r="P41" s="505">
        <f>SUM(P5:P40)</f>
        <v>3384938.6799999997</v>
      </c>
      <c r="Q41" s="1001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48"/>
      <c r="N42" s="948"/>
      <c r="P42" s="34"/>
      <c r="Q42" s="1002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03">
        <f>M41+N41</f>
        <v>2751875.18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573073.52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1262114.75</v>
      </c>
      <c r="I70" s="102"/>
      <c r="J70" s="560"/>
    </row>
    <row r="71" spans="1:17" ht="18.75" x14ac:dyDescent="0.3">
      <c r="D71" s="938" t="s">
        <v>95</v>
      </c>
      <c r="E71" s="938"/>
      <c r="F71" s="111">
        <v>-1715125.23</v>
      </c>
      <c r="I71" s="909" t="s">
        <v>13</v>
      </c>
      <c r="J71" s="910"/>
      <c r="K71" s="911">
        <f>F73+F74+F75</f>
        <v>2249865.5500000003</v>
      </c>
      <c r="L71" s="91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37">
        <f>-C4</f>
        <v>-2274653.09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91" t="s">
        <v>18</v>
      </c>
      <c r="E75" s="892"/>
      <c r="F75" s="113">
        <v>2672555.9900000002</v>
      </c>
      <c r="I75" s="893" t="s">
        <v>97</v>
      </c>
      <c r="J75" s="894"/>
      <c r="K75" s="895">
        <f>K71+K73</f>
        <v>-24787.539999999572</v>
      </c>
      <c r="L75" s="89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46" t="s">
        <v>1450</v>
      </c>
      <c r="I37" s="1047"/>
      <c r="J37" s="1047"/>
      <c r="K37" s="1048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46"/>
      <c r="I38" s="1047"/>
      <c r="J38" s="1047"/>
      <c r="K38" s="1048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5" t="s">
        <v>594</v>
      </c>
      <c r="I40" s="99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7"/>
      <c r="I41" s="99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9"/>
      <c r="I42" s="100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91" t="s">
        <v>594</v>
      </c>
      <c r="I67" s="992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3" t="s">
        <v>207</v>
      </c>
      <c r="H68" s="993"/>
      <c r="I68" s="99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55" t="s">
        <v>1376</v>
      </c>
      <c r="I73" s="1056"/>
      <c r="J73" s="1057"/>
      <c r="L73"/>
      <c r="M73"/>
    </row>
    <row r="74" spans="1:13" ht="18.75" customHeight="1" thickBot="1" x14ac:dyDescent="0.3">
      <c r="A74" s="98"/>
      <c r="B74" s="799"/>
      <c r="C74" s="129"/>
      <c r="D74" s="800"/>
      <c r="E74" s="1061" t="s">
        <v>1375</v>
      </c>
      <c r="F74" s="1062"/>
      <c r="H74" s="1058"/>
      <c r="I74" s="1059"/>
      <c r="J74" s="1060"/>
      <c r="L74"/>
      <c r="M74"/>
    </row>
    <row r="75" spans="1:13" ht="17.25" thickTop="1" thickBot="1" x14ac:dyDescent="0.3">
      <c r="A75" s="98"/>
      <c r="B75" s="799"/>
      <c r="C75" s="233"/>
      <c r="D75" s="800"/>
      <c r="E75" s="1063"/>
      <c r="F75" s="1064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50">
        <v>642271.04</v>
      </c>
      <c r="F77" s="1051"/>
      <c r="H77" s="1052">
        <v>584997.29</v>
      </c>
      <c r="I77" s="1053"/>
      <c r="J77" s="1054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49" t="s">
        <v>1377</v>
      </c>
      <c r="G80" s="1049"/>
      <c r="H80" s="1049"/>
      <c r="I80" s="1049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49"/>
      <c r="G81" s="1049"/>
      <c r="H81" s="1049"/>
      <c r="I81" s="1049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15"/>
      <c r="C1" s="957" t="s">
        <v>1244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2" ht="16.5" thickBot="1" x14ac:dyDescent="0.3">
      <c r="B2" s="916"/>
      <c r="C2" s="3"/>
      <c r="H2" s="5"/>
      <c r="I2" s="6"/>
      <c r="J2" s="7"/>
      <c r="L2" s="8"/>
      <c r="M2" s="6"/>
      <c r="N2" s="9"/>
    </row>
    <row r="3" spans="1:22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47">
        <f>SUM(M5:M40)</f>
        <v>2172487.6799999997</v>
      </c>
      <c r="N41" s="947">
        <f>SUM(N5:N40)</f>
        <v>1625219</v>
      </c>
      <c r="P41" s="505">
        <f>SUM(P5:P40)</f>
        <v>4566318.68</v>
      </c>
      <c r="Q41" s="1001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48"/>
      <c r="N42" s="948"/>
      <c r="P42" s="34"/>
      <c r="Q42" s="1002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03">
        <f>M41+N41</f>
        <v>3797706.6799999997</v>
      </c>
      <c r="N45" s="1004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401450.39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1484547.7999999998</v>
      </c>
      <c r="I70" s="102"/>
      <c r="J70" s="560"/>
    </row>
    <row r="71" spans="1:17" ht="18.75" x14ac:dyDescent="0.3">
      <c r="D71" s="938" t="s">
        <v>95</v>
      </c>
      <c r="E71" s="938"/>
      <c r="F71" s="111">
        <v>-2600214.79</v>
      </c>
      <c r="I71" s="909" t="s">
        <v>13</v>
      </c>
      <c r="J71" s="910"/>
      <c r="K71" s="911">
        <f>F73+F74+F75</f>
        <v>2724761.13</v>
      </c>
      <c r="L71" s="91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37">
        <f>-C4</f>
        <v>-2672555.9900000002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91" t="s">
        <v>18</v>
      </c>
      <c r="E75" s="892"/>
      <c r="F75" s="113">
        <v>3773503.4</v>
      </c>
      <c r="I75" s="1065" t="s">
        <v>198</v>
      </c>
      <c r="J75" s="1066"/>
      <c r="K75" s="1067">
        <f>K71+K73</f>
        <v>52205.139999999665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95" t="s">
        <v>594</v>
      </c>
      <c r="J40" s="996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46" t="s">
        <v>1450</v>
      </c>
      <c r="J45" s="1047"/>
      <c r="K45" s="1047"/>
      <c r="L45" s="1048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46"/>
      <c r="J46" s="1047"/>
      <c r="K46" s="1047"/>
      <c r="L46" s="1048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91" t="s">
        <v>594</v>
      </c>
      <c r="J67" s="992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1378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47">
        <f>SUM(M5:M40)</f>
        <v>2247959.2000000002</v>
      </c>
      <c r="N41" s="947">
        <f>SUM(N5:N40)</f>
        <v>1207891</v>
      </c>
      <c r="P41" s="505">
        <f>SUM(P5:P40)</f>
        <v>4224165.1999999993</v>
      </c>
      <c r="Q41" s="1068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48"/>
      <c r="N42" s="948"/>
      <c r="P42" s="34"/>
      <c r="Q42" s="1069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03">
        <f>M41+N41</f>
        <v>3455850.2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436784.42000000004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3197994.58</v>
      </c>
      <c r="I70" s="102"/>
      <c r="J70" s="560"/>
    </row>
    <row r="71" spans="1:17" ht="18.75" x14ac:dyDescent="0.3">
      <c r="D71" s="938" t="s">
        <v>95</v>
      </c>
      <c r="E71" s="938"/>
      <c r="F71" s="111">
        <v>-2010648.49</v>
      </c>
      <c r="I71" s="909" t="s">
        <v>13</v>
      </c>
      <c r="J71" s="910"/>
      <c r="K71" s="911">
        <f>F73+F74+F75</f>
        <v>4262125.54</v>
      </c>
      <c r="L71" s="911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37">
        <f>-C4</f>
        <v>-3773503.4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91" t="s">
        <v>18</v>
      </c>
      <c r="E75" s="892"/>
      <c r="F75" s="113">
        <v>3176585.65</v>
      </c>
      <c r="I75" s="1065" t="s">
        <v>198</v>
      </c>
      <c r="J75" s="1066"/>
      <c r="K75" s="1067">
        <f>K71+K73</f>
        <v>488622.14000000013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25" workbookViewId="0">
      <selection activeCell="G77" sqref="G7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6" t="s">
        <v>1474</v>
      </c>
      <c r="J36" s="1047"/>
      <c r="K36" s="1047"/>
      <c r="L36" s="1048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6"/>
      <c r="J37" s="1047"/>
      <c r="K37" s="1047"/>
      <c r="L37" s="1048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5" t="s">
        <v>594</v>
      </c>
      <c r="J40" s="996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91" t="s">
        <v>594</v>
      </c>
      <c r="J67" s="992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D49" sqref="D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1475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47">
        <f>SUM(M5:M40)</f>
        <v>1976342.9200000002</v>
      </c>
      <c r="N41" s="947">
        <f>SUM(N5:N40)</f>
        <v>1174373</v>
      </c>
      <c r="P41" s="505">
        <f>SUM(P5:P40)</f>
        <v>3702973.3</v>
      </c>
      <c r="Q41" s="1068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48"/>
      <c r="N42" s="948"/>
      <c r="P42" s="34"/>
      <c r="Q42" s="1069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3">
        <f>M41+N41</f>
        <v>3150715.92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279093.21999999997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2410905.75</v>
      </c>
      <c r="I70" s="102"/>
      <c r="J70" s="560"/>
    </row>
    <row r="71" spans="1:17" ht="18.75" x14ac:dyDescent="0.3">
      <c r="D71" s="938" t="s">
        <v>95</v>
      </c>
      <c r="E71" s="938"/>
      <c r="F71" s="111">
        <v>-1884182.28</v>
      </c>
      <c r="I71" s="909" t="s">
        <v>13</v>
      </c>
      <c r="J71" s="910"/>
      <c r="K71" s="911">
        <f>F73+F74+F75</f>
        <v>4251710.88</v>
      </c>
      <c r="L71" s="911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37">
        <f>-C4</f>
        <v>-3176585.65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891" t="s">
        <v>18</v>
      </c>
      <c r="E75" s="892"/>
      <c r="F75" s="113">
        <v>3445405.07</v>
      </c>
      <c r="I75" s="1065" t="s">
        <v>198</v>
      </c>
      <c r="J75" s="1066"/>
      <c r="K75" s="1067">
        <f>K71+K73</f>
        <v>1075125.23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19" workbookViewId="0">
      <selection activeCell="C34" sqref="C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70"/>
      <c r="J36" s="1071"/>
      <c r="K36" s="1071"/>
      <c r="L36" s="1072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70"/>
      <c r="J37" s="1071"/>
      <c r="K37" s="1071"/>
      <c r="L37" s="1072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5" t="s">
        <v>594</v>
      </c>
      <c r="J40" s="996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91" t="s">
        <v>594</v>
      </c>
      <c r="J67" s="992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17" t="s">
        <v>208</v>
      </c>
      <c r="D1" s="918"/>
      <c r="E1" s="918"/>
      <c r="F1" s="918"/>
      <c r="G1" s="918"/>
      <c r="H1" s="918"/>
      <c r="I1" s="918"/>
      <c r="J1" s="918"/>
      <c r="K1" s="918"/>
      <c r="L1" s="918"/>
      <c r="M1" s="91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286" t="s">
        <v>209</v>
      </c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28"/>
      <c r="X5" s="92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3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3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36"/>
      <c r="X25" s="93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36"/>
      <c r="X26" s="93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29"/>
      <c r="X27" s="930"/>
      <c r="Y27" s="93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30"/>
      <c r="X28" s="930"/>
      <c r="Y28" s="93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47">
        <f>SUM(M5:M35)</f>
        <v>321168.83</v>
      </c>
      <c r="N36" s="949">
        <f>SUM(N5:N35)</f>
        <v>467016</v>
      </c>
      <c r="O36" s="276"/>
      <c r="P36" s="277">
        <v>0</v>
      </c>
      <c r="Q36" s="95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48"/>
      <c r="N37" s="950"/>
      <c r="O37" s="276"/>
      <c r="P37" s="277">
        <v>0</v>
      </c>
      <c r="Q37" s="95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2" t="s">
        <v>11</v>
      </c>
      <c r="I52" s="903"/>
      <c r="J52" s="100"/>
      <c r="K52" s="904">
        <f>I50+L50</f>
        <v>71911.59</v>
      </c>
      <c r="L52" s="937"/>
      <c r="M52" s="272"/>
      <c r="N52" s="272"/>
      <c r="P52" s="34"/>
      <c r="Q52" s="13"/>
    </row>
    <row r="53" spans="1:17" ht="16.5" thickBot="1" x14ac:dyDescent="0.3">
      <c r="D53" s="908" t="s">
        <v>12</v>
      </c>
      <c r="E53" s="908"/>
      <c r="F53" s="312">
        <f>F50-K52-C50</f>
        <v>-25952.549999999814</v>
      </c>
      <c r="I53" s="102"/>
      <c r="J53" s="103"/>
    </row>
    <row r="54" spans="1:17" ht="18.75" x14ac:dyDescent="0.3">
      <c r="D54" s="938" t="s">
        <v>95</v>
      </c>
      <c r="E54" s="938"/>
      <c r="F54" s="111">
        <v>-706888.38</v>
      </c>
      <c r="I54" s="909" t="s">
        <v>13</v>
      </c>
      <c r="J54" s="910"/>
      <c r="K54" s="911">
        <f>F56+F57+F58</f>
        <v>1308778.3500000003</v>
      </c>
      <c r="L54" s="911"/>
      <c r="M54" s="939" t="s">
        <v>211</v>
      </c>
      <c r="N54" s="940"/>
      <c r="O54" s="940"/>
      <c r="P54" s="940"/>
      <c r="Q54" s="94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42"/>
      <c r="N55" s="943"/>
      <c r="O55" s="943"/>
      <c r="P55" s="943"/>
      <c r="Q55" s="94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13">
        <f>-C4</f>
        <v>-567389.35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91" t="s">
        <v>18</v>
      </c>
      <c r="E58" s="892"/>
      <c r="F58" s="113">
        <v>2142307.62</v>
      </c>
      <c r="I58" s="893" t="s">
        <v>198</v>
      </c>
      <c r="J58" s="894"/>
      <c r="K58" s="895">
        <f>K54+K56</f>
        <v>741389.00000000035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abSelected="1" topLeftCell="M1" workbookViewId="0">
      <pane ySplit="4" topLeftCell="A5" activePane="bottomLeft" state="frozen"/>
      <selection pane="bottomLeft" activeCell="Q5" sqref="Q5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1570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44893</v>
      </c>
      <c r="C5" s="25">
        <v>25752.5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102520</v>
      </c>
      <c r="Q5" s="325">
        <f>P5-F5</f>
        <v>2000</v>
      </c>
      <c r="R5" s="379">
        <v>0</v>
      </c>
    </row>
    <row r="6" spans="1:18" ht="18" thickBot="1" x14ac:dyDescent="0.35">
      <c r="A6" s="23"/>
      <c r="B6" s="24">
        <v>44894</v>
      </c>
      <c r="C6" s="25"/>
      <c r="D6" s="35"/>
      <c r="E6" s="27">
        <v>44894</v>
      </c>
      <c r="F6" s="28"/>
      <c r="G6" s="572"/>
      <c r="H6" s="29">
        <v>44894</v>
      </c>
      <c r="I6" s="30"/>
      <c r="J6" s="37"/>
      <c r="K6" s="38"/>
      <c r="L6" s="39"/>
      <c r="M6" s="32">
        <v>0</v>
      </c>
      <c r="N6" s="33">
        <v>0</v>
      </c>
      <c r="P6" s="39">
        <f>N6+M6+L6+I6+C6</f>
        <v>0</v>
      </c>
      <c r="Q6" s="325">
        <v>0</v>
      </c>
      <c r="R6" s="379">
        <v>0</v>
      </c>
    </row>
    <row r="7" spans="1:18" ht="18" thickBot="1" x14ac:dyDescent="0.35">
      <c r="A7" s="23"/>
      <c r="B7" s="24">
        <v>44895</v>
      </c>
      <c r="C7" s="25"/>
      <c r="D7" s="40"/>
      <c r="E7" s="27">
        <v>44895</v>
      </c>
      <c r="F7" s="28"/>
      <c r="G7" s="572"/>
      <c r="H7" s="29">
        <v>44895</v>
      </c>
      <c r="I7" s="30"/>
      <c r="J7" s="37"/>
      <c r="K7" s="38"/>
      <c r="L7" s="39"/>
      <c r="M7" s="32">
        <v>0</v>
      </c>
      <c r="N7" s="33">
        <v>0</v>
      </c>
      <c r="P7" s="39">
        <f>N7+M7+L7+I7+C7</f>
        <v>0</v>
      </c>
      <c r="Q7" s="325">
        <f t="shared" ref="Q7:Q40" si="0">P7-F7</f>
        <v>0</v>
      </c>
      <c r="R7" s="379">
        <v>0</v>
      </c>
    </row>
    <row r="8" spans="1:18" ht="18" thickBot="1" x14ac:dyDescent="0.35">
      <c r="A8" s="23"/>
      <c r="B8" s="24">
        <v>44896</v>
      </c>
      <c r="C8" s="25"/>
      <c r="D8" s="42"/>
      <c r="E8" s="27">
        <v>44896</v>
      </c>
      <c r="F8" s="28"/>
      <c r="G8" s="572"/>
      <c r="H8" s="29">
        <v>44896</v>
      </c>
      <c r="I8" s="30"/>
      <c r="J8" s="43"/>
      <c r="K8" s="38"/>
      <c r="L8" s="39"/>
      <c r="M8" s="32">
        <v>0</v>
      </c>
      <c r="N8" s="33">
        <v>0</v>
      </c>
      <c r="P8" s="39">
        <f t="shared" ref="P8:P33" si="1">N8+M8+L8+I8+C8</f>
        <v>0</v>
      </c>
      <c r="Q8" s="325">
        <v>0</v>
      </c>
      <c r="R8" s="379">
        <v>0</v>
      </c>
    </row>
    <row r="9" spans="1:18" ht="18" thickBot="1" x14ac:dyDescent="0.35">
      <c r="A9" s="23"/>
      <c r="B9" s="24">
        <v>44897</v>
      </c>
      <c r="C9" s="25"/>
      <c r="D9" s="42"/>
      <c r="E9" s="27">
        <v>44897</v>
      </c>
      <c r="F9" s="28"/>
      <c r="G9" s="572"/>
      <c r="H9" s="29">
        <v>44897</v>
      </c>
      <c r="I9" s="30"/>
      <c r="J9" s="37"/>
      <c r="K9" s="223"/>
      <c r="L9" s="39"/>
      <c r="M9" s="32">
        <v>0</v>
      </c>
      <c r="N9" s="33">
        <v>0</v>
      </c>
      <c r="P9" s="39">
        <f t="shared" si="1"/>
        <v>0</v>
      </c>
      <c r="Q9" s="325">
        <f t="shared" si="0"/>
        <v>0</v>
      </c>
      <c r="R9" s="379">
        <v>0</v>
      </c>
    </row>
    <row r="10" spans="1:18" ht="18" thickBot="1" x14ac:dyDescent="0.35">
      <c r="A10" s="23"/>
      <c r="B10" s="24">
        <v>44898</v>
      </c>
      <c r="C10" s="25"/>
      <c r="D10" s="40"/>
      <c r="E10" s="27">
        <v>44898</v>
      </c>
      <c r="F10" s="28"/>
      <c r="G10" s="572"/>
      <c r="H10" s="29">
        <v>44898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>P10-F10</f>
        <v>0</v>
      </c>
      <c r="R10" s="379">
        <v>0</v>
      </c>
    </row>
    <row r="11" spans="1:18" ht="18" thickBot="1" x14ac:dyDescent="0.35">
      <c r="A11" s="23"/>
      <c r="B11" s="24">
        <v>44899</v>
      </c>
      <c r="C11" s="25"/>
      <c r="D11" s="35"/>
      <c r="E11" s="27">
        <v>44899</v>
      </c>
      <c r="F11" s="28"/>
      <c r="G11" s="572"/>
      <c r="H11" s="29">
        <v>44899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79">
        <v>0</v>
      </c>
    </row>
    <row r="12" spans="1:18" ht="18" thickBot="1" x14ac:dyDescent="0.35">
      <c r="A12" s="23"/>
      <c r="B12" s="24">
        <v>44900</v>
      </c>
      <c r="C12" s="25"/>
      <c r="D12" s="35"/>
      <c r="E12" s="27">
        <v>44900</v>
      </c>
      <c r="F12" s="28"/>
      <c r="G12" s="572"/>
      <c r="H12" s="29">
        <v>44900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79">
        <v>0</v>
      </c>
    </row>
    <row r="13" spans="1:18" ht="18" thickBot="1" x14ac:dyDescent="0.35">
      <c r="A13" s="23"/>
      <c r="B13" s="24">
        <v>44901</v>
      </c>
      <c r="C13" s="25"/>
      <c r="D13" s="42"/>
      <c r="E13" s="27">
        <v>44901</v>
      </c>
      <c r="F13" s="28"/>
      <c r="G13" s="572"/>
      <c r="H13" s="29">
        <v>44901</v>
      </c>
      <c r="I13" s="30"/>
      <c r="J13" s="37"/>
      <c r="K13" s="38"/>
      <c r="L13" s="39"/>
      <c r="M13" s="32">
        <v>0</v>
      </c>
      <c r="N13" s="33">
        <v>0</v>
      </c>
      <c r="P13" s="39">
        <f>N13+M13+L13+I13+C13</f>
        <v>0</v>
      </c>
      <c r="Q13" s="325">
        <f t="shared" si="0"/>
        <v>0</v>
      </c>
      <c r="R13" s="379">
        <v>0</v>
      </c>
    </row>
    <row r="14" spans="1:18" ht="18" thickBot="1" x14ac:dyDescent="0.35">
      <c r="A14" s="23"/>
      <c r="B14" s="24">
        <v>44902</v>
      </c>
      <c r="C14" s="25"/>
      <c r="D14" s="40"/>
      <c r="E14" s="27">
        <v>44902</v>
      </c>
      <c r="F14" s="28"/>
      <c r="G14" s="572"/>
      <c r="H14" s="29">
        <v>44902</v>
      </c>
      <c r="I14" s="30"/>
      <c r="J14" s="37"/>
      <c r="K14" s="38"/>
      <c r="L14" s="39"/>
      <c r="M14" s="32">
        <v>0</v>
      </c>
      <c r="N14" s="33">
        <v>0</v>
      </c>
      <c r="P14" s="39">
        <f t="shared" si="1"/>
        <v>0</v>
      </c>
      <c r="Q14" s="325">
        <v>0</v>
      </c>
      <c r="R14" s="379">
        <v>0</v>
      </c>
    </row>
    <row r="15" spans="1:18" ht="18" thickBot="1" x14ac:dyDescent="0.35">
      <c r="A15" s="23"/>
      <c r="B15" s="24">
        <v>44903</v>
      </c>
      <c r="C15" s="25"/>
      <c r="D15" s="40"/>
      <c r="E15" s="27">
        <v>44903</v>
      </c>
      <c r="F15" s="28"/>
      <c r="G15" s="572"/>
      <c r="H15" s="29">
        <v>44903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79">
        <v>0</v>
      </c>
    </row>
    <row r="16" spans="1:18" ht="18" thickBot="1" x14ac:dyDescent="0.35">
      <c r="A16" s="23"/>
      <c r="B16" s="24">
        <v>44904</v>
      </c>
      <c r="C16" s="25"/>
      <c r="D16" s="35"/>
      <c r="E16" s="27">
        <v>44904</v>
      </c>
      <c r="F16" s="28"/>
      <c r="G16" s="572"/>
      <c r="H16" s="29">
        <v>44904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79">
        <v>0</v>
      </c>
    </row>
    <row r="17" spans="1:18" ht="18" thickBot="1" x14ac:dyDescent="0.35">
      <c r="A17" s="23"/>
      <c r="B17" s="24">
        <v>44905</v>
      </c>
      <c r="C17" s="25"/>
      <c r="D17" s="42"/>
      <c r="E17" s="27">
        <v>44905</v>
      </c>
      <c r="F17" s="28"/>
      <c r="G17" s="572"/>
      <c r="H17" s="29">
        <v>44905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79">
        <v>0</v>
      </c>
    </row>
    <row r="18" spans="1:18" ht="18" thickBot="1" x14ac:dyDescent="0.35">
      <c r="A18" s="23"/>
      <c r="B18" s="24">
        <v>44906</v>
      </c>
      <c r="C18" s="25"/>
      <c r="D18" s="35"/>
      <c r="E18" s="27">
        <v>44906</v>
      </c>
      <c r="F18" s="28"/>
      <c r="G18" s="572"/>
      <c r="H18" s="29">
        <v>44906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79">
        <v>0</v>
      </c>
    </row>
    <row r="19" spans="1:18" ht="18" customHeight="1" thickBot="1" x14ac:dyDescent="0.35">
      <c r="A19" s="23"/>
      <c r="B19" s="24">
        <v>44907</v>
      </c>
      <c r="C19" s="25"/>
      <c r="D19" s="35"/>
      <c r="E19" s="27">
        <v>44907</v>
      </c>
      <c r="F19" s="28"/>
      <c r="G19" s="572"/>
      <c r="H19" s="29">
        <v>44907</v>
      </c>
      <c r="I19" s="30"/>
      <c r="J19" s="37"/>
      <c r="K19" s="863"/>
      <c r="L19" s="47"/>
      <c r="M19" s="32">
        <v>0</v>
      </c>
      <c r="N19" s="33">
        <v>0</v>
      </c>
      <c r="P19" s="39">
        <f t="shared" si="1"/>
        <v>0</v>
      </c>
      <c r="Q19" s="325">
        <v>0</v>
      </c>
      <c r="R19" s="379">
        <v>0</v>
      </c>
    </row>
    <row r="20" spans="1:18" ht="18" customHeight="1" thickBot="1" x14ac:dyDescent="0.35">
      <c r="A20" s="23"/>
      <c r="B20" s="24">
        <v>44908</v>
      </c>
      <c r="C20" s="25"/>
      <c r="D20" s="35"/>
      <c r="E20" s="27">
        <v>44908</v>
      </c>
      <c r="F20" s="28"/>
      <c r="G20" s="572"/>
      <c r="H20" s="29">
        <v>44908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79">
        <v>0</v>
      </c>
    </row>
    <row r="21" spans="1:18" ht="18" thickBot="1" x14ac:dyDescent="0.35">
      <c r="A21" s="23"/>
      <c r="B21" s="24">
        <v>44909</v>
      </c>
      <c r="C21" s="25"/>
      <c r="D21" s="35"/>
      <c r="E21" s="27">
        <v>44909</v>
      </c>
      <c r="F21" s="28"/>
      <c r="G21" s="572"/>
      <c r="H21" s="29">
        <v>44909</v>
      </c>
      <c r="I21" s="30"/>
      <c r="J21" s="37"/>
      <c r="K21" s="565"/>
      <c r="L21" s="45"/>
      <c r="M21" s="32">
        <v>0</v>
      </c>
      <c r="N21" s="33">
        <v>0</v>
      </c>
      <c r="O21" s="867"/>
      <c r="P21" s="39">
        <f t="shared" si="1"/>
        <v>0</v>
      </c>
      <c r="Q21" s="325">
        <f t="shared" si="0"/>
        <v>0</v>
      </c>
      <c r="R21" s="379">
        <v>0</v>
      </c>
    </row>
    <row r="22" spans="1:18" ht="18" thickBot="1" x14ac:dyDescent="0.35">
      <c r="A22" s="23"/>
      <c r="B22" s="24">
        <v>44910</v>
      </c>
      <c r="C22" s="25"/>
      <c r="D22" s="35"/>
      <c r="E22" s="27">
        <v>44910</v>
      </c>
      <c r="F22" s="28"/>
      <c r="G22" s="572"/>
      <c r="H22" s="29">
        <v>44910</v>
      </c>
      <c r="I22" s="30"/>
      <c r="J22" s="37"/>
      <c r="K22" s="773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79">
        <v>0</v>
      </c>
    </row>
    <row r="23" spans="1:18" ht="18" customHeight="1" thickBot="1" x14ac:dyDescent="0.35">
      <c r="A23" s="23"/>
      <c r="B23" s="24">
        <v>44911</v>
      </c>
      <c r="C23" s="25"/>
      <c r="D23" s="35"/>
      <c r="E23" s="27">
        <v>44911</v>
      </c>
      <c r="F23" s="28"/>
      <c r="G23" s="572"/>
      <c r="H23" s="29">
        <v>44911</v>
      </c>
      <c r="I23" s="30"/>
      <c r="J23" s="50"/>
      <c r="K23" s="172"/>
      <c r="L23" s="45"/>
      <c r="M23" s="32">
        <v>0</v>
      </c>
      <c r="N23" s="33">
        <v>0</v>
      </c>
      <c r="O23" s="31"/>
      <c r="P23" s="39">
        <f t="shared" si="1"/>
        <v>0</v>
      </c>
      <c r="Q23" s="325">
        <f t="shared" si="0"/>
        <v>0</v>
      </c>
      <c r="R23" s="379">
        <v>0</v>
      </c>
    </row>
    <row r="24" spans="1:18" ht="18" customHeight="1" thickBot="1" x14ac:dyDescent="0.35">
      <c r="A24" s="23"/>
      <c r="B24" s="24">
        <v>44912</v>
      </c>
      <c r="C24" s="25"/>
      <c r="D24" s="42"/>
      <c r="E24" s="27">
        <v>44912</v>
      </c>
      <c r="F24" s="28"/>
      <c r="G24" s="572"/>
      <c r="H24" s="29">
        <v>44912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79">
        <v>0</v>
      </c>
    </row>
    <row r="25" spans="1:18" ht="18" thickBot="1" x14ac:dyDescent="0.35">
      <c r="A25" s="23"/>
      <c r="B25" s="24">
        <v>44913</v>
      </c>
      <c r="C25" s="25"/>
      <c r="D25" s="35"/>
      <c r="E25" s="27">
        <v>44913</v>
      </c>
      <c r="F25" s="28"/>
      <c r="G25" s="572"/>
      <c r="H25" s="29">
        <v>44913</v>
      </c>
      <c r="I25" s="30"/>
      <c r="J25" s="50"/>
      <c r="K25" s="38"/>
      <c r="L25" s="54"/>
      <c r="M25" s="32">
        <v>0</v>
      </c>
      <c r="N25" s="33">
        <v>0</v>
      </c>
      <c r="O25" s="867"/>
      <c r="P25" s="283">
        <f t="shared" si="1"/>
        <v>0</v>
      </c>
      <c r="Q25" s="325">
        <f t="shared" si="0"/>
        <v>0</v>
      </c>
      <c r="R25" s="379">
        <v>0</v>
      </c>
    </row>
    <row r="26" spans="1:18" ht="18" thickBot="1" x14ac:dyDescent="0.35">
      <c r="A26" s="23"/>
      <c r="B26" s="24">
        <v>44914</v>
      </c>
      <c r="C26" s="25"/>
      <c r="D26" s="35"/>
      <c r="E26" s="27">
        <v>44914</v>
      </c>
      <c r="F26" s="28"/>
      <c r="G26" s="572"/>
      <c r="H26" s="29">
        <v>44914</v>
      </c>
      <c r="I26" s="30"/>
      <c r="J26" s="37"/>
      <c r="K26" s="728"/>
      <c r="L26" s="729"/>
      <c r="M26" s="32">
        <v>0</v>
      </c>
      <c r="N26" s="33">
        <v>0</v>
      </c>
      <c r="O26" s="867"/>
      <c r="P26" s="283">
        <f t="shared" si="1"/>
        <v>0</v>
      </c>
      <c r="Q26" s="325">
        <f t="shared" si="0"/>
        <v>0</v>
      </c>
      <c r="R26" s="379">
        <v>0</v>
      </c>
    </row>
    <row r="27" spans="1:18" ht="18" customHeight="1" thickBot="1" x14ac:dyDescent="0.35">
      <c r="A27" s="23"/>
      <c r="B27" s="24">
        <v>44915</v>
      </c>
      <c r="C27" s="25"/>
      <c r="D27" s="42"/>
      <c r="E27" s="27">
        <v>44915</v>
      </c>
      <c r="F27" s="28"/>
      <c r="G27" s="572"/>
      <c r="H27" s="29">
        <v>44915</v>
      </c>
      <c r="I27" s="30"/>
      <c r="J27" s="55"/>
      <c r="K27" s="174"/>
      <c r="L27" s="54"/>
      <c r="M27" s="32">
        <v>0</v>
      </c>
      <c r="N27" s="33">
        <v>0</v>
      </c>
      <c r="O27" s="867"/>
      <c r="P27" s="283">
        <f t="shared" si="1"/>
        <v>0</v>
      </c>
      <c r="Q27" s="325">
        <f t="shared" si="0"/>
        <v>0</v>
      </c>
      <c r="R27" s="379">
        <v>0</v>
      </c>
    </row>
    <row r="28" spans="1:18" ht="18" customHeight="1" thickBot="1" x14ac:dyDescent="0.35">
      <c r="A28" s="23"/>
      <c r="B28" s="24">
        <v>44916</v>
      </c>
      <c r="C28" s="25"/>
      <c r="D28" s="42"/>
      <c r="E28" s="27">
        <v>44916</v>
      </c>
      <c r="F28" s="28"/>
      <c r="G28" s="572"/>
      <c r="H28" s="29">
        <v>44916</v>
      </c>
      <c r="I28" s="30"/>
      <c r="J28" s="56"/>
      <c r="K28" s="57"/>
      <c r="L28" s="54"/>
      <c r="M28" s="32">
        <v>0</v>
      </c>
      <c r="N28" s="33">
        <v>0</v>
      </c>
      <c r="O28" s="867"/>
      <c r="P28" s="283">
        <f t="shared" si="1"/>
        <v>0</v>
      </c>
      <c r="Q28" s="325">
        <f t="shared" si="0"/>
        <v>0</v>
      </c>
      <c r="R28" s="379">
        <v>0</v>
      </c>
    </row>
    <row r="29" spans="1:18" ht="18" thickBot="1" x14ac:dyDescent="0.35">
      <c r="A29" s="23"/>
      <c r="B29" s="24">
        <v>44917</v>
      </c>
      <c r="C29" s="25"/>
      <c r="D29" s="58"/>
      <c r="E29" s="27">
        <v>44917</v>
      </c>
      <c r="F29" s="28"/>
      <c r="G29" s="572"/>
      <c r="H29" s="29">
        <v>44917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79">
        <v>0</v>
      </c>
    </row>
    <row r="30" spans="1:18" ht="18" thickBot="1" x14ac:dyDescent="0.35">
      <c r="A30" s="23"/>
      <c r="B30" s="24">
        <v>44918</v>
      </c>
      <c r="C30" s="25"/>
      <c r="D30" s="58"/>
      <c r="E30" s="27">
        <v>44918</v>
      </c>
      <c r="F30" s="28"/>
      <c r="G30" s="572"/>
      <c r="H30" s="29">
        <v>44918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79">
        <v>0</v>
      </c>
    </row>
    <row r="31" spans="1:18" ht="18" thickBot="1" x14ac:dyDescent="0.35">
      <c r="A31" s="23"/>
      <c r="B31" s="24">
        <v>44919</v>
      </c>
      <c r="C31" s="25"/>
      <c r="D31" s="67"/>
      <c r="E31" s="27">
        <v>44919</v>
      </c>
      <c r="F31" s="28"/>
      <c r="G31" s="572"/>
      <c r="H31" s="29">
        <v>44919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79">
        <v>0</v>
      </c>
    </row>
    <row r="32" spans="1:18" ht="18" thickBot="1" x14ac:dyDescent="0.35">
      <c r="A32" s="23"/>
      <c r="B32" s="24">
        <v>44920</v>
      </c>
      <c r="C32" s="25"/>
      <c r="D32" s="64"/>
      <c r="E32" s="27">
        <v>44920</v>
      </c>
      <c r="F32" s="28"/>
      <c r="G32" s="572"/>
      <c r="H32" s="29">
        <v>44920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79">
        <v>0</v>
      </c>
    </row>
    <row r="33" spans="1:18" ht="18" thickBot="1" x14ac:dyDescent="0.35">
      <c r="A33" s="23"/>
      <c r="B33" s="24">
        <v>44921</v>
      </c>
      <c r="C33" s="25"/>
      <c r="D33" s="64"/>
      <c r="E33" s="27">
        <v>44921</v>
      </c>
      <c r="F33" s="28"/>
      <c r="G33" s="572"/>
      <c r="H33" s="29">
        <v>44921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79">
        <v>0</v>
      </c>
    </row>
    <row r="34" spans="1:18" ht="18" thickBot="1" x14ac:dyDescent="0.35">
      <c r="A34" s="23"/>
      <c r="B34" s="24">
        <v>44922</v>
      </c>
      <c r="C34" s="25"/>
      <c r="D34" s="64"/>
      <c r="E34" s="27">
        <v>44922</v>
      </c>
      <c r="F34" s="28"/>
      <c r="G34" s="572"/>
      <c r="H34" s="29">
        <v>44922</v>
      </c>
      <c r="I34" s="30"/>
      <c r="J34" s="56"/>
      <c r="K34" s="751"/>
      <c r="L34" s="39"/>
      <c r="M34" s="32">
        <v>0</v>
      </c>
      <c r="N34" s="33">
        <v>0</v>
      </c>
      <c r="P34" s="34">
        <v>0</v>
      </c>
      <c r="Q34" s="325">
        <f t="shared" si="0"/>
        <v>0</v>
      </c>
      <c r="R34" s="379">
        <v>0</v>
      </c>
    </row>
    <row r="35" spans="1:18" ht="18" thickBot="1" x14ac:dyDescent="0.35">
      <c r="A35" s="23"/>
      <c r="B35" s="24">
        <v>44923</v>
      </c>
      <c r="C35" s="690"/>
      <c r="D35" s="67"/>
      <c r="E35" s="27">
        <v>44923</v>
      </c>
      <c r="F35" s="28"/>
      <c r="G35" s="572"/>
      <c r="H35" s="29">
        <v>44923</v>
      </c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0"/>
        <v>0</v>
      </c>
      <c r="R35" s="379">
        <v>0</v>
      </c>
    </row>
    <row r="36" spans="1:18" ht="18" customHeight="1" thickTop="1" thickBot="1" x14ac:dyDescent="0.35">
      <c r="A36" s="23"/>
      <c r="B36" s="24">
        <v>44924</v>
      </c>
      <c r="C36" s="693"/>
      <c r="D36" s="786"/>
      <c r="E36" s="27">
        <v>44924</v>
      </c>
      <c r="F36" s="28"/>
      <c r="G36" s="662"/>
      <c r="H36" s="29">
        <v>44924</v>
      </c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79">
        <v>0</v>
      </c>
    </row>
    <row r="37" spans="1:18" ht="18" customHeight="1" thickBot="1" x14ac:dyDescent="0.35">
      <c r="A37" s="23"/>
      <c r="B37" s="24">
        <v>44925</v>
      </c>
      <c r="C37" s="692"/>
      <c r="D37" s="742"/>
      <c r="E37" s="27">
        <v>44925</v>
      </c>
      <c r="F37" s="28"/>
      <c r="G37" s="662"/>
      <c r="H37" s="29">
        <v>44925</v>
      </c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79">
        <v>0</v>
      </c>
    </row>
    <row r="38" spans="1:18" ht="18" thickBot="1" x14ac:dyDescent="0.35">
      <c r="A38" s="23"/>
      <c r="B38" s="24">
        <v>44926</v>
      </c>
      <c r="C38" s="692"/>
      <c r="D38" s="742"/>
      <c r="E38" s="27">
        <v>44926</v>
      </c>
      <c r="F38" s="28"/>
      <c r="G38" s="662"/>
      <c r="H38" s="29">
        <v>44926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79">
        <v>0</v>
      </c>
    </row>
    <row r="39" spans="1:18" ht="18" thickBot="1" x14ac:dyDescent="0.35">
      <c r="A39" s="23"/>
      <c r="B39" s="24">
        <v>44927</v>
      </c>
      <c r="C39" s="692"/>
      <c r="D39" s="695"/>
      <c r="E39" s="27">
        <v>44927</v>
      </c>
      <c r="F39" s="508"/>
      <c r="G39" s="662"/>
      <c r="H39" s="29">
        <v>44927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79">
        <v>0</v>
      </c>
    </row>
    <row r="40" spans="1:18" ht="18" thickBot="1" x14ac:dyDescent="0.35">
      <c r="A40" s="23"/>
      <c r="B40" s="24">
        <v>44928</v>
      </c>
      <c r="C40" s="692"/>
      <c r="D40" s="742"/>
      <c r="E40" s="27">
        <v>44928</v>
      </c>
      <c r="F40" s="70"/>
      <c r="G40" s="572"/>
      <c r="H40" s="29">
        <v>44928</v>
      </c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7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47">
        <f>SUM(M5:M40)</f>
        <v>35987.5</v>
      </c>
      <c r="N41" s="947">
        <f>SUM(N5:N40)</f>
        <v>36216</v>
      </c>
      <c r="P41" s="505">
        <f>SUM(P5:P40)</f>
        <v>102520</v>
      </c>
      <c r="Q41" s="1068">
        <f>SUM(Q5:Q40)</f>
        <v>2000</v>
      </c>
      <c r="R41" s="37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48"/>
      <c r="N42" s="948"/>
      <c r="P42" s="34"/>
      <c r="Q42" s="1069"/>
      <c r="R42" s="788">
        <f>SUM(R5:R41)</f>
        <v>0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85"/>
      <c r="N43" s="885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85"/>
      <c r="N44" s="885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3">
        <f>M41+N41</f>
        <v>72203.5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85"/>
      <c r="N46" s="885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85"/>
      <c r="N47" s="885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85"/>
      <c r="N48" s="885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85"/>
      <c r="N49" s="885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85"/>
      <c r="N50" s="885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85"/>
      <c r="N51" s="885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85"/>
      <c r="N52" s="885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85"/>
      <c r="N53" s="885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85"/>
      <c r="N54" s="885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85"/>
      <c r="N55" s="885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85"/>
      <c r="N56" s="885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85"/>
      <c r="N57" s="885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85"/>
      <c r="N59" s="885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25752.5</v>
      </c>
      <c r="D67" s="88"/>
      <c r="E67" s="91" t="s">
        <v>8</v>
      </c>
      <c r="F67" s="90">
        <f>SUM(F5:F60)</f>
        <v>100520</v>
      </c>
      <c r="G67" s="573"/>
      <c r="H67" s="91" t="s">
        <v>9</v>
      </c>
      <c r="I67" s="92">
        <f>SUM(I5:I60)</f>
        <v>4564</v>
      </c>
      <c r="J67" s="93"/>
      <c r="K67" s="94" t="s">
        <v>10</v>
      </c>
      <c r="L67" s="95">
        <f>SUM(L5:L65)-L26</f>
        <v>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4564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70203.5</v>
      </c>
      <c r="I70" s="102"/>
      <c r="J70" s="560"/>
    </row>
    <row r="71" spans="1:17" ht="18.75" x14ac:dyDescent="0.3">
      <c r="D71" s="938" t="s">
        <v>95</v>
      </c>
      <c r="E71" s="938"/>
      <c r="F71" s="111">
        <v>0</v>
      </c>
      <c r="I71" s="909" t="s">
        <v>13</v>
      </c>
      <c r="J71" s="910"/>
      <c r="K71" s="911">
        <f>F73+F74+F75</f>
        <v>70203.5</v>
      </c>
      <c r="L71" s="911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70203.5</v>
      </c>
      <c r="H73" s="555"/>
      <c r="I73" s="108" t="s">
        <v>15</v>
      </c>
      <c r="J73" s="109"/>
      <c r="K73" s="1037">
        <f>-C4</f>
        <v>-3445405.07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91" t="s">
        <v>18</v>
      </c>
      <c r="E75" s="892"/>
      <c r="F75" s="113">
        <v>0</v>
      </c>
      <c r="I75" s="1065" t="s">
        <v>198</v>
      </c>
      <c r="J75" s="1066"/>
      <c r="K75" s="1067">
        <f>K71+K73</f>
        <v>-3375201.57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732"/>
      <c r="F3" s="307"/>
      <c r="G3" s="410">
        <f>D3-F3</f>
        <v>71664.570000000007</v>
      </c>
      <c r="I3" s="890"/>
      <c r="J3" s="391"/>
      <c r="K3" s="392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412"/>
      <c r="F4" s="111"/>
      <c r="G4" s="544">
        <f t="shared" ref="G4:G65" si="0">D4-F4</f>
        <v>67954.600000000006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412"/>
      <c r="F5" s="111"/>
      <c r="G5" s="544">
        <f t="shared" si="0"/>
        <v>11186.4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412"/>
      <c r="F6" s="111"/>
      <c r="G6" s="544">
        <f t="shared" si="0"/>
        <v>146604.18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>
        <v>44897</v>
      </c>
      <c r="C7" s="246" t="s">
        <v>1575</v>
      </c>
      <c r="D7" s="111">
        <v>63814.55</v>
      </c>
      <c r="E7" s="412"/>
      <c r="F7" s="111"/>
      <c r="G7" s="544">
        <f t="shared" si="0"/>
        <v>63814.55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412"/>
      <c r="F8" s="111"/>
      <c r="G8" s="544">
        <f t="shared" si="0"/>
        <v>87713.600000000006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412"/>
      <c r="F9" s="111"/>
      <c r="G9" s="544">
        <f t="shared" si="0"/>
        <v>176506.72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412"/>
      <c r="F10" s="111"/>
      <c r="G10" s="544">
        <f t="shared" si="0"/>
        <v>4998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412"/>
      <c r="F11" s="111"/>
      <c r="G11" s="544">
        <f t="shared" si="0"/>
        <v>39827.120000000003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412"/>
      <c r="F12" s="111"/>
      <c r="G12" s="544">
        <f t="shared" si="0"/>
        <v>1600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>
        <v>44902</v>
      </c>
      <c r="C13" s="246" t="s">
        <v>1581</v>
      </c>
      <c r="D13" s="111">
        <v>115923</v>
      </c>
      <c r="E13" s="412"/>
      <c r="F13" s="111"/>
      <c r="G13" s="544">
        <f t="shared" si="0"/>
        <v>115923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412"/>
      <c r="F14" s="111"/>
      <c r="G14" s="544">
        <f t="shared" si="0"/>
        <v>117408.92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412"/>
      <c r="F15" s="111"/>
      <c r="G15" s="544">
        <f t="shared" si="0"/>
        <v>23339.54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412"/>
      <c r="F16" s="111"/>
      <c r="G16" s="544">
        <f t="shared" si="0"/>
        <v>12306.1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412"/>
      <c r="F17" s="111"/>
      <c r="G17" s="544">
        <f t="shared" si="0"/>
        <v>5161.1000000000004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>
        <v>44905</v>
      </c>
      <c r="C18" s="246" t="s">
        <v>1586</v>
      </c>
      <c r="D18" s="111">
        <v>46446.26</v>
      </c>
      <c r="E18" s="412"/>
      <c r="F18" s="111"/>
      <c r="G18" s="544">
        <f t="shared" si="0"/>
        <v>46446.26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412"/>
      <c r="F19" s="111"/>
      <c r="G19" s="544">
        <f t="shared" si="0"/>
        <v>12336.7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412"/>
      <c r="F20" s="111"/>
      <c r="G20" s="544">
        <f t="shared" si="0"/>
        <v>34531.5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412"/>
      <c r="F21" s="111"/>
      <c r="G21" s="544">
        <f t="shared" si="0"/>
        <v>178202.74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412"/>
      <c r="F22" s="111"/>
      <c r="G22" s="544">
        <f t="shared" si="0"/>
        <v>7436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>
        <v>44910</v>
      </c>
      <c r="C23" s="246" t="s">
        <v>1591</v>
      </c>
      <c r="D23" s="111">
        <v>63697.919999999998</v>
      </c>
      <c r="E23" s="412"/>
      <c r="F23" s="111"/>
      <c r="G23" s="544">
        <f t="shared" si="0"/>
        <v>63697.919999999998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412"/>
      <c r="F24" s="111"/>
      <c r="G24" s="544">
        <f t="shared" si="0"/>
        <v>7062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412"/>
      <c r="F25" s="111"/>
      <c r="G25" s="544">
        <f t="shared" si="0"/>
        <v>30339.26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412"/>
      <c r="F26" s="111"/>
      <c r="G26" s="544">
        <f t="shared" si="0"/>
        <v>150530.4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>
        <v>44912</v>
      </c>
      <c r="C27" s="246" t="s">
        <v>1595</v>
      </c>
      <c r="D27" s="111">
        <v>133820.34</v>
      </c>
      <c r="E27" s="412"/>
      <c r="F27" s="111"/>
      <c r="G27" s="544">
        <f t="shared" si="0"/>
        <v>133820.34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>
        <v>44912</v>
      </c>
      <c r="C28" s="246" t="s">
        <v>1596</v>
      </c>
      <c r="D28" s="111">
        <v>43916.800000000003</v>
      </c>
      <c r="E28" s="412"/>
      <c r="F28" s="111"/>
      <c r="G28" s="544">
        <f t="shared" si="0"/>
        <v>43916.800000000003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412"/>
      <c r="F29" s="111"/>
      <c r="G29" s="544">
        <f t="shared" si="0"/>
        <v>12678.8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>
        <v>44914</v>
      </c>
      <c r="C30" s="246" t="s">
        <v>1598</v>
      </c>
      <c r="D30" s="111">
        <v>82311.899999999994</v>
      </c>
      <c r="E30" s="412"/>
      <c r="F30" s="111"/>
      <c r="G30" s="544">
        <f t="shared" si="0"/>
        <v>82311.899999999994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412"/>
      <c r="F31" s="111"/>
      <c r="G31" s="544">
        <f t="shared" si="0"/>
        <v>134218.38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412"/>
      <c r="F32" s="111"/>
      <c r="G32" s="544">
        <f t="shared" si="0"/>
        <v>197070.6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412"/>
      <c r="F33" s="111"/>
      <c r="G33" s="544">
        <f t="shared" si="0"/>
        <v>41423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>
        <v>44917</v>
      </c>
      <c r="C34" s="246" t="s">
        <v>1602</v>
      </c>
      <c r="D34" s="111">
        <v>223573.03</v>
      </c>
      <c r="E34" s="412"/>
      <c r="F34" s="111"/>
      <c r="G34" s="544">
        <f t="shared" si="0"/>
        <v>223573.03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412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412"/>
      <c r="F36" s="111"/>
      <c r="G36" s="544">
        <f t="shared" si="0"/>
        <v>207942.8</v>
      </c>
      <c r="I36" s="1070"/>
      <c r="J36" s="1071"/>
      <c r="K36" s="1071"/>
      <c r="L36" s="1072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412"/>
      <c r="F37" s="111"/>
      <c r="G37" s="544">
        <f t="shared" si="0"/>
        <v>54948.76</v>
      </c>
      <c r="I37" s="1070"/>
      <c r="J37" s="1071"/>
      <c r="K37" s="1071"/>
      <c r="L37" s="1072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412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253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253"/>
      <c r="F40" s="69"/>
      <c r="G40" s="111">
        <f t="shared" si="0"/>
        <v>22292</v>
      </c>
      <c r="I40" s="995" t="s">
        <v>594</v>
      </c>
      <c r="J40" s="996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407"/>
      <c r="F67" s="395">
        <f>SUM(F3:F66)</f>
        <v>0</v>
      </c>
      <c r="G67" s="153">
        <f>SUM(G3:G66)</f>
        <v>2693794.7899999991</v>
      </c>
      <c r="I67" s="991" t="s">
        <v>594</v>
      </c>
      <c r="J67" s="992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5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5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17" t="s">
        <v>208</v>
      </c>
      <c r="D1" s="918"/>
      <c r="E1" s="918"/>
      <c r="F1" s="918"/>
      <c r="G1" s="918"/>
      <c r="H1" s="918"/>
      <c r="I1" s="918"/>
      <c r="J1" s="918"/>
      <c r="K1" s="918"/>
      <c r="L1" s="918"/>
      <c r="M1" s="91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28"/>
      <c r="X5" s="92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3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36"/>
      <c r="X26" s="93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29"/>
      <c r="X27" s="930"/>
      <c r="Y27" s="93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30"/>
      <c r="X28" s="930"/>
      <c r="Y28" s="93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47">
        <f>SUM(M5:M35)</f>
        <v>1077791.3</v>
      </c>
      <c r="N36" s="949">
        <f>SUM(N5:N35)</f>
        <v>936398</v>
      </c>
      <c r="O36" s="276"/>
      <c r="P36" s="277">
        <v>0</v>
      </c>
      <c r="Q36" s="95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48"/>
      <c r="N37" s="950"/>
      <c r="O37" s="276"/>
      <c r="P37" s="277">
        <v>0</v>
      </c>
      <c r="Q37" s="95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2" t="s">
        <v>11</v>
      </c>
      <c r="I52" s="903"/>
      <c r="J52" s="100"/>
      <c r="K52" s="904">
        <f>I50+L50</f>
        <v>90750.75</v>
      </c>
      <c r="L52" s="937"/>
      <c r="M52" s="272"/>
      <c r="N52" s="272"/>
      <c r="P52" s="34"/>
      <c r="Q52" s="13"/>
    </row>
    <row r="53" spans="1:17" ht="16.5" thickBot="1" x14ac:dyDescent="0.3">
      <c r="D53" s="908" t="s">
        <v>12</v>
      </c>
      <c r="E53" s="908"/>
      <c r="F53" s="312">
        <f>F50-K52-C50</f>
        <v>1739855.03</v>
      </c>
      <c r="I53" s="102"/>
      <c r="J53" s="103"/>
    </row>
    <row r="54" spans="1:17" ht="18.75" x14ac:dyDescent="0.3">
      <c r="D54" s="938" t="s">
        <v>95</v>
      </c>
      <c r="E54" s="938"/>
      <c r="F54" s="111">
        <v>-1567070.66</v>
      </c>
      <c r="I54" s="909" t="s">
        <v>13</v>
      </c>
      <c r="J54" s="910"/>
      <c r="K54" s="911">
        <f>F56+F57+F58</f>
        <v>703192.8600000001</v>
      </c>
      <c r="L54" s="911"/>
      <c r="M54" s="939" t="s">
        <v>211</v>
      </c>
      <c r="N54" s="940"/>
      <c r="O54" s="940"/>
      <c r="P54" s="940"/>
      <c r="Q54" s="94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42"/>
      <c r="N55" s="943"/>
      <c r="O55" s="943"/>
      <c r="P55" s="943"/>
      <c r="Q55" s="94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13">
        <f>-C4</f>
        <v>-567389.35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91" t="s">
        <v>18</v>
      </c>
      <c r="E58" s="892"/>
      <c r="F58" s="113">
        <v>754143.23</v>
      </c>
      <c r="I58" s="893" t="s">
        <v>198</v>
      </c>
      <c r="J58" s="894"/>
      <c r="K58" s="895">
        <f>K54+K56</f>
        <v>135803.51000000013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5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5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316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28"/>
      <c r="X5" s="92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3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36"/>
      <c r="X26" s="93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29"/>
      <c r="X27" s="930"/>
      <c r="Y27" s="93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30"/>
      <c r="X28" s="930"/>
      <c r="Y28" s="93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47">
        <f>SUM(M5:M35)</f>
        <v>1818445.73</v>
      </c>
      <c r="N36" s="949">
        <f>SUM(N5:N35)</f>
        <v>739014</v>
      </c>
      <c r="O36" s="276"/>
      <c r="P36" s="277">
        <v>0</v>
      </c>
      <c r="Q36" s="95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48"/>
      <c r="N37" s="950"/>
      <c r="O37" s="276"/>
      <c r="P37" s="277">
        <v>0</v>
      </c>
      <c r="Q37" s="95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2" t="s">
        <v>11</v>
      </c>
      <c r="I52" s="903"/>
      <c r="J52" s="100"/>
      <c r="K52" s="904">
        <f>I50+L50</f>
        <v>158798.12</v>
      </c>
      <c r="L52" s="937"/>
      <c r="M52" s="272"/>
      <c r="N52" s="272"/>
      <c r="P52" s="34"/>
      <c r="Q52" s="13"/>
    </row>
    <row r="53" spans="1:17" x14ac:dyDescent="0.25">
      <c r="D53" s="908" t="s">
        <v>12</v>
      </c>
      <c r="E53" s="908"/>
      <c r="F53" s="312">
        <f>F50-K52-C50</f>
        <v>2078470.75</v>
      </c>
      <c r="I53" s="102"/>
      <c r="J53" s="103"/>
    </row>
    <row r="54" spans="1:17" ht="18.75" x14ac:dyDescent="0.3">
      <c r="D54" s="938" t="s">
        <v>95</v>
      </c>
      <c r="E54" s="938"/>
      <c r="F54" s="111">
        <v>-1448401.2</v>
      </c>
      <c r="I54" s="909" t="s">
        <v>13</v>
      </c>
      <c r="J54" s="910"/>
      <c r="K54" s="911">
        <f>F56+F57+F58</f>
        <v>1025960.7</v>
      </c>
      <c r="L54" s="91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13">
        <f>-C4</f>
        <v>-754143.23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91" t="s">
        <v>18</v>
      </c>
      <c r="E58" s="892"/>
      <c r="F58" s="113">
        <v>1149740.4099999999</v>
      </c>
      <c r="I58" s="893" t="s">
        <v>198</v>
      </c>
      <c r="J58" s="894"/>
      <c r="K58" s="895">
        <f>K54+K56</f>
        <v>271817.46999999997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59" t="s">
        <v>413</v>
      </c>
      <c r="C43" s="960"/>
      <c r="D43" s="960"/>
      <c r="E43" s="961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62"/>
      <c r="C44" s="963"/>
      <c r="D44" s="963"/>
      <c r="E44" s="964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65"/>
      <c r="C45" s="966"/>
      <c r="D45" s="966"/>
      <c r="E45" s="967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74" t="s">
        <v>593</v>
      </c>
      <c r="C47" s="975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76"/>
      <c r="C48" s="977"/>
      <c r="D48" s="253"/>
      <c r="E48" s="69"/>
      <c r="F48" s="137">
        <f t="shared" si="2"/>
        <v>0</v>
      </c>
      <c r="I48" s="348"/>
      <c r="J48" s="968" t="s">
        <v>414</v>
      </c>
      <c r="K48" s="969"/>
      <c r="L48" s="970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71"/>
      <c r="K49" s="972"/>
      <c r="L49" s="973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78" t="s">
        <v>594</v>
      </c>
      <c r="J50" s="979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78"/>
      <c r="J51" s="979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78"/>
      <c r="J52" s="979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78"/>
      <c r="J53" s="979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78"/>
      <c r="J54" s="979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78"/>
      <c r="J55" s="979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78"/>
      <c r="J56" s="979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78"/>
      <c r="J57" s="979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78"/>
      <c r="J58" s="979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78"/>
      <c r="J59" s="979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78"/>
      <c r="J60" s="979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78"/>
      <c r="J61" s="979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78"/>
      <c r="J62" s="979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78"/>
      <c r="J63" s="979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78"/>
      <c r="J64" s="979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78"/>
      <c r="J65" s="979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78"/>
      <c r="J66" s="979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78"/>
      <c r="J67" s="979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78"/>
      <c r="J68" s="979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78"/>
      <c r="J69" s="979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78"/>
      <c r="J70" s="979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78"/>
      <c r="J71" s="979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78"/>
      <c r="J72" s="979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78"/>
      <c r="J73" s="979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78"/>
      <c r="J74" s="979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78"/>
      <c r="J75" s="979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78"/>
      <c r="J76" s="979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78"/>
      <c r="J77" s="979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80"/>
      <c r="J78" s="981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53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54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646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28"/>
      <c r="X5" s="92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3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36"/>
      <c r="X26" s="93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29"/>
      <c r="X27" s="930"/>
      <c r="Y27" s="93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30"/>
      <c r="X28" s="930"/>
      <c r="Y28" s="93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47">
        <f>SUM(M5:M35)</f>
        <v>2143864.4900000002</v>
      </c>
      <c r="N36" s="949">
        <f>SUM(N5:N35)</f>
        <v>791108</v>
      </c>
      <c r="O36" s="276"/>
      <c r="P36" s="277">
        <v>0</v>
      </c>
      <c r="Q36" s="98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48"/>
      <c r="N37" s="950"/>
      <c r="O37" s="276"/>
      <c r="P37" s="277">
        <v>0</v>
      </c>
      <c r="Q37" s="98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84">
        <f>M36+N36</f>
        <v>2934972.49</v>
      </c>
      <c r="N39" s="98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2" t="s">
        <v>11</v>
      </c>
      <c r="I52" s="903"/>
      <c r="J52" s="100"/>
      <c r="K52" s="904">
        <f>I50+L50</f>
        <v>197471.8</v>
      </c>
      <c r="L52" s="937"/>
      <c r="M52" s="272"/>
      <c r="N52" s="272"/>
      <c r="P52" s="34"/>
      <c r="Q52" s="13"/>
    </row>
    <row r="53" spans="1:17" x14ac:dyDescent="0.25">
      <c r="D53" s="908" t="s">
        <v>12</v>
      </c>
      <c r="E53" s="908"/>
      <c r="F53" s="312">
        <f>F50-K52-C50</f>
        <v>2057786.11</v>
      </c>
      <c r="I53" s="102"/>
      <c r="J53" s="103"/>
    </row>
    <row r="54" spans="1:17" ht="18.75" x14ac:dyDescent="0.3">
      <c r="D54" s="938" t="s">
        <v>95</v>
      </c>
      <c r="E54" s="938"/>
      <c r="F54" s="111">
        <v>-1702928.14</v>
      </c>
      <c r="I54" s="909" t="s">
        <v>13</v>
      </c>
      <c r="J54" s="910"/>
      <c r="K54" s="911">
        <f>F56+F57+F58</f>
        <v>1147965.3400000003</v>
      </c>
      <c r="L54" s="91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13">
        <f>-C4</f>
        <v>-1149740.4099999999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91" t="s">
        <v>18</v>
      </c>
      <c r="E58" s="892"/>
      <c r="F58" s="113">
        <v>1266568.45</v>
      </c>
      <c r="I58" s="893" t="s">
        <v>97</v>
      </c>
      <c r="J58" s="894"/>
      <c r="K58" s="895">
        <f>K54+K56</f>
        <v>-1775.0699999995995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2023-01-11T22:01:04Z</dcterms:modified>
</cp:coreProperties>
</file>