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9" activeTab="1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4" l="1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Q24" i="14"/>
  <c r="Q25" i="14"/>
  <c r="Q26" i="14"/>
  <c r="Q27" i="14"/>
  <c r="Q28" i="14"/>
  <c r="Q29" i="14"/>
  <c r="Q30" i="14"/>
  <c r="Q31" i="14"/>
  <c r="Q32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5" i="14"/>
  <c r="Q34" i="14"/>
  <c r="T33" i="14"/>
  <c r="Q33" i="14"/>
  <c r="P32" i="14"/>
  <c r="P31" i="14"/>
  <c r="P30" i="14"/>
  <c r="N36" i="14"/>
  <c r="P28" i="14"/>
  <c r="P27" i="14"/>
  <c r="P26" i="14"/>
  <c r="P25" i="14"/>
  <c r="P24" i="14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<sst xmlns="http://schemas.openxmlformats.org/spreadsheetml/2006/main" count="1119" uniqueCount="589">
  <si>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</si>
  <si>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</si>
  <si>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</si>
  <si>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</si>
  <si>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</si>
  <si>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</si>
  <si>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</si>
  <si>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</si>
  <si>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</si>
  <si>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</si>
  <si>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</si>
  <si>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</si>
  <si>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</si>
  <si>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</si>
  <si>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</si>
  <si>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</si>
  <si>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</si>
  <si>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</si>
  <si>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</si>
  <si>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</si>
  <si>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</si>
  <si>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</si>
  <si>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</si>
  <si>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</si>
  <si>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</si>
  <si>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</si>
  <si>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</si>
  <si>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</si>
  <si>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</si>
  <si>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</si>
  <si>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</si>
  <si>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</si>
  <si>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</si>
  <si>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</si>
  <si>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</si>
  <si>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</si>
  <si>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</si>
  <si>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</si>
  <si>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</si>
  <si>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</si>
  <si>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</si>
  <si>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</si>
  <si>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</si>
  <si>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</si>
  <si>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</si>
  <si>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</si>
  <si>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</si>
  <si>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</si>
  <si>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</si>
  <si>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</si>
  <si>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</si>
  <si>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</si>
  <si>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</si>
  <si>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</si>
  <si>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</si>
  <si>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</si>
  <si>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</si>
  <si>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</si>
  <si>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</si>
  <si>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</si>
  <si>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</si>
  <si>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</si>
  <si>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</si>
  <si>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</si>
  <si>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</si>
  <si>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</si>
  <si>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</si>
  <si>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</si>
  <si>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</si>
  <si>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</si>
  <si>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</si>
  <si>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</si>
  <si>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</si>
  <si>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</si>
  <si>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</si>
  <si>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</si>
  <si>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</si>
  <si>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</si>
  <si>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</si>
  <si>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</si>
  <si>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</si>
  <si>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</si>
  <si>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</si>
  <si>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</si>
  <si>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</si>
  <si>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</si>
  <si>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</si>
  <si>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</si>
  <si>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</si>
  <si>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</si>
  <si>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</si>
  <si>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</si>
  <si>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</si>
  <si>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</si>
  <si>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</si>
  <si>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</si>
  <si>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</si>
  <si>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</si>
  <si>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</si>
  <si>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</si>
  <si>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</si>
  <si>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</si>
  <si>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</si>
  <si>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</si>
  <si>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</si>
  <si>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</si>
  <si>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</si>
  <si>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</si>
  <si>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</si>
  <si>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</si>
  <si>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</si>
  <si>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</si>
  <si>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</si>
  <si>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</si>
  <si>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</si>
  <si>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</si>
  <si>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</si>
  <si>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</si>
  <si>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</si>
  <si>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</si>
  <si>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</si>
  <si>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</si>
  <si>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</si>
  <si>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</si>
  <si>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</si>
  <si>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</si>
  <si>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</si>
  <si>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</si>
  <si>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</si>
  <si>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</si>
  <si>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</si>
  <si>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</si>
  <si>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</si>
  <si>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</si>
  <si>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</si>
  <si>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</si>
  <si>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</si>
  <si>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</si>
  <si>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</si>
  <si>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</si>
  <si>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</si>
  <si>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</si>
  <si>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</si>
  <si>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</si>
  <si>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</si>
  <si>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</si>
  <si>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</si>
  <si>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</si>
  <si>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</si>
  <si>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</si>
  <si>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</si>
  <si>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</si>
  <si>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</si>
  <si>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</si>
  <si>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</si>
  <si>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</si>
  <si>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</si>
  <si>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</si>
  <si>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</si>
  <si>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</si>
  <si>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</si>
  <si>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</si>
  <si>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</si>
  <si>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</si>
  <si>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</si>
  <si>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</si>
  <si>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</si>
  <si>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</si>
  <si>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</si>
  <si>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</si>
  <si>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</si>
  <si>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</si>
  <si>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</si>
  <si>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</si>
  <si>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</si>
  <si>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</si>
  <si>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</si>
  <si>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</si>
  <si>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</si>
  <si>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</si>
  <si>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</si>
  <si>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</si>
  <si>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</si>
  <si>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</si>
  <si>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</si>
  <si>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</si>
  <si>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</si>
  <si>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</si>
  <si>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</si>
  <si>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</si>
  <si>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</si>
  <si>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</si>
  <si>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</si>
  <si>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</si>
  <si>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</si>
  <si>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</si>
  <si>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</si>
  <si>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</si>
  <si>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</si>
  <si>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</si>
  <si>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</si>
  <si>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</si>
  <si>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</si>
  <si>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</si>
  <si>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</si>
  <si>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</si>
  <si>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</si>
  <si>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</si>
  <si>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</si>
  <si>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</si>
  <si>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</si>
  <si>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</si>
  <si>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</si>
  <si>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</si>
  <si>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</si>
  <si>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</si>
  <si>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</si>
  <si>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</si>
  <si>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</si>
  <si>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</si>
  <si>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</si>
  <si>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</si>
  <si>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</si>
  <si>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</si>
  <si>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</si>
  <si>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</si>
  <si>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</si>
  <si>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</si>
  <si>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</si>
  <si>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</si>
  <si>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</si>
  <si>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</si>
  <si>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</si>
  <si>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</si>
  <si>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</si>
  <si>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</si>
  <si>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</si>
  <si>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</si>
  <si>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</si>
  <si>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</si>
  <si>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</si>
  <si>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</si>
  <si>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</si>
  <si>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</si>
  <si>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</si>
  <si>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</si>
  <si>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</si>
  <si>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</si>
  <si>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</si>
  <si>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</si>
  <si>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</si>
  <si>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</si>
  <si>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</si>
  <si>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</si>
  <si>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</si>
  <si>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</si>
  <si>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</si>
  <si>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</si>
  <si>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</si>
  <si>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</si>
  <si>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</si>
  <si>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</si>
  <si>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</si>
  <si>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</si>
  <si>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</si>
  <si>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</si>
  <si>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</si>
  <si>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</si>
  <si>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</si>
  <si>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</si>
  <si>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</si>
  <si>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</si>
  <si>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</si>
  <si>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</si>
  <si>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</si>
  <si>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</si>
  <si>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</si>
  <si>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</si>
  <si>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</si>
  <si>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</si>
  <si>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</si>
  <si>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</si>
  <si>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</si>
  <si>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</si>
  <si>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</si>
  <si>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</si>
  <si>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</si>
  <si>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</si>
  <si>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</si>
  <si>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</si>
  <si>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</si>
  <si>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</si>
  <si>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</si>
  <si>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</si>
  <si>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</si>
  <si>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</si>
  <si>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</si>
  <si>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</si>
  <si>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</si>
  <si>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</si>
  <si>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</si>
  <si>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</si>
  <si>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</si>
  <si>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</si>
  <si>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</si>
  <si>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</si>
  <si>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</si>
  <si>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</si>
  <si>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</si>
  <si>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</si>
  <si>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</si>
  <si>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</si>
  <si>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</si>
  <si>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</si>
  <si>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</si>
  <si>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</si>
  <si>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</si>
  <si>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</si>
  <si>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</si>
  <si>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</si>
  <si>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</si>
  <si>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</si>
  <si>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</si>
  <si>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</si>
  <si>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</si>
  <si>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</si>
  <si>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</si>
  <si>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</si>
  <si>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</si>
  <si>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</si>
  <si>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</si>
  <si>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</si>
  <si>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</si>
  <si>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</si>
  <si>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</si>
  <si>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</si>
  <si>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</si>
  <si>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</si>
  <si>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</si>
  <si>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</si>
  <si>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</si>
  <si>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</si>
  <si>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</si>
  <si>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</si>
  <si>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</si>
  <si>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</si>
  <si>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</si>
  <si>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</si>
  <si>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</si>
  <si>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</si>
  <si>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</si>
  <si>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</si>
  <si>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</si>
  <si>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</si>
  <si>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</si>
  <si>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</si>
  <si>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</si>
  <si>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</si>
  <si>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</si>
  <si>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</si>
  <si>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</si>
  <si>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</si>
  <si>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</si>
  <si>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</si>
  <si>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</si>
  <si>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</si>
  <si>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</si>
  <si>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</si>
  <si>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</si>
  <si>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</si>
  <si>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</si>
  <si>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</si>
  <si>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</si>
  <si>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</si>
  <si>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</si>
  <si>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</si>
  <si>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</si>
  <si>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</si>
  <si>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</si>
  <si>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</si>
  <si>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</si>
  <si>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</si>
  <si>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</si>
  <si>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</si>
  <si>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</si>
  <si>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</si>
  <si>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</si>
  <si>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</si>
  <si>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</si>
  <si>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</si>
  <si>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</si>
  <si>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</si>
  <si>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</si>
  <si>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</si>
  <si>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</si>
  <si>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</si>
  <si>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</si>
  <si>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</si>
  <si>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</si>
  <si>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</si>
  <si>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</si>
  <si>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</si>
  <si>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</si>
  <si>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</si>
  <si>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</si>
  <si>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</si>
  <si>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</si>
  <si>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</si>
  <si>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</si>
  <si>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</si>
  <si>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</si>
  <si>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</si>
  <si>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</si>
  <si>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</si>
  <si>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</si>
  <si>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</si>
  <si>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</si>
  <si>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</si>
  <si>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</si>
  <si>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</si>
  <si>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</si>
  <si>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</si>
  <si>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</si>
  <si>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</si>
  <si>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</si>
  <si>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</si>
  <si>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</si>
  <si>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</si>
  <si>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</si>
  <si>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</si>
  <si>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</si>
  <si>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</si>
  <si>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</si>
  <si>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</si>
  <si>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</si>
  <si>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</si>
  <si>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</si>
  <si>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</si>
  <si>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</si>
  <si>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</si>
  <si>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</si>
  <si>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</si>
  <si>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</si>
  <si>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</si>
  <si>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</si>
  <si>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</si>
  <si>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</si>
  <si>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</si>
  <si>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</si>
  <si>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</si>
  <si>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</si>
  <si>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</si>
  <si>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</si>
  <si>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</si>
  <si>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</si>
  <si>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</si>
  <si>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</si>
  <si>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</si>
  <si>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</si>
  <si>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</si>
  <si>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</si>
  <si>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</si>
  <si>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</si>
  <si>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</si>
  <si>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</si>
  <si>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</si>
  <si>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</si>
  <si>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</si>
  <si>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</si>
  <si>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</si>
  <si>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</si>
  <si>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</si>
  <si>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</si>
  <si>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</si>
  <si>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</si>
  <si>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</si>
  <si>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</si>
  <si>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</si>
  <si>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</si>
  <si>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</si>
  <si>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</si>
  <si>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</si>
  <si>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</si>
  <si>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</si>
  <si>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</si>
  <si>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</si>
  <si>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</si>
  <si>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</si>
  <si>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</si>
  <si>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</si>
  <si>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</si>
  <si>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</si>
  <si>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</si>
  <si>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</si>
  <si>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</si>
  <si>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</si>
  <si>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</si>
  <si>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</si>
  <si>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</si>
  <si>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</si>
  <si>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</si>
  <si>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</si>
  <si>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</si>
  <si>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</si>
  <si>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</si>
  <si>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</si>
  <si>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</si>
  <si>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</si>
  <si>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</si>
  <si>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</si>
  <si>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</si>
  <si>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</si>
  <si>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</si>
  <si>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</si>
  <si>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</si>
  <si>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</si>
  <si>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</si>
  <si>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</si>
  <si>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</si>
  <si>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</si>
  <si>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</si>
  <si>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</si>
  <si>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</si>
  <si>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</si>
  <si>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</si>
  <si>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</si>
  <si>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</si>
  <si>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</si>
  <si>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</si>
  <si>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</si>
  <si>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</si>
  <si>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</si>
  <si>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</si>
  <si>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</si>
  <si>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</si>
  <si>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</si>
  <si>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</si>
  <si>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</si>
  <si>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</si>
  <si>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</si>
  <si>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</si>
  <si>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</si>
  <si>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</si>
  <si>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</si>
  <si>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</si>
  <si>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</si>
  <si>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</si>
  <si>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</si>
  <si>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</si>
  <si>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</si>
  <si>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</si>
  <si>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</si>
  <si>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</si>
  <si>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</si>
  <si>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</si>
  <si>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</si>
  <si>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</si>
  <si>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</si>
  <si>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</si>
  <si>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</si>
  <si>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</si>
  <si>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</si>
  <si>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</si>
  <si>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</si>
  <si>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</si>
  <si>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</si>
  <si>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</si>
  <si>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</si>
  <si>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</si>
  <si>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</si>
  <si>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</si>
  <si>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</si>
  <si>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</si>
  <si>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</si>
  <si>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</si>
  <si>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</si>
  <si>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</si>
  <si>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28/02/2022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</si>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</sst>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0" fontId="2" fillId="20" borderId="0" xfId="0" applyFont="1" applyFill="1" applyAlignment="1">
      <alignment horizontal="left"/>
    </xf>
    <xf numFmtId="44" fontId="2" fillId="20" borderId="0" xfId="1" applyFont="1" applyFill="1"/>
    <xf numFmtId="165" fontId="0" fillId="20" borderId="0" xfId="0" applyNumberFormat="1" applyFill="1" applyAlignment="1">
      <alignment horizontal="center"/>
    </xf>
    <xf numFmtId="49" fontId="2" fillId="6" borderId="86" xfId="0" applyNumberFormat="1" applyFont="1" applyFill="1" applyBorder="1"/>
    <xf numFmtId="44" fontId="2" fillId="6" borderId="28" xfId="1" applyFont="1" applyFill="1" applyBorder="1"/>
    <xf numFmtId="44" fontId="2" fillId="6" borderId="21" xfId="1" applyFont="1" applyFill="1" applyBorder="1"/>
    <xf numFmtId="164" fontId="2" fillId="6" borderId="28" xfId="0" applyNumberFormat="1" applyFont="1" applyFill="1" applyBorder="1" applyAlignment="1">
      <alignment horizontal="center"/>
    </xf>
    <xf numFmtId="49" fontId="2" fillId="6" borderId="89" xfId="0" applyNumberFormat="1" applyFont="1" applyFill="1" applyBorder="1"/>
    <xf numFmtId="44" fontId="3" fillId="6" borderId="89" xfId="1" applyFont="1" applyFill="1" applyBorder="1"/>
    <xf numFmtId="49" fontId="2" fillId="6" borderId="25" xfId="0" applyNumberFormat="1" applyFont="1" applyFill="1" applyBorder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44" fontId="3" fillId="6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88"/>
      <c r="C1" s="490" t="s">
        <v>25</v>
      </c>
      <c r="D1" s="491"/>
      <c r="E1" s="491"/>
      <c r="F1" s="491"/>
      <c r="G1" s="491"/>
      <c r="H1" s="491"/>
      <c r="I1" s="491"/>
      <c r="J1" s="491"/>
      <c r="K1" s="491"/>
      <c r="L1" s="491"/>
      <c r="M1" s="491"/>
    </row>
    <row r="2" spans="1:19" ht="16.5" thickBot="1" x14ac:dyDescent="0.3">
      <c r="B2" s="489"/>
      <c r="C2" s="3"/>
      <c r="H2" s="5"/>
      <c r="I2" s="6"/>
      <c r="J2" s="7"/>
      <c r="L2" s="8"/>
      <c r="M2" s="6"/>
      <c r="N2" s="9"/>
    </row>
    <row r="3" spans="1:19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04" t="s">
        <v>6</v>
      </c>
      <c r="Q4" s="50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06">
        <f>SUM(M5:M38)</f>
        <v>247061</v>
      </c>
      <c r="N39" s="50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07"/>
      <c r="N40" s="50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10" t="s">
        <v>11</v>
      </c>
      <c r="I52" s="511"/>
      <c r="J52" s="100"/>
      <c r="K52" s="512">
        <f>I50+L50</f>
        <v>53873.49</v>
      </c>
      <c r="L52" s="513"/>
      <c r="M52" s="514">
        <f>N39+M39</f>
        <v>419924</v>
      </c>
      <c r="N52" s="515"/>
      <c r="P52" s="34"/>
      <c r="Q52" s="9"/>
    </row>
    <row r="53" spans="1:17" ht="15.75" x14ac:dyDescent="0.25">
      <c r="D53" s="516" t="s">
        <v>12</v>
      </c>
      <c r="E53" s="51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16" t="s">
        <v>95</v>
      </c>
      <c r="E54" s="516"/>
      <c r="F54" s="96">
        <v>-549976.4</v>
      </c>
      <c r="I54" s="517" t="s">
        <v>13</v>
      </c>
      <c r="J54" s="518"/>
      <c r="K54" s="519">
        <f>F56+F57+F58</f>
        <v>-24577.400000000023</v>
      </c>
      <c r="L54" s="52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21">
        <f>-C4</f>
        <v>0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99" t="s">
        <v>18</v>
      </c>
      <c r="E58" s="500"/>
      <c r="F58" s="113">
        <v>567389.35</v>
      </c>
      <c r="I58" s="501" t="s">
        <v>97</v>
      </c>
      <c r="J58" s="502"/>
      <c r="K58" s="503">
        <f>K54+K56</f>
        <v>-24577.400000000023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zoomScale="130" zoomScaleNormal="130" workbookViewId="0">
      <selection activeCell="J44" sqref="J44"/>
    </sheetView>
  </sheetViews>
  <sheetFormatPr baseColWidth="10" defaultRowHeight="15" x14ac:dyDescent="0.25"/>
  <cols>
    <col min="1" max="1" width="13.42578125" style="453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46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4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48">
        <v>44592</v>
      </c>
      <c r="B3" s="456" t="s">
        <v>479</v>
      </c>
      <c r="C3" s="410">
        <v>2742.6</v>
      </c>
      <c r="D3" s="423">
        <v>44617</v>
      </c>
      <c r="E3" s="410">
        <v>2742.6</v>
      </c>
      <c r="F3" s="410">
        <f>C3-E3</f>
        <v>0</v>
      </c>
      <c r="I3" s="412" t="s">
        <v>380</v>
      </c>
      <c r="J3" s="409">
        <v>8445</v>
      </c>
      <c r="K3" s="410">
        <v>1315</v>
      </c>
      <c r="L3" s="483"/>
      <c r="M3" s="484"/>
      <c r="N3" s="183">
        <f>K3-M3</f>
        <v>1315</v>
      </c>
    </row>
    <row r="4" spans="1:14" ht="18.75" x14ac:dyDescent="0.3">
      <c r="A4" s="448">
        <v>44593</v>
      </c>
      <c r="B4" s="456" t="s">
        <v>480</v>
      </c>
      <c r="C4" s="410">
        <v>139150.76</v>
      </c>
      <c r="D4" s="423">
        <v>44617</v>
      </c>
      <c r="E4" s="410">
        <v>139150.76</v>
      </c>
      <c r="F4" s="410">
        <f t="shared" ref="F4:F47" si="0">C4-E4</f>
        <v>0</v>
      </c>
      <c r="G4" s="138"/>
      <c r="I4" s="412" t="s">
        <v>380</v>
      </c>
      <c r="J4" s="409">
        <v>8449</v>
      </c>
      <c r="K4" s="410">
        <v>272.8</v>
      </c>
      <c r="L4" s="485"/>
      <c r="M4" s="261"/>
      <c r="N4" s="137">
        <f>N3+K4-M4</f>
        <v>1587.8</v>
      </c>
    </row>
    <row r="5" spans="1:14" ht="15.75" x14ac:dyDescent="0.25">
      <c r="A5" s="448">
        <v>44593</v>
      </c>
      <c r="B5" s="456" t="s">
        <v>481</v>
      </c>
      <c r="C5" s="410">
        <v>4949</v>
      </c>
      <c r="D5" s="423">
        <v>44617</v>
      </c>
      <c r="E5" s="410">
        <v>4949</v>
      </c>
      <c r="F5" s="410">
        <f t="shared" si="0"/>
        <v>0</v>
      </c>
      <c r="I5" s="412" t="s">
        <v>356</v>
      </c>
      <c r="J5" s="409">
        <v>8457</v>
      </c>
      <c r="K5" s="410">
        <v>84434.880000000005</v>
      </c>
      <c r="L5" s="485"/>
      <c r="M5" s="261"/>
      <c r="N5" s="137">
        <f t="shared" ref="N5:N68" si="1">N4+K5-M5</f>
        <v>86022.680000000008</v>
      </c>
    </row>
    <row r="6" spans="1:14" ht="15.75" x14ac:dyDescent="0.25">
      <c r="A6" s="448">
        <v>44593</v>
      </c>
      <c r="B6" s="456" t="s">
        <v>482</v>
      </c>
      <c r="C6" s="410">
        <v>1080</v>
      </c>
      <c r="D6" s="423">
        <v>44617</v>
      </c>
      <c r="E6" s="410">
        <v>1080</v>
      </c>
      <c r="F6" s="410">
        <f t="shared" si="0"/>
        <v>0</v>
      </c>
      <c r="I6" s="412" t="s">
        <v>555</v>
      </c>
      <c r="J6" s="409">
        <v>8461</v>
      </c>
      <c r="K6" s="410">
        <v>10050.200000000001</v>
      </c>
      <c r="L6" s="485"/>
      <c r="M6" s="261"/>
      <c r="N6" s="137">
        <f t="shared" si="1"/>
        <v>96072.88</v>
      </c>
    </row>
    <row r="7" spans="1:14" ht="15.75" x14ac:dyDescent="0.25">
      <c r="A7" s="448">
        <v>44593</v>
      </c>
      <c r="B7" s="456" t="s">
        <v>483</v>
      </c>
      <c r="C7" s="410">
        <v>29260.799999999999</v>
      </c>
      <c r="D7" s="423">
        <v>44617</v>
      </c>
      <c r="E7" s="410">
        <v>29260.799999999999</v>
      </c>
      <c r="F7" s="410">
        <f t="shared" si="0"/>
        <v>0</v>
      </c>
      <c r="I7" s="412" t="s">
        <v>556</v>
      </c>
      <c r="J7" s="409">
        <v>8474</v>
      </c>
      <c r="K7" s="410">
        <v>1412.2</v>
      </c>
      <c r="L7" s="485"/>
      <c r="M7" s="261"/>
      <c r="N7" s="137">
        <f t="shared" si="1"/>
        <v>97485.08</v>
      </c>
    </row>
    <row r="8" spans="1:14" ht="15.75" x14ac:dyDescent="0.25">
      <c r="A8" s="448">
        <v>44594</v>
      </c>
      <c r="B8" s="456" t="s">
        <v>484</v>
      </c>
      <c r="C8" s="410">
        <v>4790.8</v>
      </c>
      <c r="D8" s="423">
        <v>44617</v>
      </c>
      <c r="E8" s="410">
        <v>4790.8</v>
      </c>
      <c r="F8" s="410">
        <f t="shared" si="0"/>
        <v>0</v>
      </c>
      <c r="I8" s="412" t="s">
        <v>557</v>
      </c>
      <c r="J8" s="409">
        <v>8485</v>
      </c>
      <c r="K8" s="410">
        <v>12456.4</v>
      </c>
      <c r="L8" s="485"/>
      <c r="M8" s="261"/>
      <c r="N8" s="137">
        <f t="shared" si="1"/>
        <v>109941.48</v>
      </c>
    </row>
    <row r="9" spans="1:14" ht="15.75" x14ac:dyDescent="0.25">
      <c r="A9" s="448">
        <v>44594</v>
      </c>
      <c r="B9" s="456" t="s">
        <v>485</v>
      </c>
      <c r="C9" s="410">
        <v>31559.200000000001</v>
      </c>
      <c r="D9" s="423">
        <v>44617</v>
      </c>
      <c r="E9" s="410">
        <v>31559.200000000001</v>
      </c>
      <c r="F9" s="410">
        <f t="shared" si="0"/>
        <v>0</v>
      </c>
      <c r="I9" s="412" t="s">
        <v>558</v>
      </c>
      <c r="J9" s="409">
        <v>8490</v>
      </c>
      <c r="K9" s="410">
        <v>69960</v>
      </c>
      <c r="L9" s="485"/>
      <c r="M9" s="261"/>
      <c r="N9" s="137">
        <f t="shared" si="1"/>
        <v>179901.47999999998</v>
      </c>
    </row>
    <row r="10" spans="1:14" ht="18.75" x14ac:dyDescent="0.3">
      <c r="A10" s="448">
        <v>44595</v>
      </c>
      <c r="B10" s="456" t="s">
        <v>486</v>
      </c>
      <c r="C10" s="410">
        <v>43550.76</v>
      </c>
      <c r="D10" s="423">
        <v>44617</v>
      </c>
      <c r="E10" s="410">
        <v>43550.76</v>
      </c>
      <c r="F10" s="410">
        <f t="shared" si="0"/>
        <v>0</v>
      </c>
      <c r="G10" s="138"/>
      <c r="I10" s="412" t="s">
        <v>559</v>
      </c>
      <c r="J10" s="409">
        <v>8497</v>
      </c>
      <c r="K10" s="410">
        <v>2609.4</v>
      </c>
      <c r="L10" s="485"/>
      <c r="M10" s="261"/>
      <c r="N10" s="137">
        <f t="shared" si="1"/>
        <v>182510.87999999998</v>
      </c>
    </row>
    <row r="11" spans="1:14" ht="15.75" x14ac:dyDescent="0.25">
      <c r="A11" s="448">
        <v>44595</v>
      </c>
      <c r="B11" s="456" t="s">
        <v>488</v>
      </c>
      <c r="C11" s="410">
        <v>9720</v>
      </c>
      <c r="D11" s="423">
        <v>44617</v>
      </c>
      <c r="E11" s="410">
        <v>9720</v>
      </c>
      <c r="F11" s="410">
        <f t="shared" si="0"/>
        <v>0</v>
      </c>
      <c r="I11" s="412" t="s">
        <v>559</v>
      </c>
      <c r="J11" s="409">
        <v>8501</v>
      </c>
      <c r="K11" s="410">
        <v>26863.200000000001</v>
      </c>
      <c r="L11" s="485"/>
      <c r="M11" s="261"/>
      <c r="N11" s="137">
        <f t="shared" si="1"/>
        <v>209374.07999999999</v>
      </c>
    </row>
    <row r="12" spans="1:14" ht="15.75" x14ac:dyDescent="0.25">
      <c r="A12" s="448">
        <v>44595</v>
      </c>
      <c r="B12" s="456" t="s">
        <v>487</v>
      </c>
      <c r="C12" s="410">
        <v>2646</v>
      </c>
      <c r="D12" s="423">
        <v>44617</v>
      </c>
      <c r="E12" s="410">
        <v>2646</v>
      </c>
      <c r="F12" s="410">
        <f t="shared" si="0"/>
        <v>0</v>
      </c>
      <c r="I12" s="412" t="s">
        <v>559</v>
      </c>
      <c r="J12" s="409">
        <v>8502</v>
      </c>
      <c r="K12" s="410">
        <v>1443.2</v>
      </c>
      <c r="L12" s="485"/>
      <c r="M12" s="261"/>
      <c r="N12" s="137">
        <f t="shared" si="1"/>
        <v>210817.28</v>
      </c>
    </row>
    <row r="13" spans="1:14" ht="15.75" x14ac:dyDescent="0.25">
      <c r="A13" s="448">
        <v>44595</v>
      </c>
      <c r="B13" s="456" t="s">
        <v>489</v>
      </c>
      <c r="C13" s="410">
        <v>3166.5</v>
      </c>
      <c r="D13" s="423">
        <v>44617</v>
      </c>
      <c r="E13" s="410">
        <v>3166.5</v>
      </c>
      <c r="F13" s="410">
        <f t="shared" si="0"/>
        <v>0</v>
      </c>
      <c r="I13" s="412" t="s">
        <v>560</v>
      </c>
      <c r="J13" s="409">
        <v>8504</v>
      </c>
      <c r="K13" s="410">
        <v>1760.2</v>
      </c>
      <c r="L13" s="485"/>
      <c r="M13" s="261"/>
      <c r="N13" s="137">
        <f t="shared" si="1"/>
        <v>212577.48</v>
      </c>
    </row>
    <row r="14" spans="1:14" ht="15.75" x14ac:dyDescent="0.25">
      <c r="A14" s="448">
        <v>44596</v>
      </c>
      <c r="B14" s="456" t="s">
        <v>490</v>
      </c>
      <c r="C14" s="410">
        <v>47607.24</v>
      </c>
      <c r="D14" s="423">
        <v>44617</v>
      </c>
      <c r="E14" s="410">
        <v>47607.24</v>
      </c>
      <c r="F14" s="410">
        <f t="shared" si="0"/>
        <v>0</v>
      </c>
      <c r="I14" s="412" t="s">
        <v>560</v>
      </c>
      <c r="J14" s="409">
        <v>8505</v>
      </c>
      <c r="K14" s="410">
        <v>103232.8</v>
      </c>
      <c r="L14" s="485"/>
      <c r="M14" s="261"/>
      <c r="N14" s="137">
        <f t="shared" si="1"/>
        <v>315810.28000000003</v>
      </c>
    </row>
    <row r="15" spans="1:14" ht="15.75" x14ac:dyDescent="0.25">
      <c r="A15" s="448">
        <v>44596</v>
      </c>
      <c r="B15" s="456" t="s">
        <v>491</v>
      </c>
      <c r="C15" s="410">
        <v>65351.82</v>
      </c>
      <c r="D15" s="423">
        <v>44617</v>
      </c>
      <c r="E15" s="410">
        <v>65351.82</v>
      </c>
      <c r="F15" s="410">
        <f t="shared" si="0"/>
        <v>0</v>
      </c>
      <c r="I15" s="412" t="s">
        <v>560</v>
      </c>
      <c r="J15" s="409">
        <v>8506</v>
      </c>
      <c r="K15" s="410">
        <v>16973.599999999999</v>
      </c>
      <c r="L15" s="485"/>
      <c r="M15" s="261"/>
      <c r="N15" s="137">
        <f t="shared" si="1"/>
        <v>332783.88</v>
      </c>
    </row>
    <row r="16" spans="1:14" ht="15.75" x14ac:dyDescent="0.25">
      <c r="A16" s="448">
        <v>44596</v>
      </c>
      <c r="B16" s="456" t="s">
        <v>492</v>
      </c>
      <c r="C16" s="410">
        <v>175.2</v>
      </c>
      <c r="D16" s="423">
        <v>44617</v>
      </c>
      <c r="E16" s="410">
        <v>175.2</v>
      </c>
      <c r="F16" s="410">
        <f t="shared" si="0"/>
        <v>0</v>
      </c>
      <c r="I16" s="412" t="s">
        <v>561</v>
      </c>
      <c r="J16" s="409">
        <v>8512</v>
      </c>
      <c r="K16" s="410">
        <v>31269.200000000001</v>
      </c>
      <c r="L16" s="485"/>
      <c r="M16" s="261"/>
      <c r="N16" s="137">
        <f t="shared" si="1"/>
        <v>364053.08</v>
      </c>
    </row>
    <row r="17" spans="1:14" ht="15.75" x14ac:dyDescent="0.25">
      <c r="A17" s="448">
        <v>44597</v>
      </c>
      <c r="B17" s="456" t="s">
        <v>493</v>
      </c>
      <c r="C17" s="410">
        <v>62468.800000000003</v>
      </c>
      <c r="D17" s="423">
        <v>44617</v>
      </c>
      <c r="E17" s="410">
        <v>62468.800000000003</v>
      </c>
      <c r="F17" s="410">
        <f t="shared" si="0"/>
        <v>0</v>
      </c>
      <c r="I17" s="412" t="s">
        <v>562</v>
      </c>
      <c r="J17" s="409">
        <v>8520</v>
      </c>
      <c r="K17" s="410">
        <v>940</v>
      </c>
      <c r="L17" s="485"/>
      <c r="M17" s="261"/>
      <c r="N17" s="137">
        <f t="shared" si="1"/>
        <v>364993.08</v>
      </c>
    </row>
    <row r="18" spans="1:14" ht="15.75" x14ac:dyDescent="0.25">
      <c r="A18" s="448">
        <v>44597</v>
      </c>
      <c r="B18" s="456" t="s">
        <v>494</v>
      </c>
      <c r="C18" s="410">
        <v>2476.5</v>
      </c>
      <c r="D18" s="423">
        <v>44617</v>
      </c>
      <c r="E18" s="410">
        <v>2476.5</v>
      </c>
      <c r="F18" s="410">
        <f t="shared" si="0"/>
        <v>0</v>
      </c>
      <c r="I18" s="412" t="s">
        <v>562</v>
      </c>
      <c r="J18" s="409">
        <v>8522</v>
      </c>
      <c r="K18" s="410">
        <v>123992.8</v>
      </c>
      <c r="L18" s="485"/>
      <c r="M18" s="261"/>
      <c r="N18" s="137">
        <f t="shared" si="1"/>
        <v>488985.88</v>
      </c>
    </row>
    <row r="19" spans="1:14" ht="15.75" x14ac:dyDescent="0.25">
      <c r="A19" s="448">
        <v>44599</v>
      </c>
      <c r="B19" s="456" t="s">
        <v>495</v>
      </c>
      <c r="C19" s="410">
        <v>3781.6</v>
      </c>
      <c r="D19" s="423">
        <v>44617</v>
      </c>
      <c r="E19" s="410">
        <v>3781.6</v>
      </c>
      <c r="F19" s="410">
        <f t="shared" si="0"/>
        <v>0</v>
      </c>
      <c r="I19" s="412" t="s">
        <v>563</v>
      </c>
      <c r="J19" s="409">
        <v>8526</v>
      </c>
      <c r="K19" s="410">
        <v>15453.4</v>
      </c>
      <c r="L19" s="485"/>
      <c r="M19" s="261"/>
      <c r="N19" s="137">
        <f t="shared" si="1"/>
        <v>504439.28</v>
      </c>
    </row>
    <row r="20" spans="1:14" ht="15.75" x14ac:dyDescent="0.25">
      <c r="A20" s="448">
        <v>44600</v>
      </c>
      <c r="B20" s="456" t="s">
        <v>496</v>
      </c>
      <c r="C20" s="410">
        <v>71765.55</v>
      </c>
      <c r="D20" s="423">
        <v>44617</v>
      </c>
      <c r="E20" s="410">
        <v>71765.55</v>
      </c>
      <c r="F20" s="410">
        <f t="shared" si="0"/>
        <v>0</v>
      </c>
      <c r="I20" s="412" t="s">
        <v>564</v>
      </c>
      <c r="J20" s="409">
        <v>8534</v>
      </c>
      <c r="K20" s="410">
        <v>0</v>
      </c>
      <c r="L20" s="485"/>
      <c r="M20" s="261"/>
      <c r="N20" s="137">
        <f t="shared" si="1"/>
        <v>504439.28</v>
      </c>
    </row>
    <row r="21" spans="1:14" ht="15.75" x14ac:dyDescent="0.25">
      <c r="A21" s="448">
        <v>44600</v>
      </c>
      <c r="B21" s="456" t="s">
        <v>497</v>
      </c>
      <c r="C21" s="410">
        <v>2798.4</v>
      </c>
      <c r="D21" s="423">
        <v>44617</v>
      </c>
      <c r="E21" s="410">
        <v>2798.4</v>
      </c>
      <c r="F21" s="410">
        <f t="shared" si="0"/>
        <v>0</v>
      </c>
      <c r="I21" s="412" t="s">
        <v>564</v>
      </c>
      <c r="J21" s="409">
        <v>8536</v>
      </c>
      <c r="K21" s="410">
        <v>1596.8</v>
      </c>
      <c r="L21" s="485"/>
      <c r="M21" s="261"/>
      <c r="N21" s="137">
        <f t="shared" si="1"/>
        <v>506036.08</v>
      </c>
    </row>
    <row r="22" spans="1:14" ht="18.75" x14ac:dyDescent="0.3">
      <c r="A22" s="448">
        <v>44601</v>
      </c>
      <c r="B22" s="456" t="s">
        <v>498</v>
      </c>
      <c r="C22" s="410">
        <v>8720.9</v>
      </c>
      <c r="D22" s="423">
        <v>44617</v>
      </c>
      <c r="E22" s="410">
        <v>8720.9</v>
      </c>
      <c r="F22" s="410">
        <f t="shared" si="0"/>
        <v>0</v>
      </c>
      <c r="G22" s="138"/>
      <c r="I22" s="412" t="s">
        <v>564</v>
      </c>
      <c r="J22" s="409">
        <v>8540</v>
      </c>
      <c r="K22" s="410">
        <v>7233.2</v>
      </c>
      <c r="L22" s="485"/>
      <c r="M22" s="261"/>
      <c r="N22" s="137">
        <f t="shared" si="1"/>
        <v>513269.28</v>
      </c>
    </row>
    <row r="23" spans="1:14" ht="15.75" x14ac:dyDescent="0.25">
      <c r="A23" s="448">
        <v>44601</v>
      </c>
      <c r="B23" s="456" t="s">
        <v>499</v>
      </c>
      <c r="C23" s="410">
        <v>55980</v>
      </c>
      <c r="D23" s="423">
        <v>44617</v>
      </c>
      <c r="E23" s="410">
        <v>55980</v>
      </c>
      <c r="F23" s="410">
        <f t="shared" si="0"/>
        <v>0</v>
      </c>
      <c r="I23" s="412" t="s">
        <v>565</v>
      </c>
      <c r="J23" s="409">
        <v>8545</v>
      </c>
      <c r="K23" s="410">
        <v>7654.4</v>
      </c>
      <c r="L23" s="485"/>
      <c r="M23" s="261"/>
      <c r="N23" s="137">
        <f t="shared" si="1"/>
        <v>520923.68000000005</v>
      </c>
    </row>
    <row r="24" spans="1:14" ht="15.75" x14ac:dyDescent="0.25">
      <c r="A24" s="448">
        <v>44601</v>
      </c>
      <c r="B24" s="456" t="s">
        <v>500</v>
      </c>
      <c r="C24" s="410">
        <v>6934.5</v>
      </c>
      <c r="D24" s="423">
        <v>44617</v>
      </c>
      <c r="E24" s="410">
        <v>6934.5</v>
      </c>
      <c r="F24" s="410">
        <f t="shared" si="0"/>
        <v>0</v>
      </c>
      <c r="I24" s="412" t="s">
        <v>565</v>
      </c>
      <c r="J24" s="409">
        <v>8546</v>
      </c>
      <c r="K24" s="410">
        <v>270</v>
      </c>
      <c r="L24" s="485"/>
      <c r="M24" s="261"/>
      <c r="N24" s="137">
        <f t="shared" si="1"/>
        <v>521193.68000000005</v>
      </c>
    </row>
    <row r="25" spans="1:14" ht="15.75" x14ac:dyDescent="0.25">
      <c r="A25" s="448">
        <v>44602</v>
      </c>
      <c r="B25" s="456" t="s">
        <v>501</v>
      </c>
      <c r="C25" s="410">
        <v>27574.5</v>
      </c>
      <c r="D25" s="423">
        <v>44617</v>
      </c>
      <c r="E25" s="410">
        <v>27574.5</v>
      </c>
      <c r="F25" s="410">
        <f t="shared" si="0"/>
        <v>0</v>
      </c>
      <c r="I25" s="412" t="s">
        <v>566</v>
      </c>
      <c r="J25" s="409">
        <v>8551</v>
      </c>
      <c r="K25" s="410">
        <v>583.20000000000005</v>
      </c>
      <c r="L25" s="485"/>
      <c r="M25" s="261"/>
      <c r="N25" s="137">
        <f t="shared" si="1"/>
        <v>521776.88000000006</v>
      </c>
    </row>
    <row r="26" spans="1:14" ht="15.75" x14ac:dyDescent="0.25">
      <c r="A26" s="448">
        <v>44603</v>
      </c>
      <c r="B26" s="456" t="s">
        <v>502</v>
      </c>
      <c r="C26" s="410">
        <v>32211.8</v>
      </c>
      <c r="D26" s="423">
        <v>44617</v>
      </c>
      <c r="E26" s="410">
        <v>32211.8</v>
      </c>
      <c r="F26" s="410">
        <f t="shared" si="0"/>
        <v>0</v>
      </c>
      <c r="I26" s="412" t="s">
        <v>567</v>
      </c>
      <c r="J26" s="409">
        <v>8558</v>
      </c>
      <c r="K26" s="410">
        <v>2462.8000000000002</v>
      </c>
      <c r="L26" s="485"/>
      <c r="M26" s="261"/>
      <c r="N26" s="137">
        <f t="shared" si="1"/>
        <v>524239.68000000005</v>
      </c>
    </row>
    <row r="27" spans="1:14" ht="15.75" x14ac:dyDescent="0.25">
      <c r="A27" s="448">
        <v>44603</v>
      </c>
      <c r="B27" s="456" t="s">
        <v>503</v>
      </c>
      <c r="C27" s="410">
        <v>400</v>
      </c>
      <c r="D27" s="423">
        <v>44617</v>
      </c>
      <c r="E27" s="410">
        <v>400</v>
      </c>
      <c r="F27" s="410">
        <f t="shared" si="0"/>
        <v>0</v>
      </c>
      <c r="I27" s="412" t="s">
        <v>568</v>
      </c>
      <c r="J27" s="409">
        <v>8564</v>
      </c>
      <c r="K27" s="410">
        <v>3085.4</v>
      </c>
      <c r="L27" s="485"/>
      <c r="M27" s="261"/>
      <c r="N27" s="137">
        <f t="shared" si="1"/>
        <v>527325.08000000007</v>
      </c>
    </row>
    <row r="28" spans="1:14" ht="15.75" x14ac:dyDescent="0.25">
      <c r="A28" s="448">
        <v>44604</v>
      </c>
      <c r="B28" s="456" t="s">
        <v>504</v>
      </c>
      <c r="C28" s="410">
        <v>55111.8</v>
      </c>
      <c r="D28" s="423">
        <v>44617</v>
      </c>
      <c r="E28" s="410">
        <v>55111.8</v>
      </c>
      <c r="F28" s="410">
        <f t="shared" si="0"/>
        <v>0</v>
      </c>
      <c r="I28" s="412" t="s">
        <v>569</v>
      </c>
      <c r="J28" s="409">
        <v>8573</v>
      </c>
      <c r="K28" s="410">
        <v>2662.4</v>
      </c>
      <c r="L28" s="485"/>
      <c r="M28" s="261"/>
      <c r="N28" s="137">
        <f t="shared" si="1"/>
        <v>529987.4800000001</v>
      </c>
    </row>
    <row r="29" spans="1:14" ht="15.75" x14ac:dyDescent="0.25">
      <c r="A29" s="448">
        <v>44604</v>
      </c>
      <c r="B29" s="456" t="s">
        <v>505</v>
      </c>
      <c r="C29" s="410">
        <v>149188.5</v>
      </c>
      <c r="D29" s="423">
        <v>44617</v>
      </c>
      <c r="E29" s="410">
        <v>149188.5</v>
      </c>
      <c r="F29" s="410">
        <f t="shared" si="0"/>
        <v>0</v>
      </c>
      <c r="I29" s="412" t="s">
        <v>570</v>
      </c>
      <c r="J29" s="409">
        <v>8577</v>
      </c>
      <c r="K29" s="410">
        <v>2100</v>
      </c>
      <c r="L29" s="485"/>
      <c r="M29" s="261"/>
      <c r="N29" s="137">
        <f t="shared" si="1"/>
        <v>532087.4800000001</v>
      </c>
    </row>
    <row r="30" spans="1:14" ht="18.75" x14ac:dyDescent="0.3">
      <c r="A30" s="448">
        <v>44604</v>
      </c>
      <c r="B30" s="456" t="s">
        <v>506</v>
      </c>
      <c r="C30" s="410">
        <v>4932</v>
      </c>
      <c r="D30" s="423">
        <v>44617</v>
      </c>
      <c r="E30" s="410">
        <v>4932</v>
      </c>
      <c r="F30" s="410">
        <f t="shared" si="0"/>
        <v>0</v>
      </c>
      <c r="G30" s="138"/>
      <c r="I30" s="412" t="s">
        <v>571</v>
      </c>
      <c r="J30" s="409">
        <v>8581</v>
      </c>
      <c r="K30" s="410">
        <v>8324.6</v>
      </c>
      <c r="L30" s="485"/>
      <c r="M30" s="143"/>
      <c r="N30" s="137">
        <f t="shared" si="1"/>
        <v>540412.08000000007</v>
      </c>
    </row>
    <row r="31" spans="1:14" ht="15.75" x14ac:dyDescent="0.25">
      <c r="A31" s="448">
        <v>44604</v>
      </c>
      <c r="B31" s="456" t="s">
        <v>507</v>
      </c>
      <c r="C31" s="410">
        <v>16409.900000000001</v>
      </c>
      <c r="D31" s="423">
        <v>44617</v>
      </c>
      <c r="E31" s="410">
        <v>16409.900000000001</v>
      </c>
      <c r="F31" s="410">
        <f t="shared" si="0"/>
        <v>0</v>
      </c>
      <c r="I31" s="412" t="s">
        <v>572</v>
      </c>
      <c r="J31" s="409">
        <v>8588</v>
      </c>
      <c r="K31" s="410">
        <v>730.4</v>
      </c>
      <c r="L31" s="485"/>
      <c r="M31" s="143"/>
      <c r="N31" s="137">
        <f t="shared" si="1"/>
        <v>541142.4800000001</v>
      </c>
    </row>
    <row r="32" spans="1:14" ht="15.75" x14ac:dyDescent="0.25">
      <c r="A32" s="448">
        <v>44606</v>
      </c>
      <c r="B32" s="456" t="s">
        <v>508</v>
      </c>
      <c r="C32" s="410">
        <v>38081.4</v>
      </c>
      <c r="D32" s="423">
        <v>44617</v>
      </c>
      <c r="E32" s="410">
        <v>38081.4</v>
      </c>
      <c r="F32" s="410">
        <f t="shared" si="0"/>
        <v>0</v>
      </c>
      <c r="I32" s="412" t="s">
        <v>572</v>
      </c>
      <c r="J32" s="409">
        <v>8589</v>
      </c>
      <c r="K32" s="410">
        <v>2296</v>
      </c>
      <c r="L32" s="485"/>
      <c r="M32" s="143"/>
      <c r="N32" s="137">
        <f t="shared" si="1"/>
        <v>543438.4800000001</v>
      </c>
    </row>
    <row r="33" spans="1:14" ht="15.75" x14ac:dyDescent="0.25">
      <c r="A33" s="448">
        <v>44607</v>
      </c>
      <c r="B33" s="456" t="s">
        <v>509</v>
      </c>
      <c r="C33" s="410">
        <v>42433.4</v>
      </c>
      <c r="D33" s="423">
        <v>44617</v>
      </c>
      <c r="E33" s="410">
        <v>42433.4</v>
      </c>
      <c r="F33" s="410">
        <f t="shared" si="0"/>
        <v>0</v>
      </c>
      <c r="I33" s="412" t="s">
        <v>573</v>
      </c>
      <c r="J33" s="409">
        <v>8599</v>
      </c>
      <c r="K33" s="410">
        <v>4034.6</v>
      </c>
      <c r="L33" s="485"/>
      <c r="M33" s="143"/>
      <c r="N33" s="137">
        <f t="shared" si="1"/>
        <v>547473.08000000007</v>
      </c>
    </row>
    <row r="34" spans="1:14" ht="15.75" x14ac:dyDescent="0.25">
      <c r="A34" s="448">
        <v>44607</v>
      </c>
      <c r="B34" s="456" t="s">
        <v>510</v>
      </c>
      <c r="C34" s="410">
        <v>46641.599999999999</v>
      </c>
      <c r="D34" s="423">
        <v>44617</v>
      </c>
      <c r="E34" s="410">
        <v>46641.599999999999</v>
      </c>
      <c r="F34" s="410">
        <f t="shared" si="0"/>
        <v>0</v>
      </c>
      <c r="I34" s="412" t="s">
        <v>574</v>
      </c>
      <c r="J34" s="409">
        <v>8611</v>
      </c>
      <c r="K34" s="410">
        <v>360</v>
      </c>
      <c r="L34" s="485"/>
      <c r="M34" s="143"/>
      <c r="N34" s="137">
        <f t="shared" si="1"/>
        <v>547833.08000000007</v>
      </c>
    </row>
    <row r="35" spans="1:14" ht="15.75" x14ac:dyDescent="0.25">
      <c r="A35" s="448">
        <v>44607</v>
      </c>
      <c r="B35" s="456" t="s">
        <v>511</v>
      </c>
      <c r="C35" s="410">
        <v>840</v>
      </c>
      <c r="D35" s="423">
        <v>44617</v>
      </c>
      <c r="E35" s="410">
        <v>840</v>
      </c>
      <c r="F35" s="410">
        <f t="shared" si="0"/>
        <v>0</v>
      </c>
      <c r="I35" s="412" t="s">
        <v>574</v>
      </c>
      <c r="J35" s="409">
        <v>8614</v>
      </c>
      <c r="K35" s="410">
        <v>2121</v>
      </c>
      <c r="L35" s="485"/>
      <c r="M35" s="143"/>
      <c r="N35" s="137">
        <f t="shared" si="1"/>
        <v>549954.08000000007</v>
      </c>
    </row>
    <row r="36" spans="1:14" ht="15.75" x14ac:dyDescent="0.25">
      <c r="A36" s="448">
        <v>44608</v>
      </c>
      <c r="B36" s="456" t="s">
        <v>512</v>
      </c>
      <c r="C36" s="410">
        <v>34550.68</v>
      </c>
      <c r="D36" s="423">
        <v>44617</v>
      </c>
      <c r="E36" s="410">
        <v>34550.68</v>
      </c>
      <c r="F36" s="410">
        <f t="shared" si="0"/>
        <v>0</v>
      </c>
      <c r="I36" s="412" t="s">
        <v>575</v>
      </c>
      <c r="J36" s="409">
        <v>8617</v>
      </c>
      <c r="K36" s="410">
        <v>2600</v>
      </c>
      <c r="L36" s="485"/>
      <c r="M36" s="143"/>
      <c r="N36" s="137">
        <f t="shared" si="1"/>
        <v>552554.08000000007</v>
      </c>
    </row>
    <row r="37" spans="1:14" ht="15.75" x14ac:dyDescent="0.25">
      <c r="A37" s="448">
        <v>44608</v>
      </c>
      <c r="B37" s="456" t="s">
        <v>513</v>
      </c>
      <c r="C37" s="410">
        <v>5383.2</v>
      </c>
      <c r="D37" s="423">
        <v>44617</v>
      </c>
      <c r="E37" s="410">
        <v>5383.2</v>
      </c>
      <c r="F37" s="410">
        <f t="shared" si="0"/>
        <v>0</v>
      </c>
      <c r="I37" s="412" t="s">
        <v>576</v>
      </c>
      <c r="J37" s="409">
        <v>8627</v>
      </c>
      <c r="K37" s="410">
        <v>620</v>
      </c>
      <c r="L37" s="485"/>
      <c r="M37" s="143"/>
      <c r="N37" s="137">
        <f t="shared" si="1"/>
        <v>553174.08000000007</v>
      </c>
    </row>
    <row r="38" spans="1:14" ht="15.75" x14ac:dyDescent="0.25">
      <c r="A38" s="448">
        <v>44609</v>
      </c>
      <c r="B38" s="457" t="s">
        <v>514</v>
      </c>
      <c r="C38" s="428">
        <v>38249.040000000001</v>
      </c>
      <c r="D38" s="423">
        <v>44617</v>
      </c>
      <c r="E38" s="428">
        <v>38249.040000000001</v>
      </c>
      <c r="F38" s="410">
        <f t="shared" si="0"/>
        <v>0</v>
      </c>
      <c r="I38" s="412"/>
      <c r="J38" s="409"/>
      <c r="K38" s="410"/>
      <c r="L38" s="485"/>
      <c r="M38" s="143"/>
      <c r="N38" s="137">
        <f t="shared" si="1"/>
        <v>553174.08000000007</v>
      </c>
    </row>
    <row r="39" spans="1:14" ht="15.75" x14ac:dyDescent="0.25">
      <c r="A39" s="448">
        <v>44610</v>
      </c>
      <c r="B39" s="246" t="s">
        <v>515</v>
      </c>
      <c r="C39" s="111">
        <v>74963.399999999994</v>
      </c>
      <c r="D39" s="423">
        <v>44617</v>
      </c>
      <c r="E39" s="111">
        <v>74963.399999999994</v>
      </c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553174.08000000007</v>
      </c>
    </row>
    <row r="40" spans="1:14" ht="15.75" x14ac:dyDescent="0.25">
      <c r="A40" s="448">
        <v>44610</v>
      </c>
      <c r="B40" s="246" t="s">
        <v>516</v>
      </c>
      <c r="C40" s="111">
        <v>9270</v>
      </c>
      <c r="D40" s="423">
        <v>44617</v>
      </c>
      <c r="E40" s="111">
        <v>9270</v>
      </c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553174.08000000007</v>
      </c>
    </row>
    <row r="41" spans="1:14" ht="15.75" x14ac:dyDescent="0.25">
      <c r="A41" s="448">
        <v>44611</v>
      </c>
      <c r="B41" s="246" t="s">
        <v>517</v>
      </c>
      <c r="C41" s="111">
        <v>85719.4</v>
      </c>
      <c r="D41" s="423">
        <v>44617</v>
      </c>
      <c r="E41" s="111">
        <v>85719.4</v>
      </c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553174.08000000007</v>
      </c>
    </row>
    <row r="42" spans="1:14" ht="15.75" x14ac:dyDescent="0.25">
      <c r="A42" s="449">
        <v>44611</v>
      </c>
      <c r="B42" s="246" t="s">
        <v>518</v>
      </c>
      <c r="C42" s="111">
        <v>21012.48</v>
      </c>
      <c r="D42" s="423">
        <v>44617</v>
      </c>
      <c r="E42" s="111">
        <v>21012.48</v>
      </c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553174.08000000007</v>
      </c>
    </row>
    <row r="43" spans="1:14" ht="15.75" x14ac:dyDescent="0.25">
      <c r="A43" s="449">
        <v>44613</v>
      </c>
      <c r="B43" s="458" t="s">
        <v>519</v>
      </c>
      <c r="C43" s="111">
        <v>16586.599999999999</v>
      </c>
      <c r="D43" s="423">
        <v>44617</v>
      </c>
      <c r="E43" s="111">
        <v>16586.599999999999</v>
      </c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553174.08000000007</v>
      </c>
    </row>
    <row r="44" spans="1:14" ht="15" customHeight="1" x14ac:dyDescent="0.25">
      <c r="A44" s="449">
        <v>44613</v>
      </c>
      <c r="B44" s="458" t="s">
        <v>520</v>
      </c>
      <c r="C44" s="111">
        <v>16100</v>
      </c>
      <c r="D44" s="423">
        <v>44617</v>
      </c>
      <c r="E44" s="111">
        <v>16100</v>
      </c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553174.08000000007</v>
      </c>
    </row>
    <row r="45" spans="1:14" ht="15.75" x14ac:dyDescent="0.25">
      <c r="A45" s="449">
        <v>44614</v>
      </c>
      <c r="B45" s="458" t="s">
        <v>521</v>
      </c>
      <c r="C45" s="111">
        <v>86111.8</v>
      </c>
      <c r="D45" s="423">
        <v>44617</v>
      </c>
      <c r="E45" s="111">
        <v>86111.8</v>
      </c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553174.08000000007</v>
      </c>
    </row>
    <row r="46" spans="1:14" ht="15.75" x14ac:dyDescent="0.25">
      <c r="A46" s="449">
        <v>44615</v>
      </c>
      <c r="B46" s="246" t="s">
        <v>522</v>
      </c>
      <c r="C46" s="111">
        <v>49782.6</v>
      </c>
      <c r="D46" s="423">
        <v>44617</v>
      </c>
      <c r="E46" s="111">
        <v>49782.6</v>
      </c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553174.08000000007</v>
      </c>
    </row>
    <row r="47" spans="1:14" ht="15.75" x14ac:dyDescent="0.25">
      <c r="A47" s="450">
        <v>44616</v>
      </c>
      <c r="B47" s="246" t="s">
        <v>523</v>
      </c>
      <c r="C47" s="111">
        <v>61856.639999999999</v>
      </c>
      <c r="D47" s="253"/>
      <c r="E47" s="69"/>
      <c r="F47" s="410">
        <f t="shared" si="0"/>
        <v>61856.639999999999</v>
      </c>
      <c r="I47" s="351"/>
      <c r="J47" s="434"/>
      <c r="K47" s="34"/>
      <c r="L47" s="435"/>
      <c r="M47" s="215"/>
      <c r="N47" s="137">
        <f t="shared" si="1"/>
        <v>553174.08000000007</v>
      </c>
    </row>
    <row r="48" spans="1:14" ht="15.75" x14ac:dyDescent="0.25">
      <c r="A48" s="450">
        <v>44617</v>
      </c>
      <c r="B48" s="246" t="s">
        <v>524</v>
      </c>
      <c r="C48" s="111">
        <v>145889.51999999999</v>
      </c>
      <c r="D48" s="253"/>
      <c r="E48" s="69"/>
      <c r="F48" s="410">
        <f t="shared" ref="F48:F68" si="2">F47+C48</f>
        <v>207746.15999999997</v>
      </c>
      <c r="I48" s="349"/>
      <c r="J48" s="432"/>
      <c r="K48" s="432"/>
      <c r="L48" s="432"/>
      <c r="M48" s="206"/>
      <c r="N48" s="137">
        <f>N47+K48-M48</f>
        <v>553174.08000000007</v>
      </c>
    </row>
    <row r="49" spans="1:14" ht="15.75" x14ac:dyDescent="0.25">
      <c r="A49" s="451">
        <v>44617</v>
      </c>
      <c r="B49" s="464" t="s">
        <v>525</v>
      </c>
      <c r="C49" s="111">
        <v>200</v>
      </c>
      <c r="D49" s="253"/>
      <c r="E49" s="69"/>
      <c r="F49" s="410">
        <f t="shared" si="2"/>
        <v>207946.15999999997</v>
      </c>
      <c r="I49" s="349"/>
      <c r="J49" s="432"/>
      <c r="K49" s="432"/>
      <c r="L49" s="432"/>
      <c r="M49" s="206"/>
      <c r="N49" s="137">
        <f t="shared" si="1"/>
        <v>553174.08000000007</v>
      </c>
    </row>
    <row r="50" spans="1:14" ht="15.75" x14ac:dyDescent="0.25">
      <c r="A50" s="465">
        <v>44617</v>
      </c>
      <c r="B50" s="466" t="s">
        <v>526</v>
      </c>
      <c r="C50" s="111">
        <v>2373.8000000000002</v>
      </c>
      <c r="D50" s="253"/>
      <c r="E50" s="69"/>
      <c r="F50" s="410">
        <f t="shared" si="2"/>
        <v>210319.95999999996</v>
      </c>
      <c r="I50" s="134"/>
      <c r="J50" s="426"/>
      <c r="K50" s="215">
        <v>0</v>
      </c>
      <c r="L50" s="427"/>
      <c r="M50" s="69"/>
      <c r="N50" s="137">
        <f t="shared" si="1"/>
        <v>553174.08000000007</v>
      </c>
    </row>
    <row r="51" spans="1:14" ht="15.75" hidden="1" x14ac:dyDescent="0.25">
      <c r="A51" s="465"/>
      <c r="B51" s="466"/>
      <c r="C51" s="111"/>
      <c r="D51" s="253"/>
      <c r="E51" s="69"/>
      <c r="F51" s="410">
        <f t="shared" si="2"/>
        <v>210319.95999999996</v>
      </c>
      <c r="I51" s="134"/>
      <c r="J51" s="139"/>
      <c r="K51" s="69"/>
      <c r="L51" s="140"/>
      <c r="M51" s="69"/>
      <c r="N51" s="137">
        <f t="shared" si="1"/>
        <v>553174.08000000007</v>
      </c>
    </row>
    <row r="52" spans="1:14" ht="15.75" hidden="1" x14ac:dyDescent="0.25">
      <c r="A52" s="465"/>
      <c r="B52" s="466"/>
      <c r="C52" s="111"/>
      <c r="D52" s="253"/>
      <c r="E52" s="69"/>
      <c r="F52" s="410">
        <f t="shared" si="2"/>
        <v>210319.95999999996</v>
      </c>
      <c r="I52" s="134"/>
      <c r="J52" s="139"/>
      <c r="K52" s="69"/>
      <c r="L52" s="140"/>
      <c r="M52" s="69"/>
      <c r="N52" s="137">
        <f t="shared" si="1"/>
        <v>553174.08000000007</v>
      </c>
    </row>
    <row r="53" spans="1:14" ht="15.75" hidden="1" x14ac:dyDescent="0.25">
      <c r="A53" s="465"/>
      <c r="B53" s="466"/>
      <c r="C53" s="111"/>
      <c r="D53" s="253"/>
      <c r="E53" s="69"/>
      <c r="F53" s="410">
        <f t="shared" si="2"/>
        <v>210319.95999999996</v>
      </c>
      <c r="I53" s="134"/>
      <c r="J53" s="139"/>
      <c r="K53" s="69"/>
      <c r="L53" s="140"/>
      <c r="M53" s="69"/>
      <c r="N53" s="137">
        <f t="shared" si="1"/>
        <v>553174.08000000007</v>
      </c>
    </row>
    <row r="54" spans="1:14" ht="15.75" hidden="1" x14ac:dyDescent="0.25">
      <c r="A54" s="465"/>
      <c r="B54" s="466"/>
      <c r="C54" s="111"/>
      <c r="D54" s="253"/>
      <c r="E54" s="69"/>
      <c r="F54" s="410">
        <f t="shared" si="2"/>
        <v>210319.95999999996</v>
      </c>
      <c r="I54" s="134"/>
      <c r="J54" s="139"/>
      <c r="K54" s="69"/>
      <c r="L54" s="140"/>
      <c r="M54" s="69"/>
      <c r="N54" s="137">
        <f t="shared" si="1"/>
        <v>553174.08000000007</v>
      </c>
    </row>
    <row r="55" spans="1:14" ht="15.75" hidden="1" x14ac:dyDescent="0.25">
      <c r="A55" s="465"/>
      <c r="B55" s="466"/>
      <c r="C55" s="111"/>
      <c r="D55" s="253"/>
      <c r="E55" s="69"/>
      <c r="F55" s="410">
        <f t="shared" si="2"/>
        <v>210319.95999999996</v>
      </c>
      <c r="I55" s="134"/>
      <c r="J55" s="139"/>
      <c r="K55" s="69"/>
      <c r="L55" s="140"/>
      <c r="M55" s="69"/>
      <c r="N55" s="137">
        <f t="shared" si="1"/>
        <v>553174.08000000007</v>
      </c>
    </row>
    <row r="56" spans="1:14" ht="15.75" hidden="1" x14ac:dyDescent="0.25">
      <c r="A56" s="465"/>
      <c r="B56" s="466"/>
      <c r="C56" s="111"/>
      <c r="D56" s="253"/>
      <c r="E56" s="69"/>
      <c r="F56" s="410">
        <f t="shared" si="2"/>
        <v>210319.95999999996</v>
      </c>
      <c r="I56" s="134"/>
      <c r="J56" s="139"/>
      <c r="K56" s="69"/>
      <c r="L56" s="140"/>
      <c r="M56" s="69"/>
      <c r="N56" s="137">
        <f t="shared" si="1"/>
        <v>553174.08000000007</v>
      </c>
    </row>
    <row r="57" spans="1:14" ht="15.75" hidden="1" x14ac:dyDescent="0.25">
      <c r="A57" s="465"/>
      <c r="B57" s="466"/>
      <c r="C57" s="111"/>
      <c r="D57" s="253"/>
      <c r="E57" s="69"/>
      <c r="F57" s="410">
        <f t="shared" si="2"/>
        <v>210319.95999999996</v>
      </c>
      <c r="I57" s="134"/>
      <c r="J57" s="139"/>
      <c r="K57" s="69"/>
      <c r="L57" s="140"/>
      <c r="M57" s="69"/>
      <c r="N57" s="137">
        <f t="shared" si="1"/>
        <v>553174.08000000007</v>
      </c>
    </row>
    <row r="58" spans="1:14" ht="15.75" hidden="1" x14ac:dyDescent="0.25">
      <c r="A58" s="465"/>
      <c r="B58" s="466"/>
      <c r="C58" s="111"/>
      <c r="D58" s="253"/>
      <c r="E58" s="69"/>
      <c r="F58" s="410">
        <f t="shared" si="2"/>
        <v>210319.95999999996</v>
      </c>
      <c r="I58" s="134"/>
      <c r="J58" s="139"/>
      <c r="K58" s="69"/>
      <c r="L58" s="140"/>
      <c r="M58" s="69"/>
      <c r="N58" s="137">
        <f t="shared" si="1"/>
        <v>553174.08000000007</v>
      </c>
    </row>
    <row r="59" spans="1:14" ht="15.75" hidden="1" x14ac:dyDescent="0.25">
      <c r="A59" s="465"/>
      <c r="B59" s="466"/>
      <c r="C59" s="111"/>
      <c r="D59" s="253"/>
      <c r="E59" s="69"/>
      <c r="F59" s="410">
        <f t="shared" si="2"/>
        <v>210319.95999999996</v>
      </c>
      <c r="I59" s="134"/>
      <c r="J59" s="139"/>
      <c r="K59" s="69"/>
      <c r="L59" s="140"/>
      <c r="M59" s="69"/>
      <c r="N59" s="137">
        <f t="shared" si="1"/>
        <v>553174.08000000007</v>
      </c>
    </row>
    <row r="60" spans="1:14" ht="15.75" hidden="1" x14ac:dyDescent="0.25">
      <c r="A60" s="465"/>
      <c r="B60" s="466"/>
      <c r="C60" s="111"/>
      <c r="D60" s="253"/>
      <c r="E60" s="69"/>
      <c r="F60" s="410">
        <f t="shared" si="2"/>
        <v>210319.95999999996</v>
      </c>
      <c r="I60" s="134"/>
      <c r="J60" s="139"/>
      <c r="K60" s="69"/>
      <c r="L60" s="140"/>
      <c r="M60" s="69"/>
      <c r="N60" s="137">
        <f t="shared" si="1"/>
        <v>553174.08000000007</v>
      </c>
    </row>
    <row r="61" spans="1:14" ht="15.75" hidden="1" x14ac:dyDescent="0.25">
      <c r="A61" s="465"/>
      <c r="B61" s="466"/>
      <c r="C61" s="111"/>
      <c r="D61" s="253"/>
      <c r="E61" s="69"/>
      <c r="F61" s="410">
        <f t="shared" si="2"/>
        <v>210319.95999999996</v>
      </c>
      <c r="I61" s="134"/>
      <c r="J61" s="139"/>
      <c r="K61" s="69"/>
      <c r="L61" s="140"/>
      <c r="M61" s="69"/>
      <c r="N61" s="137">
        <f t="shared" si="1"/>
        <v>553174.08000000007</v>
      </c>
    </row>
    <row r="62" spans="1:14" ht="15.75" hidden="1" x14ac:dyDescent="0.25">
      <c r="A62" s="465"/>
      <c r="B62" s="466"/>
      <c r="C62" s="111"/>
      <c r="D62" s="254"/>
      <c r="E62" s="69"/>
      <c r="F62" s="410">
        <f t="shared" si="2"/>
        <v>210319.95999999996</v>
      </c>
      <c r="I62" s="357"/>
      <c r="J62" s="358"/>
      <c r="K62" s="34"/>
      <c r="L62" s="147"/>
      <c r="M62" s="34"/>
      <c r="N62" s="137">
        <f t="shared" si="1"/>
        <v>553174.08000000007</v>
      </c>
    </row>
    <row r="63" spans="1:14" ht="15.75" hidden="1" x14ac:dyDescent="0.25">
      <c r="A63" s="465"/>
      <c r="B63" s="466"/>
      <c r="C63" s="111"/>
      <c r="D63" s="254"/>
      <c r="E63" s="69"/>
      <c r="F63" s="410">
        <f t="shared" si="2"/>
        <v>210319.95999999996</v>
      </c>
      <c r="I63" s="357"/>
      <c r="J63" s="358"/>
      <c r="K63" s="34"/>
      <c r="L63" s="147"/>
      <c r="M63" s="34"/>
      <c r="N63" s="137">
        <f t="shared" si="1"/>
        <v>553174.08000000007</v>
      </c>
    </row>
    <row r="64" spans="1:14" ht="15.75" hidden="1" x14ac:dyDescent="0.25">
      <c r="A64" s="465"/>
      <c r="B64" s="466"/>
      <c r="C64" s="111"/>
      <c r="D64" s="254"/>
      <c r="E64" s="69"/>
      <c r="F64" s="410">
        <f t="shared" si="2"/>
        <v>210319.95999999996</v>
      </c>
      <c r="I64" s="357"/>
      <c r="J64" s="358"/>
      <c r="K64" s="34"/>
      <c r="L64" s="147"/>
      <c r="M64" s="34"/>
      <c r="N64" s="137">
        <f t="shared" si="1"/>
        <v>553174.08000000007</v>
      </c>
    </row>
    <row r="65" spans="1:14" ht="15.75" hidden="1" x14ac:dyDescent="0.25">
      <c r="A65" s="465"/>
      <c r="B65" s="466"/>
      <c r="C65" s="111"/>
      <c r="D65" s="254"/>
      <c r="E65" s="69"/>
      <c r="F65" s="410">
        <f t="shared" si="2"/>
        <v>210319.95999999996</v>
      </c>
      <c r="I65" s="357"/>
      <c r="J65" s="358"/>
      <c r="K65" s="34"/>
      <c r="L65" s="147"/>
      <c r="M65" s="34"/>
      <c r="N65" s="137">
        <f t="shared" si="1"/>
        <v>553174.08000000007</v>
      </c>
    </row>
    <row r="66" spans="1:14" ht="15.75" hidden="1" x14ac:dyDescent="0.25">
      <c r="A66" s="465"/>
      <c r="B66" s="466"/>
      <c r="C66" s="111"/>
      <c r="D66" s="254"/>
      <c r="E66" s="69"/>
      <c r="F66" s="410">
        <f t="shared" si="2"/>
        <v>210319.95999999996</v>
      </c>
      <c r="I66" s="357"/>
      <c r="J66" s="358"/>
      <c r="K66" s="34"/>
      <c r="L66" s="147"/>
      <c r="M66" s="34"/>
      <c r="N66" s="137">
        <f t="shared" si="1"/>
        <v>553174.08000000007</v>
      </c>
    </row>
    <row r="67" spans="1:14" ht="15.75" hidden="1" x14ac:dyDescent="0.25">
      <c r="A67" s="467"/>
      <c r="B67" s="468"/>
      <c r="C67" s="233"/>
      <c r="D67" s="118"/>
      <c r="E67" s="34"/>
      <c r="F67" s="410">
        <f t="shared" si="2"/>
        <v>210319.95999999996</v>
      </c>
      <c r="I67" s="357"/>
      <c r="J67" s="358"/>
      <c r="K67" s="34"/>
      <c r="L67" s="147"/>
      <c r="M67" s="34"/>
      <c r="N67" s="137">
        <f t="shared" si="1"/>
        <v>553174.08000000007</v>
      </c>
    </row>
    <row r="68" spans="1:14" ht="15.75" hidden="1" x14ac:dyDescent="0.25">
      <c r="A68" s="465"/>
      <c r="B68" s="466"/>
      <c r="C68" s="111"/>
      <c r="D68" s="254"/>
      <c r="E68" s="69"/>
      <c r="F68" s="410">
        <f t="shared" si="2"/>
        <v>210319.95999999996</v>
      </c>
      <c r="I68" s="134"/>
      <c r="J68" s="139"/>
      <c r="K68" s="69"/>
      <c r="L68" s="148"/>
      <c r="M68" s="69"/>
      <c r="N68" s="137">
        <f t="shared" si="1"/>
        <v>553174.08000000007</v>
      </c>
    </row>
    <row r="69" spans="1:14" ht="15.75" hidden="1" x14ac:dyDescent="0.25">
      <c r="A69" s="465"/>
      <c r="B69" s="466"/>
      <c r="C69" s="111"/>
      <c r="D69" s="254"/>
      <c r="E69" s="69"/>
      <c r="F69" s="410">
        <f t="shared" ref="F69:F78" si="3">F68+C69</f>
        <v>210319.95999999996</v>
      </c>
      <c r="I69" s="134"/>
      <c r="J69" s="139"/>
      <c r="K69" s="69"/>
      <c r="L69" s="148"/>
      <c r="M69" s="69"/>
      <c r="N69" s="137">
        <f t="shared" ref="N69:N78" si="4">N68+K69-M69</f>
        <v>553174.08000000007</v>
      </c>
    </row>
    <row r="70" spans="1:14" ht="15.75" hidden="1" x14ac:dyDescent="0.25">
      <c r="A70" s="465"/>
      <c r="B70" s="466"/>
      <c r="C70" s="111"/>
      <c r="D70" s="254"/>
      <c r="E70" s="69"/>
      <c r="F70" s="410">
        <f t="shared" si="3"/>
        <v>210319.95999999996</v>
      </c>
      <c r="I70" s="134"/>
      <c r="J70" s="139"/>
      <c r="K70" s="69"/>
      <c r="L70" s="148"/>
      <c r="M70" s="69"/>
      <c r="N70" s="137">
        <f t="shared" si="4"/>
        <v>553174.08000000007</v>
      </c>
    </row>
    <row r="71" spans="1:14" ht="15.75" hidden="1" x14ac:dyDescent="0.25">
      <c r="A71" s="465"/>
      <c r="B71" s="466"/>
      <c r="C71" s="111"/>
      <c r="D71" s="254"/>
      <c r="E71" s="69"/>
      <c r="F71" s="410">
        <f t="shared" si="3"/>
        <v>210319.95999999996</v>
      </c>
      <c r="I71" s="134"/>
      <c r="J71" s="139"/>
      <c r="K71" s="69"/>
      <c r="L71" s="148"/>
      <c r="M71" s="69"/>
      <c r="N71" s="137">
        <f t="shared" si="4"/>
        <v>553174.08000000007</v>
      </c>
    </row>
    <row r="72" spans="1:14" ht="15.75" hidden="1" x14ac:dyDescent="0.25">
      <c r="A72" s="465"/>
      <c r="B72" s="466"/>
      <c r="C72" s="111"/>
      <c r="D72" s="254"/>
      <c r="E72" s="69"/>
      <c r="F72" s="410">
        <f t="shared" si="3"/>
        <v>210319.95999999996</v>
      </c>
      <c r="I72" s="134"/>
      <c r="J72" s="139"/>
      <c r="K72" s="69"/>
      <c r="L72" s="148"/>
      <c r="M72" s="69"/>
      <c r="N72" s="137">
        <f t="shared" si="4"/>
        <v>553174.08000000007</v>
      </c>
    </row>
    <row r="73" spans="1:14" ht="15.75" hidden="1" x14ac:dyDescent="0.25">
      <c r="A73" s="465"/>
      <c r="B73" s="466"/>
      <c r="C73" s="111"/>
      <c r="D73" s="254"/>
      <c r="E73" s="69"/>
      <c r="F73" s="410">
        <f t="shared" si="3"/>
        <v>210319.95999999996</v>
      </c>
      <c r="I73" s="134"/>
      <c r="J73" s="139"/>
      <c r="K73" s="69"/>
      <c r="L73" s="148"/>
      <c r="M73" s="69"/>
      <c r="N73" s="137">
        <f t="shared" si="4"/>
        <v>553174.08000000007</v>
      </c>
    </row>
    <row r="74" spans="1:14" ht="15.75" hidden="1" x14ac:dyDescent="0.25">
      <c r="A74" s="465"/>
      <c r="B74" s="466"/>
      <c r="C74" s="111"/>
      <c r="D74" s="254"/>
      <c r="E74" s="69"/>
      <c r="F74" s="410">
        <f t="shared" si="3"/>
        <v>210319.95999999996</v>
      </c>
      <c r="I74" s="134"/>
      <c r="J74" s="139"/>
      <c r="K74" s="69"/>
      <c r="L74" s="148"/>
      <c r="M74" s="69"/>
      <c r="N74" s="137">
        <f t="shared" si="4"/>
        <v>553174.08000000007</v>
      </c>
    </row>
    <row r="75" spans="1:14" ht="15.75" x14ac:dyDescent="0.25">
      <c r="A75" s="465">
        <v>44618</v>
      </c>
      <c r="B75" s="466" t="s">
        <v>527</v>
      </c>
      <c r="C75" s="111">
        <v>40377.15</v>
      </c>
      <c r="D75" s="254"/>
      <c r="E75" s="69"/>
      <c r="F75" s="410">
        <f t="shared" si="3"/>
        <v>250697.10999999996</v>
      </c>
      <c r="I75" s="134"/>
      <c r="J75" s="139"/>
      <c r="K75" s="69"/>
      <c r="L75" s="148"/>
      <c r="M75" s="69"/>
      <c r="N75" s="137">
        <f t="shared" si="4"/>
        <v>553174.08000000007</v>
      </c>
    </row>
    <row r="76" spans="1:14" ht="15.75" x14ac:dyDescent="0.25">
      <c r="A76" s="465"/>
      <c r="B76" s="466"/>
      <c r="C76" s="111"/>
      <c r="D76" s="254"/>
      <c r="E76" s="69"/>
      <c r="F76" s="410">
        <f t="shared" si="3"/>
        <v>250697.10999999996</v>
      </c>
      <c r="I76" s="134"/>
      <c r="J76" s="139"/>
      <c r="K76" s="69"/>
      <c r="L76" s="148"/>
      <c r="M76" s="69"/>
      <c r="N76" s="137">
        <f t="shared" si="4"/>
        <v>553174.08000000007</v>
      </c>
    </row>
    <row r="77" spans="1:14" ht="15.75" x14ac:dyDescent="0.25">
      <c r="A77" s="465"/>
      <c r="B77" s="466"/>
      <c r="C77" s="111"/>
      <c r="D77" s="254"/>
      <c r="E77" s="69"/>
      <c r="F77" s="410">
        <f t="shared" si="3"/>
        <v>250697.10999999996</v>
      </c>
      <c r="I77" s="134"/>
      <c r="J77" s="139"/>
      <c r="K77" s="69"/>
      <c r="L77" s="148"/>
      <c r="M77" s="69"/>
      <c r="N77" s="137">
        <f t="shared" si="4"/>
        <v>553174.08000000007</v>
      </c>
    </row>
    <row r="78" spans="1:14" ht="16.5" thickBot="1" x14ac:dyDescent="0.3">
      <c r="A78" s="452"/>
      <c r="B78" s="210"/>
      <c r="C78" s="34">
        <v>0</v>
      </c>
      <c r="D78" s="255"/>
      <c r="E78" s="151"/>
      <c r="F78" s="410">
        <f t="shared" si="3"/>
        <v>250697.10999999996</v>
      </c>
      <c r="I78" s="149"/>
      <c r="J78" s="150"/>
      <c r="K78" s="151">
        <v>0</v>
      </c>
      <c r="L78" s="152"/>
      <c r="M78" s="151"/>
      <c r="N78" s="137">
        <f t="shared" si="4"/>
        <v>553174.08000000007</v>
      </c>
    </row>
    <row r="79" spans="1:14" ht="19.5" thickTop="1" x14ac:dyDescent="0.3">
      <c r="B79" s="459"/>
      <c r="C79" s="212">
        <f>SUM(C3:C78)</f>
        <v>1702928.1400000001</v>
      </c>
      <c r="D79" s="425"/>
      <c r="E79" s="413">
        <f>SUM(E3:E78)</f>
        <v>1452231.0300000003</v>
      </c>
      <c r="F79" s="265">
        <f>C79-E79</f>
        <v>250697.10999999987</v>
      </c>
      <c r="K79" s="209">
        <f>SUM(K3:K78)</f>
        <v>553174.08000000007</v>
      </c>
      <c r="L79" s="209"/>
      <c r="M79" s="209">
        <f>SUM(M3:M78)</f>
        <v>0</v>
      </c>
      <c r="N79" s="153">
        <f>N78</f>
        <v>553174.08000000007</v>
      </c>
    </row>
    <row r="80" spans="1:14" ht="15.75" thickBot="1" x14ac:dyDescent="0.3">
      <c r="B80" s="460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476" t="s">
        <v>554</v>
      </c>
      <c r="C81" s="477"/>
      <c r="D81" s="478"/>
      <c r="E81" s="3"/>
      <c r="F81" s="551"/>
      <c r="K81" s="1"/>
      <c r="L81" s="97"/>
      <c r="M81" s="3"/>
      <c r="N81" s="1"/>
    </row>
    <row r="82" spans="1:14" x14ac:dyDescent="0.25">
      <c r="A82" s="454"/>
      <c r="B82" s="461"/>
      <c r="I82"/>
      <c r="J82" s="194"/>
      <c r="L82" s="23"/>
    </row>
    <row r="83" spans="1:14" x14ac:dyDescent="0.25">
      <c r="A83" s="454"/>
      <c r="B83" s="461"/>
      <c r="I83"/>
      <c r="J83" s="194"/>
      <c r="L83" s="23"/>
    </row>
    <row r="84" spans="1:14" x14ac:dyDescent="0.25">
      <c r="A84" s="454"/>
      <c r="B84" s="461"/>
      <c r="I84"/>
      <c r="J84" s="194"/>
      <c r="L84" s="23"/>
    </row>
    <row r="85" spans="1:14" x14ac:dyDescent="0.25">
      <c r="A85" s="454"/>
      <c r="B85" s="461"/>
      <c r="F85"/>
      <c r="I85"/>
      <c r="J85" s="194"/>
      <c r="L85" s="23"/>
      <c r="N85"/>
    </row>
    <row r="86" spans="1:14" x14ac:dyDescent="0.25">
      <c r="A86" s="454"/>
      <c r="B86" s="461"/>
      <c r="F86"/>
      <c r="I86"/>
      <c r="J86" s="194"/>
      <c r="L86" s="23"/>
      <c r="N86"/>
    </row>
    <row r="87" spans="1:14" x14ac:dyDescent="0.25">
      <c r="A87" s="454"/>
      <c r="B87" s="461"/>
      <c r="F87"/>
      <c r="I87"/>
      <c r="J87" s="194"/>
      <c r="L87" s="23"/>
      <c r="N87"/>
    </row>
    <row r="88" spans="1:14" x14ac:dyDescent="0.25">
      <c r="A88" s="454"/>
      <c r="B88" s="461"/>
      <c r="F88"/>
      <c r="I88"/>
      <c r="J88" s="194"/>
      <c r="L88" s="23"/>
      <c r="N88"/>
    </row>
    <row r="89" spans="1:14" x14ac:dyDescent="0.25">
      <c r="A89" s="454"/>
      <c r="B89" s="461"/>
      <c r="F89"/>
      <c r="I89"/>
      <c r="J89" s="194"/>
      <c r="L89" s="23"/>
      <c r="N89"/>
    </row>
    <row r="90" spans="1:14" x14ac:dyDescent="0.25">
      <c r="A90" s="454"/>
      <c r="B90" s="461"/>
      <c r="F90"/>
      <c r="I90"/>
      <c r="J90" s="194"/>
      <c r="L90" s="23"/>
      <c r="N90"/>
    </row>
    <row r="91" spans="1:14" x14ac:dyDescent="0.25">
      <c r="A91" s="454"/>
      <c r="B91" s="461"/>
      <c r="F91"/>
      <c r="I91"/>
      <c r="J91" s="194"/>
      <c r="L91" s="23"/>
      <c r="N91"/>
    </row>
    <row r="92" spans="1:14" x14ac:dyDescent="0.25">
      <c r="A92" s="454"/>
      <c r="B92" s="461"/>
      <c r="F92"/>
      <c r="I92"/>
      <c r="J92" s="194"/>
      <c r="L92" s="23"/>
      <c r="N92"/>
    </row>
    <row r="93" spans="1:14" x14ac:dyDescent="0.25">
      <c r="A93" s="454"/>
      <c r="B93" s="461"/>
      <c r="F93"/>
      <c r="I93"/>
      <c r="J93" s="194"/>
      <c r="L93" s="23"/>
      <c r="N93"/>
    </row>
    <row r="94" spans="1:14" x14ac:dyDescent="0.25">
      <c r="A94" s="454"/>
      <c r="B94" s="461"/>
      <c r="E94"/>
      <c r="F94"/>
      <c r="I94"/>
      <c r="J94" s="194"/>
      <c r="L94" s="23"/>
      <c r="M94"/>
      <c r="N94"/>
    </row>
    <row r="95" spans="1:14" x14ac:dyDescent="0.25">
      <c r="A95" s="454"/>
      <c r="B95" s="461"/>
      <c r="E95"/>
      <c r="F95"/>
      <c r="I95"/>
      <c r="J95" s="194"/>
      <c r="L95" s="23"/>
      <c r="M95"/>
      <c r="N95"/>
    </row>
    <row r="96" spans="1:14" x14ac:dyDescent="0.25">
      <c r="A96" s="454"/>
      <c r="B96" s="461"/>
      <c r="E96"/>
      <c r="F96"/>
      <c r="I96"/>
      <c r="J96" s="194"/>
      <c r="L96" s="23"/>
      <c r="M96"/>
      <c r="N96"/>
    </row>
    <row r="97" spans="1:14" x14ac:dyDescent="0.25">
      <c r="A97" s="454"/>
      <c r="B97" s="461"/>
      <c r="E97"/>
      <c r="F97"/>
      <c r="I97"/>
      <c r="J97" s="194"/>
      <c r="L97" s="23"/>
      <c r="M97"/>
      <c r="N97"/>
    </row>
    <row r="98" spans="1:14" x14ac:dyDescent="0.25">
      <c r="A98" s="454"/>
      <c r="B98" s="461"/>
      <c r="E98"/>
      <c r="F98"/>
      <c r="I98"/>
      <c r="J98" s="194"/>
      <c r="L98" s="23"/>
      <c r="M98"/>
      <c r="N98"/>
    </row>
    <row r="99" spans="1:14" x14ac:dyDescent="0.25">
      <c r="A99" s="454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abSelected="1" topLeftCell="D10" workbookViewId="0">
      <selection activeCell="M23" sqref="M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554" t="s">
        <v>458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323" t="s">
        <v>217</v>
      </c>
      <c r="R4" s="553"/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9"/>
      <c r="P5" s="34">
        <f>N5+M5+L5+I5+C5</f>
        <v>93289</v>
      </c>
      <c r="Q5" s="326">
        <f>P5-F5</f>
        <v>0</v>
      </c>
      <c r="R5" s="397">
        <v>0</v>
      </c>
      <c r="S5" s="325"/>
      <c r="W5" s="541"/>
      <c r="X5" s="54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6">
        <v>0</v>
      </c>
      <c r="R7" s="406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6">
        <f t="shared" ref="Q8:Q32" si="1">P8-F8</f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6">
        <v>0</v>
      </c>
      <c r="R9" s="406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6">
        <f t="shared" si="1"/>
        <v>1.4100000000034925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6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9"/>
      <c r="P12" s="39">
        <f t="shared" si="0"/>
        <v>78839</v>
      </c>
      <c r="Q12" s="326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6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6">
        <f t="shared" si="1"/>
        <v>0.16000000000349246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6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1"/>
      <c r="P16" s="39">
        <f t="shared" si="0"/>
        <v>100070</v>
      </c>
      <c r="Q16" s="326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6">
        <f t="shared" si="1"/>
        <v>2.0000000018626451E-2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6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6">
        <f t="shared" si="1"/>
        <v>0</v>
      </c>
      <c r="R19" s="320">
        <v>0</v>
      </c>
      <c r="S19" s="147"/>
      <c r="W19" s="54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6">
        <f t="shared" si="1"/>
        <v>0</v>
      </c>
      <c r="R20" s="320">
        <v>0</v>
      </c>
      <c r="S20" s="147"/>
      <c r="W20" s="54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586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6">
        <f t="shared" si="1"/>
        <v>0</v>
      </c>
      <c r="R21" s="320">
        <v>0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587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182">
        <f>642</f>
        <v>642</v>
      </c>
      <c r="N22" s="33">
        <v>23356</v>
      </c>
      <c r="P22" s="39">
        <f t="shared" si="0"/>
        <v>48400</v>
      </c>
      <c r="Q22" s="597">
        <f t="shared" si="1"/>
        <v>-62879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588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182">
        <v>0</v>
      </c>
      <c r="N23" s="33">
        <v>26005</v>
      </c>
      <c r="P23" s="39">
        <f t="shared" si="0"/>
        <v>41339</v>
      </c>
      <c r="Q23" s="326">
        <f t="shared" si="1"/>
        <v>-53950</v>
      </c>
      <c r="R23" s="320">
        <v>0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44639</v>
      </c>
      <c r="C24" s="25"/>
      <c r="D24" s="42"/>
      <c r="E24" s="27">
        <v>44639</v>
      </c>
      <c r="F24" s="28"/>
      <c r="G24" s="2"/>
      <c r="H24" s="36">
        <v>44639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6">
        <f t="shared" si="1"/>
        <v>0</v>
      </c>
      <c r="R24" s="320">
        <v>0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44640</v>
      </c>
      <c r="C25" s="25"/>
      <c r="D25" s="35"/>
      <c r="E25" s="27">
        <v>44640</v>
      </c>
      <c r="F25" s="28"/>
      <c r="G25" s="2"/>
      <c r="H25" s="36">
        <v>44640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26">
        <f t="shared" si="1"/>
        <v>0</v>
      </c>
      <c r="R25" s="320">
        <v>0</v>
      </c>
      <c r="W25" s="549"/>
      <c r="X25" s="549"/>
      <c r="Y25" s="233"/>
      <c r="Z25" s="128"/>
    </row>
    <row r="26" spans="1:26" ht="19.5" thickBot="1" x14ac:dyDescent="0.35">
      <c r="A26" s="23"/>
      <c r="B26" s="24">
        <v>44641</v>
      </c>
      <c r="C26" s="25"/>
      <c r="D26" s="35"/>
      <c r="E26" s="27">
        <v>44641</v>
      </c>
      <c r="F26" s="28"/>
      <c r="G26" s="2"/>
      <c r="H26" s="36">
        <v>44641</v>
      </c>
      <c r="I26" s="30"/>
      <c r="J26" s="37"/>
      <c r="K26" s="173"/>
      <c r="L26" s="45"/>
      <c r="M26" s="32">
        <v>0</v>
      </c>
      <c r="N26" s="33">
        <v>0</v>
      </c>
      <c r="O26" s="2"/>
      <c r="P26" s="284">
        <f t="shared" si="0"/>
        <v>0</v>
      </c>
      <c r="Q26" s="326">
        <f t="shared" si="1"/>
        <v>0</v>
      </c>
      <c r="R26" s="320">
        <v>0</v>
      </c>
      <c r="W26" s="549"/>
      <c r="X26" s="549"/>
      <c r="Y26" s="233"/>
      <c r="Z26" s="128"/>
    </row>
    <row r="27" spans="1:26" ht="18" thickBot="1" x14ac:dyDescent="0.35">
      <c r="A27" s="23"/>
      <c r="B27" s="24">
        <v>44642</v>
      </c>
      <c r="C27" s="25"/>
      <c r="D27" s="42"/>
      <c r="E27" s="27">
        <v>44642</v>
      </c>
      <c r="F27" s="28"/>
      <c r="G27" s="2"/>
      <c r="H27" s="36">
        <v>44642</v>
      </c>
      <c r="I27" s="30"/>
      <c r="J27" s="55"/>
      <c r="K27" s="174"/>
      <c r="L27" s="54"/>
      <c r="M27" s="32">
        <v>0</v>
      </c>
      <c r="N27" s="33">
        <v>0</v>
      </c>
      <c r="O27" s="2"/>
      <c r="P27" s="39">
        <f t="shared" si="0"/>
        <v>0</v>
      </c>
      <c r="Q27" s="326">
        <f t="shared" si="1"/>
        <v>0</v>
      </c>
      <c r="R27" s="320">
        <v>0</v>
      </c>
      <c r="W27" s="542"/>
      <c r="X27" s="543"/>
      <c r="Y27" s="544"/>
      <c r="Z27" s="128"/>
    </row>
    <row r="28" spans="1:26" ht="18" thickBot="1" x14ac:dyDescent="0.35">
      <c r="A28" s="23"/>
      <c r="B28" s="24">
        <v>44643</v>
      </c>
      <c r="C28" s="25"/>
      <c r="D28" s="42"/>
      <c r="E28" s="27">
        <v>44643</v>
      </c>
      <c r="F28" s="28"/>
      <c r="G28" s="2"/>
      <c r="H28" s="36">
        <v>44643</v>
      </c>
      <c r="I28" s="30"/>
      <c r="J28" s="56"/>
      <c r="K28" s="57"/>
      <c r="L28" s="54"/>
      <c r="M28" s="32">
        <v>0</v>
      </c>
      <c r="N28" s="33">
        <v>0</v>
      </c>
      <c r="O28" s="2"/>
      <c r="P28" s="34">
        <f t="shared" si="0"/>
        <v>0</v>
      </c>
      <c r="Q28" s="326">
        <f t="shared" si="1"/>
        <v>0</v>
      </c>
      <c r="R28" s="320">
        <v>0</v>
      </c>
      <c r="W28" s="543"/>
      <c r="X28" s="543"/>
      <c r="Y28" s="544"/>
      <c r="Z28" s="128"/>
    </row>
    <row r="29" spans="1:26" ht="18" thickBot="1" x14ac:dyDescent="0.35">
      <c r="A29" s="23"/>
      <c r="B29" s="24">
        <v>44644</v>
      </c>
      <c r="C29" s="25"/>
      <c r="D29" s="58"/>
      <c r="E29" s="27">
        <v>44644</v>
      </c>
      <c r="F29" s="28"/>
      <c r="G29" s="2"/>
      <c r="H29" s="36">
        <v>44644</v>
      </c>
      <c r="I29" s="30"/>
      <c r="J29" s="59"/>
      <c r="K29" s="175"/>
      <c r="L29" s="54"/>
      <c r="M29" s="32">
        <v>0</v>
      </c>
      <c r="N29" s="33">
        <v>0</v>
      </c>
      <c r="O29" s="444"/>
      <c r="P29" s="34">
        <f t="shared" si="0"/>
        <v>0</v>
      </c>
      <c r="Q29" s="326">
        <f t="shared" si="1"/>
        <v>0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/>
      <c r="D30" s="58"/>
      <c r="E30" s="27">
        <v>44645</v>
      </c>
      <c r="F30" s="28"/>
      <c r="G30" s="2"/>
      <c r="H30" s="36">
        <v>44645</v>
      </c>
      <c r="I30" s="30"/>
      <c r="J30" s="60"/>
      <c r="K30" s="41"/>
      <c r="L30" s="61"/>
      <c r="M30" s="32">
        <v>0</v>
      </c>
      <c r="N30" s="33">
        <v>0</v>
      </c>
      <c r="O30" s="445"/>
      <c r="P30" s="34">
        <f t="shared" si="0"/>
        <v>0</v>
      </c>
      <c r="Q30" s="326">
        <f t="shared" si="1"/>
        <v>0</v>
      </c>
      <c r="R30" s="321">
        <v>0</v>
      </c>
      <c r="T30" s="442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/>
      <c r="D31" s="65"/>
      <c r="E31" s="27">
        <v>44646</v>
      </c>
      <c r="F31" s="28"/>
      <c r="G31" s="2"/>
      <c r="H31" s="36">
        <v>44646</v>
      </c>
      <c r="I31" s="30"/>
      <c r="J31" s="60"/>
      <c r="K31" s="41"/>
      <c r="L31" s="63"/>
      <c r="M31" s="32">
        <v>0</v>
      </c>
      <c r="N31" s="33">
        <v>0</v>
      </c>
      <c r="O31" s="444"/>
      <c r="P31" s="34">
        <f t="shared" si="0"/>
        <v>0</v>
      </c>
      <c r="Q31" s="326">
        <f t="shared" si="1"/>
        <v>0</v>
      </c>
      <c r="R31" s="322">
        <v>0</v>
      </c>
      <c r="T31" s="442">
        <v>10137</v>
      </c>
    </row>
    <row r="32" spans="1:26" ht="18" thickBot="1" x14ac:dyDescent="0.35">
      <c r="A32" s="23"/>
      <c r="B32" s="24">
        <v>44647</v>
      </c>
      <c r="C32" s="25"/>
      <c r="D32" s="64"/>
      <c r="E32" s="27">
        <v>44647</v>
      </c>
      <c r="F32" s="28"/>
      <c r="G32" s="2"/>
      <c r="H32" s="36">
        <v>44647</v>
      </c>
      <c r="I32" s="30"/>
      <c r="J32" s="60"/>
      <c r="K32" s="41"/>
      <c r="L32" s="61"/>
      <c r="M32" s="32">
        <v>0</v>
      </c>
      <c r="N32" s="33">
        <v>0</v>
      </c>
      <c r="O32" s="2"/>
      <c r="P32" s="34">
        <f t="shared" si="0"/>
        <v>0</v>
      </c>
      <c r="Q32" s="326">
        <f t="shared" si="1"/>
        <v>0</v>
      </c>
      <c r="R32" s="228">
        <v>0</v>
      </c>
      <c r="T32" s="442">
        <v>0</v>
      </c>
    </row>
    <row r="33" spans="1:20" ht="18" thickBot="1" x14ac:dyDescent="0.35">
      <c r="A33" s="23"/>
      <c r="B33" s="24">
        <v>44648</v>
      </c>
      <c r="C33" s="25"/>
      <c r="D33" s="65"/>
      <c r="E33" s="27">
        <v>44648</v>
      </c>
      <c r="F33" s="28"/>
      <c r="G33" s="2"/>
      <c r="H33" s="36">
        <v>44648</v>
      </c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3">
        <f>SUM(T29:T32)</f>
        <v>44254</v>
      </c>
    </row>
    <row r="34" spans="1:20" ht="18" thickBot="1" x14ac:dyDescent="0.35">
      <c r="A34" s="23"/>
      <c r="B34" s="24">
        <v>44649</v>
      </c>
      <c r="C34" s="25"/>
      <c r="D34" s="64"/>
      <c r="E34" s="27">
        <v>44649</v>
      </c>
      <c r="F34" s="28"/>
      <c r="G34" s="2"/>
      <c r="H34" s="36">
        <v>44649</v>
      </c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44650</v>
      </c>
      <c r="C35" s="25"/>
      <c r="D35" s="65"/>
      <c r="E35" s="27">
        <v>44650</v>
      </c>
      <c r="F35" s="28"/>
      <c r="G35" s="2"/>
      <c r="H35" s="36">
        <v>44650</v>
      </c>
      <c r="I35" s="30"/>
      <c r="J35" s="266"/>
      <c r="K35" s="249"/>
      <c r="L35" s="66"/>
      <c r="M35" s="267">
        <v>0</v>
      </c>
      <c r="N35" s="268">
        <v>0</v>
      </c>
      <c r="P35" s="34" t="s">
        <v>7</v>
      </c>
      <c r="Q35" s="438" t="e">
        <f t="shared" si="2"/>
        <v>#VALUE!</v>
      </c>
      <c r="R35" s="228"/>
    </row>
    <row r="36" spans="1:20" ht="18" customHeight="1" thickBot="1" x14ac:dyDescent="0.3">
      <c r="A36" s="23"/>
      <c r="B36" s="24">
        <v>44651</v>
      </c>
      <c r="C36" s="25"/>
      <c r="D36" s="62"/>
      <c r="E36" s="27">
        <v>44651</v>
      </c>
      <c r="F36" s="28"/>
      <c r="G36" s="2"/>
      <c r="H36" s="36">
        <v>44651</v>
      </c>
      <c r="I36" s="30"/>
      <c r="J36" s="266"/>
      <c r="K36" s="250"/>
      <c r="L36" s="44"/>
      <c r="M36" s="533">
        <f>SUM(M5:M35)</f>
        <v>802713.66</v>
      </c>
      <c r="N36" s="535">
        <f>SUM(N5:N35)</f>
        <v>523841</v>
      </c>
      <c r="O36" s="276"/>
      <c r="P36" s="277">
        <v>0</v>
      </c>
      <c r="Q36" s="571" t="e">
        <f>SUM(Q5:Q35)</f>
        <v>#VALUE!</v>
      </c>
      <c r="R36" s="228"/>
    </row>
    <row r="37" spans="1:20" ht="18" customHeight="1" thickBot="1" x14ac:dyDescent="0.3">
      <c r="A37" s="23"/>
      <c r="B37" s="24">
        <v>44652</v>
      </c>
      <c r="C37" s="25"/>
      <c r="D37" s="65"/>
      <c r="E37" s="27">
        <v>44652</v>
      </c>
      <c r="F37" s="28"/>
      <c r="G37" s="2"/>
      <c r="H37" s="36">
        <v>44652</v>
      </c>
      <c r="I37" s="30"/>
      <c r="J37" s="60"/>
      <c r="K37" s="41"/>
      <c r="L37" s="61"/>
      <c r="M37" s="534"/>
      <c r="N37" s="536"/>
      <c r="O37" s="276"/>
      <c r="P37" s="277">
        <v>0</v>
      </c>
      <c r="Q37" s="572"/>
      <c r="R37" s="227" t="s">
        <v>7</v>
      </c>
    </row>
    <row r="38" spans="1:20" ht="18" thickBot="1" x14ac:dyDescent="0.35">
      <c r="A38" s="23"/>
      <c r="B38" s="24">
        <v>44653</v>
      </c>
      <c r="C38" s="25"/>
      <c r="D38" s="65"/>
      <c r="E38" s="27">
        <v>44653</v>
      </c>
      <c r="F38" s="28"/>
      <c r="G38" s="2"/>
      <c r="H38" s="36">
        <v>44653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44654</v>
      </c>
      <c r="C39" s="69"/>
      <c r="D39" s="62"/>
      <c r="E39" s="27">
        <v>44654</v>
      </c>
      <c r="F39" s="70"/>
      <c r="G39" s="2"/>
      <c r="H39" s="36">
        <v>44654</v>
      </c>
      <c r="I39" s="71"/>
      <c r="J39" s="60"/>
      <c r="K39" s="177"/>
      <c r="L39" s="61"/>
      <c r="M39" s="573">
        <f>M36+N36</f>
        <v>1326554.6600000001</v>
      </c>
      <c r="N39" s="574"/>
      <c r="P39" s="34">
        <f>SUM(P5:P38)</f>
        <v>1721480.59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296745</v>
      </c>
      <c r="D50" s="88"/>
      <c r="E50" s="89" t="s">
        <v>8</v>
      </c>
      <c r="F50" s="90">
        <f>SUM(F5:F49)</f>
        <v>1796139</v>
      </c>
      <c r="G50" s="88"/>
      <c r="H50" s="91" t="s">
        <v>9</v>
      </c>
      <c r="I50" s="92">
        <f>SUM(I5:I49)</f>
        <v>68017.5</v>
      </c>
      <c r="J50" s="93"/>
      <c r="K50" s="94" t="s">
        <v>10</v>
      </c>
      <c r="L50" s="95">
        <f>SUM(L5:L49)</f>
        <v>61107.19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129124.69</v>
      </c>
      <c r="L52" s="539"/>
      <c r="M52" s="272"/>
      <c r="N52" s="272"/>
      <c r="P52" s="34"/>
      <c r="Q52" s="13"/>
    </row>
    <row r="53" spans="1:17" x14ac:dyDescent="0.25">
      <c r="D53" s="516" t="s">
        <v>12</v>
      </c>
      <c r="E53" s="516"/>
      <c r="F53" s="313">
        <f>F50-K52-C50</f>
        <v>1370269.31</v>
      </c>
      <c r="I53" s="102"/>
      <c r="J53" s="103"/>
    </row>
    <row r="54" spans="1:17" ht="18.75" x14ac:dyDescent="0.3">
      <c r="D54" s="540" t="s">
        <v>95</v>
      </c>
      <c r="E54" s="540"/>
      <c r="F54" s="111">
        <v>0</v>
      </c>
      <c r="I54" s="517" t="s">
        <v>13</v>
      </c>
      <c r="J54" s="518"/>
      <c r="K54" s="519">
        <f>F56+F57+F58</f>
        <v>1370269.31</v>
      </c>
      <c r="L54" s="519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1370269.31</v>
      </c>
      <c r="H56" s="23"/>
      <c r="I56" s="108" t="s">
        <v>15</v>
      </c>
      <c r="J56" s="109"/>
      <c r="K56" s="521">
        <f>-C4</f>
        <v>-1266568.45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99" t="s">
        <v>18</v>
      </c>
      <c r="E58" s="500"/>
      <c r="F58" s="113">
        <v>0</v>
      </c>
      <c r="I58" s="501" t="s">
        <v>198</v>
      </c>
      <c r="J58" s="502"/>
      <c r="K58" s="503">
        <f>K54+K56</f>
        <v>103700.8600000001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I4" sqref="I4"/>
    </sheetView>
  </sheetViews>
  <sheetFormatPr baseColWidth="10" defaultRowHeight="15" x14ac:dyDescent="0.25"/>
  <cols>
    <col min="1" max="1" width="13.42578125" style="47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69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70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71">
        <v>44620</v>
      </c>
      <c r="B3" s="456" t="s">
        <v>528</v>
      </c>
      <c r="C3" s="410">
        <v>2909.4</v>
      </c>
      <c r="D3" s="423"/>
      <c r="E3" s="410"/>
      <c r="F3" s="410">
        <f>C3-E3</f>
        <v>2909.4</v>
      </c>
      <c r="I3" s="412" t="s">
        <v>577</v>
      </c>
      <c r="J3" s="409">
        <v>8631</v>
      </c>
      <c r="K3" s="410">
        <v>858.6</v>
      </c>
      <c r="L3" s="433"/>
      <c r="M3" s="428"/>
      <c r="N3" s="183">
        <f>K3-M3</f>
        <v>858.6</v>
      </c>
    </row>
    <row r="4" spans="1:14" ht="18.75" x14ac:dyDescent="0.3">
      <c r="A4" s="471">
        <v>44621</v>
      </c>
      <c r="B4" s="456" t="s">
        <v>529</v>
      </c>
      <c r="C4" s="410">
        <v>74016.2</v>
      </c>
      <c r="D4" s="423"/>
      <c r="E4" s="410"/>
      <c r="F4" s="410">
        <f t="shared" ref="F4:F46" si="0">C4-E4</f>
        <v>74016.2</v>
      </c>
      <c r="G4" s="138"/>
      <c r="I4" s="288"/>
      <c r="J4" s="57"/>
      <c r="K4" s="111"/>
      <c r="L4" s="288"/>
      <c r="M4" s="111"/>
      <c r="N4" s="137">
        <f>N3+K4-M4</f>
        <v>858.6</v>
      </c>
    </row>
    <row r="5" spans="1:14" ht="15.75" x14ac:dyDescent="0.25">
      <c r="A5" s="471">
        <v>44622</v>
      </c>
      <c r="B5" s="456" t="s">
        <v>530</v>
      </c>
      <c r="C5" s="410">
        <v>38036.6</v>
      </c>
      <c r="D5" s="423"/>
      <c r="E5" s="410"/>
      <c r="F5" s="410">
        <f t="shared" si="0"/>
        <v>38036.6</v>
      </c>
      <c r="I5" s="288"/>
      <c r="J5" s="57"/>
      <c r="K5" s="111"/>
      <c r="L5" s="288"/>
      <c r="M5" s="111"/>
      <c r="N5" s="137">
        <f t="shared" ref="N5:N68" si="1">N4+K5-M5</f>
        <v>858.6</v>
      </c>
    </row>
    <row r="6" spans="1:14" ht="15.75" x14ac:dyDescent="0.25">
      <c r="A6" s="471">
        <v>44623</v>
      </c>
      <c r="B6" s="456" t="s">
        <v>531</v>
      </c>
      <c r="C6" s="410">
        <v>52111.11</v>
      </c>
      <c r="D6" s="423"/>
      <c r="E6" s="410"/>
      <c r="F6" s="410">
        <f t="shared" si="0"/>
        <v>52111.11</v>
      </c>
      <c r="I6" s="288"/>
      <c r="J6" s="57"/>
      <c r="K6" s="111"/>
      <c r="L6" s="288"/>
      <c r="M6" s="111"/>
      <c r="N6" s="137">
        <f t="shared" si="1"/>
        <v>858.6</v>
      </c>
    </row>
    <row r="7" spans="1:14" ht="15.75" x14ac:dyDescent="0.25">
      <c r="A7" s="471">
        <v>44623</v>
      </c>
      <c r="B7" s="456" t="s">
        <v>532</v>
      </c>
      <c r="C7" s="410">
        <v>394.2</v>
      </c>
      <c r="D7" s="423"/>
      <c r="E7" s="410"/>
      <c r="F7" s="410">
        <f t="shared" si="0"/>
        <v>394.2</v>
      </c>
      <c r="I7" s="288"/>
      <c r="J7" s="57"/>
      <c r="K7" s="111"/>
      <c r="L7" s="288"/>
      <c r="M7" s="111"/>
      <c r="N7" s="137">
        <f t="shared" si="1"/>
        <v>858.6</v>
      </c>
    </row>
    <row r="8" spans="1:14" ht="15.75" x14ac:dyDescent="0.25">
      <c r="A8" s="471">
        <v>44624</v>
      </c>
      <c r="B8" s="456" t="s">
        <v>533</v>
      </c>
      <c r="C8" s="410">
        <v>52173.7</v>
      </c>
      <c r="D8" s="423"/>
      <c r="E8" s="410"/>
      <c r="F8" s="410">
        <f t="shared" si="0"/>
        <v>52173.7</v>
      </c>
      <c r="I8" s="288"/>
      <c r="J8" s="57"/>
      <c r="K8" s="111"/>
      <c r="L8" s="288"/>
      <c r="M8" s="111"/>
      <c r="N8" s="137">
        <f t="shared" si="1"/>
        <v>858.6</v>
      </c>
    </row>
    <row r="9" spans="1:14" ht="15.75" x14ac:dyDescent="0.25">
      <c r="A9" s="471">
        <v>44625</v>
      </c>
      <c r="B9" s="456" t="s">
        <v>534</v>
      </c>
      <c r="C9" s="410">
        <v>47563.28</v>
      </c>
      <c r="D9" s="423"/>
      <c r="E9" s="410"/>
      <c r="F9" s="410">
        <f t="shared" si="0"/>
        <v>47563.28</v>
      </c>
      <c r="I9" s="288"/>
      <c r="J9" s="57"/>
      <c r="K9" s="111"/>
      <c r="L9" s="288"/>
      <c r="M9" s="111"/>
      <c r="N9" s="137">
        <f t="shared" si="1"/>
        <v>858.6</v>
      </c>
    </row>
    <row r="10" spans="1:14" ht="18.75" x14ac:dyDescent="0.3">
      <c r="A10" s="471">
        <v>44625</v>
      </c>
      <c r="B10" s="456" t="s">
        <v>535</v>
      </c>
      <c r="C10" s="410">
        <v>1406</v>
      </c>
      <c r="D10" s="423"/>
      <c r="E10" s="410"/>
      <c r="F10" s="410">
        <f t="shared" si="0"/>
        <v>1406</v>
      </c>
      <c r="G10" s="138"/>
      <c r="I10" s="288"/>
      <c r="J10" s="57"/>
      <c r="K10" s="111"/>
      <c r="L10" s="288"/>
      <c r="M10" s="111"/>
      <c r="N10" s="137">
        <f t="shared" si="1"/>
        <v>858.6</v>
      </c>
    </row>
    <row r="11" spans="1:14" ht="15.75" x14ac:dyDescent="0.25">
      <c r="A11" s="471">
        <v>44627</v>
      </c>
      <c r="B11" s="456" t="s">
        <v>536</v>
      </c>
      <c r="C11" s="410">
        <v>44449.599999999999</v>
      </c>
      <c r="D11" s="423"/>
      <c r="E11" s="410"/>
      <c r="F11" s="410">
        <f t="shared" si="0"/>
        <v>44449.599999999999</v>
      </c>
      <c r="I11" s="288"/>
      <c r="J11" s="57"/>
      <c r="K11" s="111"/>
      <c r="L11" s="288"/>
      <c r="M11" s="111"/>
      <c r="N11" s="137">
        <f t="shared" si="1"/>
        <v>858.6</v>
      </c>
    </row>
    <row r="12" spans="1:14" ht="15.75" x14ac:dyDescent="0.25">
      <c r="A12" s="471">
        <v>44627</v>
      </c>
      <c r="B12" s="456" t="s">
        <v>537</v>
      </c>
      <c r="C12" s="410">
        <v>848.4</v>
      </c>
      <c r="D12" s="423"/>
      <c r="E12" s="410"/>
      <c r="F12" s="410">
        <f t="shared" si="0"/>
        <v>848.4</v>
      </c>
      <c r="I12" s="288"/>
      <c r="J12" s="57"/>
      <c r="K12" s="111"/>
      <c r="L12" s="288"/>
      <c r="M12" s="111"/>
      <c r="N12" s="137">
        <f t="shared" si="1"/>
        <v>858.6</v>
      </c>
    </row>
    <row r="13" spans="1:14" ht="15.75" x14ac:dyDescent="0.25">
      <c r="A13" s="471">
        <v>44628</v>
      </c>
      <c r="B13" s="456" t="s">
        <v>538</v>
      </c>
      <c r="C13" s="410">
        <v>71723.600000000006</v>
      </c>
      <c r="D13" s="423"/>
      <c r="E13" s="410"/>
      <c r="F13" s="410">
        <f t="shared" si="0"/>
        <v>71723.600000000006</v>
      </c>
      <c r="I13" s="288"/>
      <c r="J13" s="57"/>
      <c r="K13" s="111"/>
      <c r="L13" s="288"/>
      <c r="M13" s="111"/>
      <c r="N13" s="137">
        <f t="shared" si="1"/>
        <v>858.6</v>
      </c>
    </row>
    <row r="14" spans="1:14" ht="15.75" x14ac:dyDescent="0.25">
      <c r="A14" s="471">
        <v>44628</v>
      </c>
      <c r="B14" s="456" t="s">
        <v>539</v>
      </c>
      <c r="C14" s="410">
        <v>1776</v>
      </c>
      <c r="D14" s="423"/>
      <c r="E14" s="410"/>
      <c r="F14" s="410">
        <f t="shared" si="0"/>
        <v>1776</v>
      </c>
      <c r="I14" s="288"/>
      <c r="J14" s="57"/>
      <c r="K14" s="111"/>
      <c r="L14" s="288"/>
      <c r="M14" s="111"/>
      <c r="N14" s="137">
        <f t="shared" si="1"/>
        <v>858.6</v>
      </c>
    </row>
    <row r="15" spans="1:14" ht="15.75" x14ac:dyDescent="0.25">
      <c r="A15" s="471">
        <v>44629</v>
      </c>
      <c r="B15" s="456" t="s">
        <v>540</v>
      </c>
      <c r="C15" s="410">
        <v>76124.3</v>
      </c>
      <c r="D15" s="423"/>
      <c r="E15" s="410"/>
      <c r="F15" s="410">
        <f t="shared" si="0"/>
        <v>76124.3</v>
      </c>
      <c r="I15" s="288"/>
      <c r="J15" s="57"/>
      <c r="K15" s="111"/>
      <c r="L15" s="288"/>
      <c r="M15" s="111"/>
      <c r="N15" s="137">
        <f t="shared" si="1"/>
        <v>858.6</v>
      </c>
    </row>
    <row r="16" spans="1:14" ht="15.75" x14ac:dyDescent="0.25">
      <c r="A16" s="471">
        <v>44630</v>
      </c>
      <c r="B16" s="456" t="s">
        <v>541</v>
      </c>
      <c r="C16" s="410">
        <v>50443.9</v>
      </c>
      <c r="D16" s="423"/>
      <c r="E16" s="410"/>
      <c r="F16" s="410">
        <f t="shared" si="0"/>
        <v>50443.9</v>
      </c>
      <c r="I16" s="288"/>
      <c r="J16" s="57"/>
      <c r="K16" s="111"/>
      <c r="L16" s="288"/>
      <c r="M16" s="111"/>
      <c r="N16" s="137">
        <f t="shared" si="1"/>
        <v>858.6</v>
      </c>
    </row>
    <row r="17" spans="1:14" ht="15.75" x14ac:dyDescent="0.25">
      <c r="A17" s="471">
        <v>44631</v>
      </c>
      <c r="B17" s="456" t="s">
        <v>544</v>
      </c>
      <c r="C17" s="410">
        <v>94092.05</v>
      </c>
      <c r="D17" s="424"/>
      <c r="E17" s="410"/>
      <c r="F17" s="410">
        <f t="shared" si="0"/>
        <v>94092.05</v>
      </c>
      <c r="I17" s="288"/>
      <c r="J17" s="57"/>
      <c r="K17" s="111"/>
      <c r="L17" s="288"/>
      <c r="M17" s="111"/>
      <c r="N17" s="137">
        <f t="shared" si="1"/>
        <v>858.6</v>
      </c>
    </row>
    <row r="18" spans="1:14" ht="15.75" x14ac:dyDescent="0.25">
      <c r="A18" s="471">
        <v>44631</v>
      </c>
      <c r="B18" s="456" t="s">
        <v>545</v>
      </c>
      <c r="C18" s="410">
        <v>8163.9</v>
      </c>
      <c r="D18" s="423"/>
      <c r="E18" s="410"/>
      <c r="F18" s="410">
        <f t="shared" si="0"/>
        <v>8163.9</v>
      </c>
      <c r="I18" s="288"/>
      <c r="J18" s="57"/>
      <c r="K18" s="111"/>
      <c r="L18" s="288"/>
      <c r="M18" s="111"/>
      <c r="N18" s="137">
        <f t="shared" si="1"/>
        <v>858.6</v>
      </c>
    </row>
    <row r="19" spans="1:14" ht="15.75" x14ac:dyDescent="0.25">
      <c r="A19" s="471">
        <v>44632</v>
      </c>
      <c r="B19" s="456" t="s">
        <v>546</v>
      </c>
      <c r="C19" s="410">
        <v>57174.8</v>
      </c>
      <c r="D19" s="423"/>
      <c r="E19" s="410"/>
      <c r="F19" s="410">
        <f t="shared" si="0"/>
        <v>57174.8</v>
      </c>
      <c r="I19" s="288"/>
      <c r="J19" s="57"/>
      <c r="K19" s="111"/>
      <c r="L19" s="288"/>
      <c r="M19" s="111"/>
      <c r="N19" s="137">
        <f t="shared" si="1"/>
        <v>858.6</v>
      </c>
    </row>
    <row r="20" spans="1:14" ht="15.75" x14ac:dyDescent="0.25">
      <c r="A20" s="471">
        <v>44634</v>
      </c>
      <c r="B20" s="456" t="s">
        <v>547</v>
      </c>
      <c r="C20" s="410">
        <v>9004.7999999999993</v>
      </c>
      <c r="D20" s="423"/>
      <c r="E20" s="410"/>
      <c r="F20" s="410">
        <f t="shared" si="0"/>
        <v>9004.7999999999993</v>
      </c>
      <c r="I20" s="288"/>
      <c r="J20" s="57"/>
      <c r="K20" s="111"/>
      <c r="L20" s="288"/>
      <c r="M20" s="111"/>
      <c r="N20" s="137">
        <f t="shared" si="1"/>
        <v>858.6</v>
      </c>
    </row>
    <row r="21" spans="1:14" ht="15.75" x14ac:dyDescent="0.25">
      <c r="A21" s="471">
        <v>44634</v>
      </c>
      <c r="B21" s="456" t="s">
        <v>548</v>
      </c>
      <c r="C21" s="410">
        <v>80090.45</v>
      </c>
      <c r="D21" s="423"/>
      <c r="E21" s="410"/>
      <c r="F21" s="410">
        <f t="shared" si="0"/>
        <v>80090.45</v>
      </c>
      <c r="I21" s="288"/>
      <c r="J21" s="57"/>
      <c r="K21" s="111"/>
      <c r="L21" s="288"/>
      <c r="M21" s="111"/>
      <c r="N21" s="137">
        <f t="shared" si="1"/>
        <v>858.6</v>
      </c>
    </row>
    <row r="22" spans="1:14" ht="18.75" x14ac:dyDescent="0.3">
      <c r="A22" s="471">
        <v>44634</v>
      </c>
      <c r="B22" s="456" t="s">
        <v>549</v>
      </c>
      <c r="C22" s="410">
        <v>7015.6</v>
      </c>
      <c r="D22" s="423"/>
      <c r="E22" s="410"/>
      <c r="F22" s="410">
        <f t="shared" si="0"/>
        <v>7015.6</v>
      </c>
      <c r="G22" s="138"/>
      <c r="I22" s="288"/>
      <c r="J22" s="57"/>
      <c r="K22" s="111"/>
      <c r="L22" s="288"/>
      <c r="M22" s="111"/>
      <c r="N22" s="137">
        <f t="shared" si="1"/>
        <v>858.6</v>
      </c>
    </row>
    <row r="23" spans="1:14" ht="15.75" x14ac:dyDescent="0.25">
      <c r="A23" s="471">
        <v>44635</v>
      </c>
      <c r="B23" s="456" t="s">
        <v>550</v>
      </c>
      <c r="C23" s="410">
        <v>2559.1999999999998</v>
      </c>
      <c r="D23" s="423"/>
      <c r="E23" s="410"/>
      <c r="F23" s="410">
        <f t="shared" si="0"/>
        <v>2559.1999999999998</v>
      </c>
      <c r="I23" s="288"/>
      <c r="J23" s="57"/>
      <c r="K23" s="111"/>
      <c r="L23" s="288"/>
      <c r="M23" s="111"/>
      <c r="N23" s="137">
        <f t="shared" si="1"/>
        <v>858.6</v>
      </c>
    </row>
    <row r="24" spans="1:14" ht="15.75" x14ac:dyDescent="0.25">
      <c r="A24" s="471">
        <v>44636</v>
      </c>
      <c r="B24" s="456" t="s">
        <v>551</v>
      </c>
      <c r="C24" s="410">
        <v>11187.2</v>
      </c>
      <c r="D24" s="423"/>
      <c r="E24" s="410"/>
      <c r="F24" s="410">
        <f t="shared" si="0"/>
        <v>11187.2</v>
      </c>
      <c r="I24" s="288"/>
      <c r="J24" s="57"/>
      <c r="K24" s="111"/>
      <c r="L24" s="288"/>
      <c r="M24" s="111"/>
      <c r="N24" s="137">
        <f t="shared" si="1"/>
        <v>858.6</v>
      </c>
    </row>
    <row r="25" spans="1:14" ht="15.75" x14ac:dyDescent="0.25">
      <c r="A25" s="471">
        <v>44637</v>
      </c>
      <c r="B25" s="456" t="s">
        <v>552</v>
      </c>
      <c r="C25" s="410">
        <v>51776.46</v>
      </c>
      <c r="D25" s="423"/>
      <c r="E25" s="410"/>
      <c r="F25" s="410">
        <f t="shared" si="0"/>
        <v>51776.46</v>
      </c>
      <c r="I25" s="288"/>
      <c r="J25" s="57"/>
      <c r="K25" s="111"/>
      <c r="L25" s="288"/>
      <c r="M25" s="111"/>
      <c r="N25" s="137">
        <f t="shared" si="1"/>
        <v>858.6</v>
      </c>
    </row>
    <row r="26" spans="1:14" ht="15.75" x14ac:dyDescent="0.25">
      <c r="A26" s="471">
        <v>44638</v>
      </c>
      <c r="B26" s="456" t="s">
        <v>553</v>
      </c>
      <c r="C26" s="410">
        <v>87124.5</v>
      </c>
      <c r="D26" s="423"/>
      <c r="E26" s="410"/>
      <c r="F26" s="410">
        <f t="shared" si="0"/>
        <v>87124.5</v>
      </c>
      <c r="I26" s="288"/>
      <c r="J26" s="57"/>
      <c r="K26" s="111"/>
      <c r="L26" s="288"/>
      <c r="M26" s="111"/>
      <c r="N26" s="137">
        <f t="shared" si="1"/>
        <v>858.6</v>
      </c>
    </row>
    <row r="27" spans="1:14" ht="15.75" x14ac:dyDescent="0.25">
      <c r="A27" s="471"/>
      <c r="B27" s="456"/>
      <c r="C27" s="410"/>
      <c r="D27" s="424"/>
      <c r="E27" s="410"/>
      <c r="F27" s="410">
        <f t="shared" si="0"/>
        <v>0</v>
      </c>
      <c r="I27" s="288"/>
      <c r="J27" s="57"/>
      <c r="K27" s="111"/>
      <c r="L27" s="288"/>
      <c r="M27" s="111"/>
      <c r="N27" s="137">
        <f t="shared" si="1"/>
        <v>858.6</v>
      </c>
    </row>
    <row r="28" spans="1:14" ht="15.75" x14ac:dyDescent="0.25">
      <c r="A28" s="471"/>
      <c r="B28" s="456"/>
      <c r="C28" s="410"/>
      <c r="D28" s="423"/>
      <c r="E28" s="410"/>
      <c r="F28" s="410">
        <f t="shared" si="0"/>
        <v>0</v>
      </c>
      <c r="I28" s="288"/>
      <c r="J28" s="57"/>
      <c r="K28" s="111"/>
      <c r="L28" s="288"/>
      <c r="M28" s="111"/>
      <c r="N28" s="137">
        <f t="shared" si="1"/>
        <v>858.6</v>
      </c>
    </row>
    <row r="29" spans="1:14" ht="15.75" x14ac:dyDescent="0.25">
      <c r="A29" s="471"/>
      <c r="B29" s="456"/>
      <c r="C29" s="410"/>
      <c r="D29" s="423"/>
      <c r="E29" s="410"/>
      <c r="F29" s="410">
        <f t="shared" si="0"/>
        <v>0</v>
      </c>
      <c r="I29" s="288"/>
      <c r="J29" s="57"/>
      <c r="K29" s="111"/>
      <c r="L29" s="288"/>
      <c r="M29" s="111"/>
      <c r="N29" s="137">
        <f t="shared" si="1"/>
        <v>858.6</v>
      </c>
    </row>
    <row r="30" spans="1:14" ht="18.75" x14ac:dyDescent="0.3">
      <c r="A30" s="471"/>
      <c r="B30" s="456"/>
      <c r="C30" s="410"/>
      <c r="D30" s="423"/>
      <c r="E30" s="410"/>
      <c r="F30" s="410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858.6</v>
      </c>
    </row>
    <row r="31" spans="1:14" ht="15.75" x14ac:dyDescent="0.25">
      <c r="A31" s="471"/>
      <c r="B31" s="456"/>
      <c r="C31" s="410"/>
      <c r="D31" s="423"/>
      <c r="E31" s="410"/>
      <c r="F31" s="410">
        <f t="shared" si="0"/>
        <v>0</v>
      </c>
      <c r="I31" s="288"/>
      <c r="J31" s="57"/>
      <c r="K31" s="111"/>
      <c r="L31" s="288"/>
      <c r="M31" s="69"/>
      <c r="N31" s="137">
        <f t="shared" si="1"/>
        <v>858.6</v>
      </c>
    </row>
    <row r="32" spans="1:14" ht="15.75" x14ac:dyDescent="0.25">
      <c r="A32" s="471"/>
      <c r="B32" s="456"/>
      <c r="C32" s="410"/>
      <c r="D32" s="423"/>
      <c r="E32" s="410"/>
      <c r="F32" s="410">
        <f t="shared" si="0"/>
        <v>0</v>
      </c>
      <c r="I32" s="288"/>
      <c r="J32" s="57"/>
      <c r="K32" s="111"/>
      <c r="L32" s="288"/>
      <c r="M32" s="69"/>
      <c r="N32" s="137">
        <f t="shared" si="1"/>
        <v>858.6</v>
      </c>
    </row>
    <row r="33" spans="1:14" ht="15.75" x14ac:dyDescent="0.25">
      <c r="A33" s="471"/>
      <c r="B33" s="456"/>
      <c r="C33" s="410"/>
      <c r="D33" s="423"/>
      <c r="E33" s="410"/>
      <c r="F33" s="410">
        <f t="shared" si="0"/>
        <v>0</v>
      </c>
      <c r="I33" s="288"/>
      <c r="J33" s="57"/>
      <c r="K33" s="111"/>
      <c r="L33" s="288"/>
      <c r="M33" s="69"/>
      <c r="N33" s="137">
        <f t="shared" si="1"/>
        <v>858.6</v>
      </c>
    </row>
    <row r="34" spans="1:14" ht="15.75" x14ac:dyDescent="0.25">
      <c r="A34" s="471"/>
      <c r="B34" s="456"/>
      <c r="C34" s="410"/>
      <c r="D34" s="423"/>
      <c r="E34" s="410"/>
      <c r="F34" s="410">
        <f t="shared" si="0"/>
        <v>0</v>
      </c>
      <c r="I34" s="288"/>
      <c r="J34" s="57"/>
      <c r="K34" s="111"/>
      <c r="L34" s="288"/>
      <c r="M34" s="69"/>
      <c r="N34" s="137">
        <f t="shared" si="1"/>
        <v>858.6</v>
      </c>
    </row>
    <row r="35" spans="1:14" ht="15.75" x14ac:dyDescent="0.25">
      <c r="A35" s="471"/>
      <c r="B35" s="456"/>
      <c r="C35" s="410"/>
      <c r="D35" s="423"/>
      <c r="E35" s="410"/>
      <c r="F35" s="410">
        <f t="shared" si="0"/>
        <v>0</v>
      </c>
      <c r="I35" s="288"/>
      <c r="J35" s="57"/>
      <c r="K35" s="111"/>
      <c r="L35" s="288"/>
      <c r="M35" s="69"/>
      <c r="N35" s="137">
        <f t="shared" si="1"/>
        <v>858.6</v>
      </c>
    </row>
    <row r="36" spans="1:14" ht="15.75" x14ac:dyDescent="0.25">
      <c r="A36" s="471"/>
      <c r="B36" s="456"/>
      <c r="C36" s="410"/>
      <c r="D36" s="423"/>
      <c r="E36" s="410"/>
      <c r="F36" s="410">
        <f t="shared" si="0"/>
        <v>0</v>
      </c>
      <c r="I36" s="288"/>
      <c r="J36" s="57"/>
      <c r="K36" s="111"/>
      <c r="L36" s="288"/>
      <c r="M36" s="69"/>
      <c r="N36" s="137">
        <f t="shared" si="1"/>
        <v>858.6</v>
      </c>
    </row>
    <row r="37" spans="1:14" ht="15.75" x14ac:dyDescent="0.25">
      <c r="A37" s="471"/>
      <c r="B37" s="456"/>
      <c r="C37" s="410"/>
      <c r="D37" s="423"/>
      <c r="E37" s="410"/>
      <c r="F37" s="410">
        <f t="shared" si="0"/>
        <v>0</v>
      </c>
      <c r="I37" s="288"/>
      <c r="J37" s="57"/>
      <c r="K37" s="111"/>
      <c r="L37" s="288"/>
      <c r="M37" s="69"/>
      <c r="N37" s="137">
        <f t="shared" si="1"/>
        <v>858.6</v>
      </c>
    </row>
    <row r="38" spans="1:14" ht="15.75" x14ac:dyDescent="0.25">
      <c r="A38" s="471"/>
      <c r="B38" s="457"/>
      <c r="C38" s="428"/>
      <c r="D38" s="429"/>
      <c r="E38" s="428"/>
      <c r="F38" s="410">
        <f t="shared" si="0"/>
        <v>0</v>
      </c>
      <c r="I38" s="288"/>
      <c r="J38" s="57"/>
      <c r="K38" s="111"/>
      <c r="L38" s="288"/>
      <c r="M38" s="69"/>
      <c r="N38" s="137">
        <f t="shared" si="1"/>
        <v>858.6</v>
      </c>
    </row>
    <row r="39" spans="1:14" ht="15.75" x14ac:dyDescent="0.25">
      <c r="A39" s="471"/>
      <c r="B39" s="246"/>
      <c r="C39" s="111"/>
      <c r="D39" s="430"/>
      <c r="E39" s="111"/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858.6</v>
      </c>
    </row>
    <row r="40" spans="1:14" ht="15.75" x14ac:dyDescent="0.25">
      <c r="A40" s="471"/>
      <c r="B40" s="246"/>
      <c r="C40" s="111"/>
      <c r="D40" s="430"/>
      <c r="E40" s="111"/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858.6</v>
      </c>
    </row>
    <row r="41" spans="1:14" ht="15.75" x14ac:dyDescent="0.25">
      <c r="A41" s="471"/>
      <c r="B41" s="246"/>
      <c r="C41" s="111"/>
      <c r="D41" s="430"/>
      <c r="E41" s="111"/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858.6</v>
      </c>
    </row>
    <row r="42" spans="1:14" ht="15.75" x14ac:dyDescent="0.25">
      <c r="A42" s="472"/>
      <c r="B42" s="246"/>
      <c r="C42" s="111"/>
      <c r="D42" s="253"/>
      <c r="E42" s="69"/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858.6</v>
      </c>
    </row>
    <row r="43" spans="1:14" ht="15.75" x14ac:dyDescent="0.25">
      <c r="A43" s="472"/>
      <c r="B43" s="458"/>
      <c r="C43" s="431"/>
      <c r="D43" s="431"/>
      <c r="E43" s="431"/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858.6</v>
      </c>
    </row>
    <row r="44" spans="1:14" ht="15" customHeight="1" x14ac:dyDescent="0.25">
      <c r="A44" s="472"/>
      <c r="B44" s="458"/>
      <c r="C44" s="431"/>
      <c r="D44" s="431"/>
      <c r="E44" s="431"/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858.6</v>
      </c>
    </row>
    <row r="45" spans="1:14" ht="15.75" x14ac:dyDescent="0.25">
      <c r="A45" s="472"/>
      <c r="B45" s="458"/>
      <c r="C45" s="431"/>
      <c r="D45" s="431"/>
      <c r="E45" s="431"/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858.6</v>
      </c>
    </row>
    <row r="46" spans="1:14" ht="15.75" x14ac:dyDescent="0.25">
      <c r="A46" s="472"/>
      <c r="B46" s="246"/>
      <c r="C46" s="111"/>
      <c r="D46" s="253"/>
      <c r="E46" s="69"/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858.6</v>
      </c>
    </row>
    <row r="47" spans="1:14" ht="15.75" x14ac:dyDescent="0.25">
      <c r="A47" s="473"/>
      <c r="B47" s="246"/>
      <c r="C47" s="111"/>
      <c r="D47" s="253"/>
      <c r="E47" s="69"/>
      <c r="F47" s="137">
        <f t="shared" ref="F47:F78" si="2">F46+C47-E47</f>
        <v>0</v>
      </c>
      <c r="I47" s="351"/>
      <c r="J47" s="434"/>
      <c r="K47" s="34"/>
      <c r="L47" s="435"/>
      <c r="M47" s="215"/>
      <c r="N47" s="137">
        <f t="shared" si="1"/>
        <v>858.6</v>
      </c>
    </row>
    <row r="48" spans="1:14" ht="15.75" x14ac:dyDescent="0.25">
      <c r="A48" s="473"/>
      <c r="B48" s="246"/>
      <c r="C48" s="111"/>
      <c r="D48" s="253"/>
      <c r="E48" s="69"/>
      <c r="F48" s="137">
        <f t="shared" si="2"/>
        <v>0</v>
      </c>
      <c r="I48" s="349"/>
      <c r="J48" s="432"/>
      <c r="K48" s="432"/>
      <c r="L48" s="432"/>
      <c r="M48" s="206"/>
      <c r="N48" s="137">
        <f>N47+K48-M48</f>
        <v>858.6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2"/>
      <c r="K49" s="432"/>
      <c r="L49" s="432"/>
      <c r="M49" s="206"/>
      <c r="N49" s="137">
        <f t="shared" si="1"/>
        <v>858.6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858.6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858.6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858.6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858.6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858.6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858.6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858.6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858.6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858.6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858.6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858.6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858.6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858.6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858.6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858.6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858.6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858.6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858.6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858.6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858.6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858.6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858.6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858.6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858.6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858.6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858.6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858.6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858.6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858.6</v>
      </c>
    </row>
    <row r="79" spans="1:14" ht="19.5" thickTop="1" x14ac:dyDescent="0.3">
      <c r="B79" s="459"/>
      <c r="C79" s="212">
        <f>SUM(C3:C78)</f>
        <v>922165.24999999988</v>
      </c>
      <c r="D79" s="425"/>
      <c r="E79" s="413">
        <f>SUM(E3:E78)</f>
        <v>0</v>
      </c>
      <c r="F79" s="153">
        <f>SUM(F3:F78)</f>
        <v>922165.24999999988</v>
      </c>
      <c r="K79" s="209">
        <f>SUM(K3:K78)</f>
        <v>858.6</v>
      </c>
      <c r="L79" s="209"/>
      <c r="M79" s="209">
        <f>SUM(M3:M78)</f>
        <v>0</v>
      </c>
      <c r="N79" s="153">
        <f>N78</f>
        <v>858.6</v>
      </c>
    </row>
    <row r="80" spans="1:14" ht="15.75" thickBot="1" x14ac:dyDescent="0.3">
      <c r="B80" s="460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51"/>
      <c r="K81" s="1"/>
      <c r="L81" s="97"/>
      <c r="M81" s="3"/>
      <c r="N81" s="1"/>
    </row>
    <row r="82" spans="1:14" x14ac:dyDescent="0.25">
      <c r="A82" s="475"/>
      <c r="B82" s="461"/>
      <c r="I82"/>
      <c r="J82" s="194"/>
      <c r="L82" s="23"/>
    </row>
    <row r="83" spans="1:14" x14ac:dyDescent="0.25">
      <c r="A83" s="475"/>
      <c r="B83" s="461"/>
      <c r="I83"/>
      <c r="J83" s="194"/>
      <c r="L83" s="23"/>
    </row>
    <row r="84" spans="1:14" x14ac:dyDescent="0.25">
      <c r="A84" s="475"/>
      <c r="B84" s="461"/>
      <c r="I84"/>
      <c r="J84" s="194"/>
      <c r="L84" s="23"/>
    </row>
    <row r="85" spans="1:14" x14ac:dyDescent="0.25">
      <c r="A85" s="475"/>
      <c r="B85" s="461"/>
      <c r="F85"/>
      <c r="I85"/>
      <c r="J85" s="194"/>
      <c r="L85" s="23"/>
      <c r="N85"/>
    </row>
    <row r="86" spans="1:14" x14ac:dyDescent="0.25">
      <c r="A86" s="475"/>
      <c r="B86" s="461"/>
      <c r="F86"/>
      <c r="I86"/>
      <c r="J86" s="194"/>
      <c r="L86" s="23"/>
      <c r="N86"/>
    </row>
    <row r="87" spans="1:14" x14ac:dyDescent="0.25">
      <c r="A87" s="475"/>
      <c r="B87" s="461"/>
      <c r="F87"/>
      <c r="I87"/>
      <c r="J87" s="194"/>
      <c r="L87" s="23"/>
      <c r="N87"/>
    </row>
    <row r="88" spans="1:14" x14ac:dyDescent="0.25">
      <c r="A88" s="475"/>
      <c r="B88" s="461"/>
      <c r="F88"/>
      <c r="I88"/>
      <c r="J88" s="194"/>
      <c r="L88" s="23"/>
      <c r="N88"/>
    </row>
    <row r="89" spans="1:14" x14ac:dyDescent="0.25">
      <c r="A89" s="475"/>
      <c r="B89" s="461"/>
      <c r="F89"/>
      <c r="I89"/>
      <c r="J89" s="194"/>
      <c r="L89" s="23"/>
      <c r="N89"/>
    </row>
    <row r="90" spans="1:14" x14ac:dyDescent="0.25">
      <c r="A90" s="475"/>
      <c r="B90" s="461"/>
      <c r="F90"/>
      <c r="I90"/>
      <c r="J90" s="194"/>
      <c r="L90" s="23"/>
      <c r="N90"/>
    </row>
    <row r="91" spans="1:14" x14ac:dyDescent="0.25">
      <c r="A91" s="475"/>
      <c r="B91" s="461"/>
      <c r="F91"/>
      <c r="I91"/>
      <c r="J91" s="194"/>
      <c r="L91" s="23"/>
      <c r="N91"/>
    </row>
    <row r="92" spans="1:14" x14ac:dyDescent="0.25">
      <c r="A92" s="475"/>
      <c r="B92" s="461"/>
      <c r="F92"/>
      <c r="I92"/>
      <c r="J92" s="194"/>
      <c r="L92" s="23"/>
      <c r="N92"/>
    </row>
    <row r="93" spans="1:14" x14ac:dyDescent="0.25">
      <c r="A93" s="475"/>
      <c r="B93" s="461"/>
      <c r="F93"/>
      <c r="I93"/>
      <c r="J93" s="194"/>
      <c r="L93" s="23"/>
      <c r="N93"/>
    </row>
    <row r="94" spans="1:14" x14ac:dyDescent="0.25">
      <c r="A94" s="475"/>
      <c r="B94" s="461"/>
      <c r="E94"/>
      <c r="F94"/>
      <c r="I94"/>
      <c r="J94" s="194"/>
      <c r="L94" s="23"/>
      <c r="M94"/>
      <c r="N94"/>
    </row>
    <row r="95" spans="1:14" x14ac:dyDescent="0.25">
      <c r="A95" s="475"/>
      <c r="B95" s="461"/>
      <c r="E95"/>
      <c r="F95"/>
      <c r="I95"/>
      <c r="J95" s="194"/>
      <c r="L95" s="23"/>
      <c r="M95"/>
      <c r="N95"/>
    </row>
    <row r="96" spans="1:14" x14ac:dyDescent="0.25">
      <c r="A96" s="475"/>
      <c r="B96" s="461"/>
      <c r="E96"/>
      <c r="F96"/>
      <c r="I96"/>
      <c r="J96" s="194"/>
      <c r="L96" s="23"/>
      <c r="M96"/>
      <c r="N96"/>
    </row>
    <row r="97" spans="1:14" x14ac:dyDescent="0.25">
      <c r="A97" s="475"/>
      <c r="B97" s="461"/>
      <c r="E97"/>
      <c r="F97"/>
      <c r="I97"/>
      <c r="J97" s="194"/>
      <c r="L97" s="23"/>
      <c r="M97"/>
      <c r="N97"/>
    </row>
    <row r="98" spans="1:14" x14ac:dyDescent="0.25">
      <c r="A98" s="475"/>
      <c r="B98" s="461"/>
      <c r="E98"/>
      <c r="F98"/>
      <c r="I98"/>
      <c r="J98" s="194"/>
      <c r="L98" s="23"/>
      <c r="M98"/>
      <c r="N98"/>
    </row>
    <row r="99" spans="1:14" x14ac:dyDescent="0.25">
      <c r="A99" s="475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81" t="s">
        <v>320</v>
      </c>
      <c r="D1" s="581"/>
      <c r="E1" s="582"/>
      <c r="F1" s="386"/>
    </row>
    <row r="2" spans="2:6" ht="15.75" x14ac:dyDescent="0.25">
      <c r="B2" s="382"/>
      <c r="C2" s="383"/>
      <c r="D2" s="384"/>
      <c r="E2" s="385"/>
      <c r="F2" s="392"/>
    </row>
    <row r="3" spans="2:6" ht="15.75" x14ac:dyDescent="0.25">
      <c r="B3" s="387"/>
      <c r="C3" s="380"/>
      <c r="D3" s="381"/>
      <c r="E3" s="252"/>
      <c r="F3" s="393"/>
    </row>
    <row r="4" spans="2:6" ht="18.75" x14ac:dyDescent="0.3">
      <c r="B4" s="583" t="s">
        <v>316</v>
      </c>
      <c r="C4" s="584"/>
      <c r="D4" s="584"/>
      <c r="E4" s="584"/>
      <c r="F4" s="394">
        <v>499853.16</v>
      </c>
    </row>
    <row r="5" spans="2:6" ht="15.75" x14ac:dyDescent="0.25">
      <c r="B5" s="387"/>
      <c r="C5" s="380"/>
      <c r="D5" s="381"/>
      <c r="E5" s="252"/>
      <c r="F5" s="395">
        <v>0</v>
      </c>
    </row>
    <row r="6" spans="2:6" ht="18.75" x14ac:dyDescent="0.3">
      <c r="B6" s="585" t="s">
        <v>317</v>
      </c>
      <c r="C6" s="586"/>
      <c r="D6" s="586"/>
      <c r="E6" s="586"/>
      <c r="F6" s="394">
        <v>781251.72</v>
      </c>
    </row>
    <row r="7" spans="2:6" ht="16.5" thickBot="1" x14ac:dyDescent="0.3">
      <c r="B7" s="387"/>
      <c r="C7" s="380"/>
      <c r="D7" s="381"/>
      <c r="E7" s="252"/>
      <c r="F7" s="396">
        <v>0</v>
      </c>
    </row>
    <row r="8" spans="2:6" ht="15.75" x14ac:dyDescent="0.25">
      <c r="B8" s="387"/>
      <c r="C8" s="380"/>
      <c r="D8" s="381"/>
      <c r="E8" s="587" t="s">
        <v>315</v>
      </c>
      <c r="F8" s="589">
        <f>SUM(F4:F7)</f>
        <v>1281104.8799999999</v>
      </c>
    </row>
    <row r="9" spans="2:6" ht="16.5" thickBot="1" x14ac:dyDescent="0.3">
      <c r="B9" s="387"/>
      <c r="C9" s="380"/>
      <c r="D9" s="381"/>
      <c r="E9" s="588"/>
      <c r="F9" s="590"/>
    </row>
    <row r="10" spans="2:6" ht="15.75" x14ac:dyDescent="0.25">
      <c r="B10" s="387"/>
      <c r="C10" s="380"/>
      <c r="D10" s="381"/>
      <c r="E10" s="252"/>
      <c r="F10" s="393"/>
    </row>
    <row r="11" spans="2:6" ht="15.75" x14ac:dyDescent="0.25">
      <c r="B11" s="387"/>
      <c r="C11" s="380"/>
      <c r="D11" s="381"/>
      <c r="E11" s="252"/>
      <c r="F11" s="393"/>
    </row>
    <row r="12" spans="2:6" ht="15.75" x14ac:dyDescent="0.25">
      <c r="B12" s="387"/>
      <c r="C12" s="380"/>
      <c r="D12" s="381"/>
      <c r="E12" s="252"/>
      <c r="F12" s="393"/>
    </row>
    <row r="13" spans="2:6" ht="18.75" x14ac:dyDescent="0.3">
      <c r="B13" s="591" t="s">
        <v>318</v>
      </c>
      <c r="C13" s="592"/>
      <c r="D13" s="592"/>
      <c r="E13" s="592"/>
      <c r="F13" s="394">
        <v>255460.4</v>
      </c>
    </row>
    <row r="14" spans="2:6" ht="15.75" x14ac:dyDescent="0.25">
      <c r="B14" s="387"/>
      <c r="C14" s="380"/>
      <c r="D14" s="381"/>
      <c r="E14" s="252"/>
      <c r="F14" s="395">
        <v>0</v>
      </c>
    </row>
    <row r="15" spans="2:6" ht="18.75" x14ac:dyDescent="0.3">
      <c r="B15" s="591" t="s">
        <v>319</v>
      </c>
      <c r="C15" s="592"/>
      <c r="D15" s="592"/>
      <c r="E15" s="592"/>
      <c r="F15" s="394">
        <v>6037.34</v>
      </c>
    </row>
    <row r="16" spans="2:6" ht="16.5" thickBot="1" x14ac:dyDescent="0.3">
      <c r="B16" s="387"/>
      <c r="C16" s="380"/>
      <c r="D16" s="381"/>
      <c r="E16" s="252"/>
      <c r="F16" s="396">
        <v>0</v>
      </c>
    </row>
    <row r="17" spans="2:6" ht="18.75" customHeight="1" x14ac:dyDescent="0.25">
      <c r="B17" s="387"/>
      <c r="C17" s="380"/>
      <c r="D17" s="381"/>
      <c r="E17" s="593" t="s">
        <v>315</v>
      </c>
      <c r="F17" s="595">
        <f>SUM(F13:F16)</f>
        <v>261497.74</v>
      </c>
    </row>
    <row r="18" spans="2:6" ht="16.5" thickBot="1" x14ac:dyDescent="0.3">
      <c r="B18" s="387"/>
      <c r="C18" s="380"/>
      <c r="D18" s="381"/>
      <c r="E18" s="594"/>
      <c r="F18" s="596"/>
    </row>
    <row r="19" spans="2:6" ht="15.75" x14ac:dyDescent="0.25">
      <c r="B19" s="387"/>
      <c r="C19" s="380"/>
      <c r="D19" s="381"/>
      <c r="E19" s="252"/>
      <c r="F19" s="393"/>
    </row>
    <row r="20" spans="2:6" ht="15.75" x14ac:dyDescent="0.25">
      <c r="B20" s="387"/>
      <c r="C20" s="380"/>
      <c r="D20" s="381"/>
      <c r="E20" s="252"/>
      <c r="F20" s="393"/>
    </row>
    <row r="21" spans="2:6" ht="16.5" thickBot="1" x14ac:dyDescent="0.3">
      <c r="B21" s="388"/>
      <c r="C21" s="389"/>
      <c r="D21" s="390"/>
      <c r="E21" s="391"/>
      <c r="F21" s="393"/>
    </row>
    <row r="22" spans="2:6" x14ac:dyDescent="0.25">
      <c r="B22" s="575" t="s">
        <v>321</v>
      </c>
      <c r="C22" s="576"/>
      <c r="D22" s="576"/>
      <c r="E22" s="576"/>
      <c r="F22" s="579">
        <v>12020</v>
      </c>
    </row>
    <row r="23" spans="2:6" ht="15.75" thickBot="1" x14ac:dyDescent="0.3">
      <c r="B23" s="577"/>
      <c r="C23" s="578"/>
      <c r="D23" s="578"/>
      <c r="E23" s="578"/>
      <c r="F23" s="580"/>
    </row>
    <row r="24" spans="2:6" ht="15.75" x14ac:dyDescent="0.25">
      <c r="B24" s="355"/>
      <c r="C24" s="356"/>
      <c r="D24" s="96"/>
      <c r="E24" s="373"/>
      <c r="F24" s="393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7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6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2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2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490" t="s">
        <v>208</v>
      </c>
      <c r="D1" s="491"/>
      <c r="E1" s="491"/>
      <c r="F1" s="491"/>
      <c r="G1" s="491"/>
      <c r="H1" s="491"/>
      <c r="I1" s="491"/>
      <c r="J1" s="491"/>
      <c r="K1" s="491"/>
      <c r="L1" s="491"/>
      <c r="M1" s="491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286" t="s">
        <v>209</v>
      </c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41"/>
      <c r="X5" s="54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4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4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49"/>
      <c r="X25" s="54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49"/>
      <c r="X26" s="54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42"/>
      <c r="X27" s="543"/>
      <c r="Y27" s="54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43"/>
      <c r="X28" s="543"/>
      <c r="Y28" s="54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33">
        <f>SUM(M5:M35)</f>
        <v>321168.83</v>
      </c>
      <c r="N36" s="535">
        <f>SUM(N5:N35)</f>
        <v>467016</v>
      </c>
      <c r="O36" s="276"/>
      <c r="P36" s="277">
        <v>0</v>
      </c>
      <c r="Q36" s="53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34"/>
      <c r="N37" s="536"/>
      <c r="O37" s="276"/>
      <c r="P37" s="277">
        <v>0</v>
      </c>
      <c r="Q37" s="53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71911.59</v>
      </c>
      <c r="L52" s="539"/>
      <c r="M52" s="272"/>
      <c r="N52" s="272"/>
      <c r="P52" s="34"/>
      <c r="Q52" s="13"/>
    </row>
    <row r="53" spans="1:17" ht="16.5" thickBot="1" x14ac:dyDescent="0.3">
      <c r="D53" s="516" t="s">
        <v>12</v>
      </c>
      <c r="E53" s="516"/>
      <c r="F53" s="313">
        <f>F50-K52-C50</f>
        <v>-25952.549999999814</v>
      </c>
      <c r="I53" s="102"/>
      <c r="J53" s="103"/>
    </row>
    <row r="54" spans="1:17" ht="18.75" x14ac:dyDescent="0.3">
      <c r="D54" s="540" t="s">
        <v>95</v>
      </c>
      <c r="E54" s="540"/>
      <c r="F54" s="111">
        <v>-706888.38</v>
      </c>
      <c r="I54" s="517" t="s">
        <v>13</v>
      </c>
      <c r="J54" s="518"/>
      <c r="K54" s="519">
        <f>F56+F57+F58</f>
        <v>1308778.3500000003</v>
      </c>
      <c r="L54" s="519"/>
      <c r="M54" s="525" t="s">
        <v>211</v>
      </c>
      <c r="N54" s="526"/>
      <c r="O54" s="526"/>
      <c r="P54" s="526"/>
      <c r="Q54" s="527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28"/>
      <c r="N55" s="529"/>
      <c r="O55" s="529"/>
      <c r="P55" s="529"/>
      <c r="Q55" s="53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21">
        <f>-C4</f>
        <v>-567389.35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99" t="s">
        <v>18</v>
      </c>
      <c r="E58" s="500"/>
      <c r="F58" s="113">
        <v>2142307.62</v>
      </c>
      <c r="I58" s="501" t="s">
        <v>198</v>
      </c>
      <c r="J58" s="502"/>
      <c r="K58" s="503">
        <f>K54+K56</f>
        <v>741389.00000000035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8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0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1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1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1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1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1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1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1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1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1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1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1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1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1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1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1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1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1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1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1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1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1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1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1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1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1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1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1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1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1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1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1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1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6">
        <v>44536</v>
      </c>
      <c r="E36" s="263">
        <v>440783.04</v>
      </c>
      <c r="F36" s="365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1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1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1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1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1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1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1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1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5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5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490" t="s">
        <v>208</v>
      </c>
      <c r="D1" s="491"/>
      <c r="E1" s="491"/>
      <c r="F1" s="491"/>
      <c r="G1" s="491"/>
      <c r="H1" s="491"/>
      <c r="I1" s="491"/>
      <c r="J1" s="491"/>
      <c r="K1" s="491"/>
      <c r="L1" s="491"/>
      <c r="M1" s="491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323" t="s">
        <v>217</v>
      </c>
      <c r="R4" s="553"/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541"/>
      <c r="X5" s="54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4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4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49"/>
      <c r="X25" s="54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49"/>
      <c r="X26" s="54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542"/>
      <c r="X27" s="543"/>
      <c r="Y27" s="54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543"/>
      <c r="X28" s="543"/>
      <c r="Y28" s="54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3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33">
        <f>SUM(M5:M35)</f>
        <v>1077791.3</v>
      </c>
      <c r="N36" s="535">
        <f>SUM(N5:N35)</f>
        <v>936398</v>
      </c>
      <c r="O36" s="276"/>
      <c r="P36" s="277">
        <v>0</v>
      </c>
      <c r="Q36" s="53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34"/>
      <c r="N37" s="536"/>
      <c r="O37" s="276"/>
      <c r="P37" s="277">
        <v>0</v>
      </c>
      <c r="Q37" s="53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90750.75</v>
      </c>
      <c r="L52" s="539"/>
      <c r="M52" s="272"/>
      <c r="N52" s="272"/>
      <c r="P52" s="34"/>
      <c r="Q52" s="13"/>
    </row>
    <row r="53" spans="1:17" ht="16.5" thickBot="1" x14ac:dyDescent="0.3">
      <c r="D53" s="516" t="s">
        <v>12</v>
      </c>
      <c r="E53" s="516"/>
      <c r="F53" s="313">
        <f>F50-K52-C50</f>
        <v>1739855.03</v>
      </c>
      <c r="I53" s="102"/>
      <c r="J53" s="103"/>
    </row>
    <row r="54" spans="1:17" ht="18.75" x14ac:dyDescent="0.3">
      <c r="D54" s="540" t="s">
        <v>95</v>
      </c>
      <c r="E54" s="540"/>
      <c r="F54" s="111">
        <v>-1567070.66</v>
      </c>
      <c r="I54" s="517" t="s">
        <v>13</v>
      </c>
      <c r="J54" s="518"/>
      <c r="K54" s="519">
        <f>F56+F57+F58</f>
        <v>703192.8600000001</v>
      </c>
      <c r="L54" s="519"/>
      <c r="M54" s="525" t="s">
        <v>211</v>
      </c>
      <c r="N54" s="526"/>
      <c r="O54" s="526"/>
      <c r="P54" s="526"/>
      <c r="Q54" s="527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28"/>
      <c r="N55" s="529"/>
      <c r="O55" s="529"/>
      <c r="P55" s="529"/>
      <c r="Q55" s="53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21">
        <f>-C4</f>
        <v>-567389.35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99" t="s">
        <v>18</v>
      </c>
      <c r="E58" s="500"/>
      <c r="F58" s="113">
        <v>754143.23</v>
      </c>
      <c r="I58" s="501" t="s">
        <v>198</v>
      </c>
      <c r="J58" s="502"/>
      <c r="K58" s="503">
        <f>K54+K56</f>
        <v>135803.51000000013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2"/>
      <c r="E1" s="292"/>
      <c r="F1" s="379" t="s">
        <v>314</v>
      </c>
      <c r="I1" s="301" t="s">
        <v>91</v>
      </c>
      <c r="J1" s="302"/>
      <c r="K1" s="303"/>
      <c r="L1" s="368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3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7">
        <v>44580</v>
      </c>
      <c r="M3" s="419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3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8">
        <v>44580</v>
      </c>
      <c r="M4" s="419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3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8">
        <v>44580</v>
      </c>
      <c r="M5" s="419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3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8">
        <v>44580</v>
      </c>
      <c r="M6" s="419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3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8">
        <v>44580</v>
      </c>
      <c r="M7" s="419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3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8">
        <v>44580</v>
      </c>
      <c r="M8" s="419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3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8">
        <v>44580</v>
      </c>
      <c r="M9" s="419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3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8">
        <v>44580</v>
      </c>
      <c r="M10" s="419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3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8">
        <v>44580</v>
      </c>
      <c r="M11" s="419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3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8">
        <v>44580</v>
      </c>
      <c r="M12" s="419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3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8">
        <v>44580</v>
      </c>
      <c r="M13" s="419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3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8">
        <v>44580</v>
      </c>
      <c r="M14" s="419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3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8">
        <v>44580</v>
      </c>
      <c r="M15" s="419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3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8">
        <v>44580</v>
      </c>
      <c r="M16" s="419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3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8">
        <v>44580</v>
      </c>
      <c r="M17" s="419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3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8">
        <v>44580</v>
      </c>
      <c r="M18" s="419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3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8">
        <v>44580</v>
      </c>
      <c r="M19" s="419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3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8">
        <v>44580</v>
      </c>
      <c r="M20" s="419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3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8">
        <v>44580</v>
      </c>
      <c r="M21" s="419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3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8">
        <v>44580</v>
      </c>
      <c r="M22" s="419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3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8">
        <v>44580</v>
      </c>
      <c r="M23" s="419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3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8">
        <v>44580</v>
      </c>
      <c r="M24" s="419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3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8">
        <v>44580</v>
      </c>
      <c r="M25" s="419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3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8">
        <v>44580</v>
      </c>
      <c r="M26" s="419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7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8">
        <v>44580</v>
      </c>
      <c r="M27" s="419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3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8">
        <v>44580</v>
      </c>
      <c r="M28" s="419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3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8">
        <v>44580</v>
      </c>
      <c r="M29" s="419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3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8">
        <v>44580</v>
      </c>
      <c r="M30" s="419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4">
        <v>44564</v>
      </c>
      <c r="E31" s="375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8">
        <v>44580</v>
      </c>
      <c r="M31" s="419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4">
        <v>44564</v>
      </c>
      <c r="E32" s="375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8">
        <v>44580</v>
      </c>
      <c r="M32" s="419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4">
        <v>44564</v>
      </c>
      <c r="E33" s="375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8">
        <v>44580</v>
      </c>
      <c r="M33" s="419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4">
        <v>44564</v>
      </c>
      <c r="E34" s="375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8">
        <v>44580</v>
      </c>
      <c r="M34" s="419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4">
        <v>44564</v>
      </c>
      <c r="E35" s="375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8">
        <v>44580</v>
      </c>
      <c r="M35" s="419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4">
        <v>44580</v>
      </c>
      <c r="E36" s="416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8">
        <v>44580</v>
      </c>
      <c r="M36" s="419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4">
        <v>44580</v>
      </c>
      <c r="E37" s="416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8">
        <v>44580</v>
      </c>
      <c r="M37" s="420">
        <v>78024.399999999994</v>
      </c>
      <c r="N37" s="362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4">
        <v>44580</v>
      </c>
      <c r="E38" s="416">
        <v>2250</v>
      </c>
      <c r="F38" s="137">
        <f t="shared" si="0"/>
        <v>0</v>
      </c>
      <c r="I38" s="363" t="s">
        <v>262</v>
      </c>
      <c r="J38" s="38">
        <v>8133</v>
      </c>
      <c r="K38" s="69">
        <v>7344.28</v>
      </c>
      <c r="L38" s="418">
        <v>44580</v>
      </c>
      <c r="M38" s="415">
        <v>7344.28</v>
      </c>
      <c r="N38" s="364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4">
        <v>44580</v>
      </c>
      <c r="E39" s="416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8">
        <v>44580</v>
      </c>
      <c r="M39" s="421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4">
        <v>44580</v>
      </c>
      <c r="E40" s="416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8">
        <v>44580</v>
      </c>
      <c r="M40" s="419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4">
        <v>44580</v>
      </c>
      <c r="E41" s="416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8">
        <v>44580</v>
      </c>
      <c r="M41" s="419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4">
        <v>44580</v>
      </c>
      <c r="E42" s="416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8">
        <v>44580</v>
      </c>
      <c r="M42" s="419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4">
        <v>44580</v>
      </c>
      <c r="E43" s="416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8">
        <v>44580</v>
      </c>
      <c r="M43" s="419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8">
        <v>44580</v>
      </c>
      <c r="M44" s="419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5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5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3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554" t="s">
        <v>323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323" t="s">
        <v>217</v>
      </c>
      <c r="R4" s="553"/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7">
        <v>0</v>
      </c>
      <c r="S5" s="325"/>
      <c r="W5" s="541"/>
      <c r="X5" s="54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6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4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4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4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4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5">
        <v>0</v>
      </c>
      <c r="R21" s="407">
        <v>377273.87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49"/>
      <c r="X25" s="54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49"/>
      <c r="X26" s="54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542"/>
      <c r="X27" s="543"/>
      <c r="Y27" s="54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543"/>
      <c r="X28" s="543"/>
      <c r="Y28" s="54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6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1">
        <v>93087</v>
      </c>
      <c r="G31" s="2"/>
      <c r="H31" s="36">
        <v>44590</v>
      </c>
      <c r="I31" s="402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585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33">
        <f>SUM(M5:M35)</f>
        <v>1818445.73</v>
      </c>
      <c r="N36" s="535">
        <f>SUM(N5:N35)</f>
        <v>739014</v>
      </c>
      <c r="O36" s="276"/>
      <c r="P36" s="277">
        <v>0</v>
      </c>
      <c r="Q36" s="53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34"/>
      <c r="N37" s="536"/>
      <c r="O37" s="276"/>
      <c r="P37" s="277">
        <v>0</v>
      </c>
      <c r="Q37" s="53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583</v>
      </c>
      <c r="K39" s="177" t="s">
        <v>584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158798.12</v>
      </c>
      <c r="L52" s="539"/>
      <c r="M52" s="272"/>
      <c r="N52" s="272"/>
      <c r="P52" s="34"/>
      <c r="Q52" s="13"/>
    </row>
    <row r="53" spans="1:17" x14ac:dyDescent="0.25">
      <c r="D53" s="516" t="s">
        <v>12</v>
      </c>
      <c r="E53" s="516"/>
      <c r="F53" s="313">
        <f>F50-K52-C50</f>
        <v>2078470.75</v>
      </c>
      <c r="I53" s="102"/>
      <c r="J53" s="103"/>
    </row>
    <row r="54" spans="1:17" ht="18.75" x14ac:dyDescent="0.3">
      <c r="D54" s="540" t="s">
        <v>95</v>
      </c>
      <c r="E54" s="540"/>
      <c r="F54" s="111">
        <v>-1448401.2</v>
      </c>
      <c r="I54" s="517" t="s">
        <v>13</v>
      </c>
      <c r="J54" s="518"/>
      <c r="K54" s="519">
        <f>F56+F57+F58</f>
        <v>1025960.7</v>
      </c>
      <c r="L54" s="519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21">
        <f>-C4</f>
        <v>-754143.23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99" t="s">
        <v>18</v>
      </c>
      <c r="E58" s="500"/>
      <c r="F58" s="113">
        <v>1149740.4099999999</v>
      </c>
      <c r="I58" s="501" t="s">
        <v>198</v>
      </c>
      <c r="J58" s="502"/>
      <c r="K58" s="503">
        <f>K54+K56</f>
        <v>271817.46999999997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G25" workbookViewId="0">
      <selection activeCell="I46" sqref="I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324</v>
      </c>
      <c r="B1" s="291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1" t="s">
        <v>355</v>
      </c>
      <c r="B3" s="412" t="s">
        <v>381</v>
      </c>
      <c r="C3" s="410">
        <v>52139.3</v>
      </c>
      <c r="D3" s="423">
        <v>44589</v>
      </c>
      <c r="E3" s="410">
        <v>52139.3</v>
      </c>
      <c r="F3" s="410">
        <f>C3-E3</f>
        <v>0</v>
      </c>
      <c r="I3" s="408" t="s">
        <v>355</v>
      </c>
      <c r="J3" s="409">
        <v>8177</v>
      </c>
      <c r="K3" s="410">
        <v>594.17999999999995</v>
      </c>
      <c r="L3" s="408" t="s">
        <v>356</v>
      </c>
      <c r="M3" s="410">
        <v>594.17999999999995</v>
      </c>
      <c r="N3" s="183">
        <f>K3-M3</f>
        <v>0</v>
      </c>
    </row>
    <row r="4" spans="1:14" ht="18.75" x14ac:dyDescent="0.3">
      <c r="A4" s="411" t="s">
        <v>355</v>
      </c>
      <c r="B4" s="412" t="s">
        <v>382</v>
      </c>
      <c r="C4" s="410">
        <v>22993.599999999999</v>
      </c>
      <c r="D4" s="423">
        <v>44589</v>
      </c>
      <c r="E4" s="410">
        <v>22993.599999999999</v>
      </c>
      <c r="F4" s="410">
        <f t="shared" ref="F4:F46" si="0">C4-E4</f>
        <v>0</v>
      </c>
      <c r="G4" s="138"/>
      <c r="I4" s="408" t="s">
        <v>355</v>
      </c>
      <c r="J4" s="409">
        <v>8176</v>
      </c>
      <c r="K4" s="410">
        <v>388.8</v>
      </c>
      <c r="L4" s="408" t="s">
        <v>356</v>
      </c>
      <c r="M4" s="410">
        <v>388.8</v>
      </c>
      <c r="N4" s="137">
        <f>N3+K4-M4</f>
        <v>0</v>
      </c>
    </row>
    <row r="5" spans="1:14" ht="15.75" x14ac:dyDescent="0.25">
      <c r="A5" s="411" t="s">
        <v>357</v>
      </c>
      <c r="B5" s="412" t="s">
        <v>383</v>
      </c>
      <c r="C5" s="410">
        <v>12157.4</v>
      </c>
      <c r="D5" s="423">
        <v>44589</v>
      </c>
      <c r="E5" s="410">
        <v>12157.4</v>
      </c>
      <c r="F5" s="410">
        <f t="shared" si="0"/>
        <v>0</v>
      </c>
      <c r="I5" s="408" t="s">
        <v>355</v>
      </c>
      <c r="J5" s="409">
        <v>8179</v>
      </c>
      <c r="K5" s="410">
        <v>19510.8</v>
      </c>
      <c r="L5" s="408" t="s">
        <v>356</v>
      </c>
      <c r="M5" s="410">
        <v>19510.8</v>
      </c>
      <c r="N5" s="137">
        <f t="shared" ref="N5:N73" si="1">N4+K5-M5</f>
        <v>0</v>
      </c>
    </row>
    <row r="6" spans="1:14" ht="15.75" x14ac:dyDescent="0.25">
      <c r="A6" s="411" t="s">
        <v>358</v>
      </c>
      <c r="B6" s="412" t="s">
        <v>384</v>
      </c>
      <c r="C6" s="410">
        <v>39663.4</v>
      </c>
      <c r="D6" s="423">
        <v>44589</v>
      </c>
      <c r="E6" s="410">
        <v>39663.4</v>
      </c>
      <c r="F6" s="410">
        <f t="shared" si="0"/>
        <v>0</v>
      </c>
      <c r="I6" s="408" t="s">
        <v>357</v>
      </c>
      <c r="J6" s="409">
        <v>8193</v>
      </c>
      <c r="K6" s="410">
        <v>1380.6</v>
      </c>
      <c r="L6" s="408" t="s">
        <v>356</v>
      </c>
      <c r="M6" s="410">
        <v>1380.6</v>
      </c>
      <c r="N6" s="137">
        <f t="shared" si="1"/>
        <v>0</v>
      </c>
    </row>
    <row r="7" spans="1:14" ht="15.75" x14ac:dyDescent="0.25">
      <c r="A7" s="411" t="s">
        <v>358</v>
      </c>
      <c r="B7" s="412" t="s">
        <v>385</v>
      </c>
      <c r="C7" s="410">
        <v>16690</v>
      </c>
      <c r="D7" s="423">
        <v>44589</v>
      </c>
      <c r="E7" s="410">
        <v>16690</v>
      </c>
      <c r="F7" s="410">
        <f t="shared" si="0"/>
        <v>0</v>
      </c>
      <c r="I7" s="408" t="s">
        <v>357</v>
      </c>
      <c r="J7" s="409">
        <v>8194</v>
      </c>
      <c r="K7" s="410">
        <v>247.32</v>
      </c>
      <c r="L7" s="408" t="s">
        <v>356</v>
      </c>
      <c r="M7" s="410">
        <v>247.32</v>
      </c>
      <c r="N7" s="137">
        <f t="shared" si="1"/>
        <v>0</v>
      </c>
    </row>
    <row r="8" spans="1:14" ht="15.75" x14ac:dyDescent="0.25">
      <c r="A8" s="411" t="s">
        <v>359</v>
      </c>
      <c r="B8" s="412" t="s">
        <v>386</v>
      </c>
      <c r="C8" s="410">
        <v>16161</v>
      </c>
      <c r="D8" s="423">
        <v>44589</v>
      </c>
      <c r="E8" s="410">
        <v>16161</v>
      </c>
      <c r="F8" s="410">
        <f t="shared" si="0"/>
        <v>0</v>
      </c>
      <c r="I8" s="408" t="s">
        <v>357</v>
      </c>
      <c r="J8" s="409">
        <v>8196</v>
      </c>
      <c r="K8" s="410">
        <v>80126.8</v>
      </c>
      <c r="L8" s="408" t="s">
        <v>356</v>
      </c>
      <c r="M8" s="410">
        <v>80126.8</v>
      </c>
      <c r="N8" s="137">
        <f t="shared" si="1"/>
        <v>0</v>
      </c>
    </row>
    <row r="9" spans="1:14" ht="15.75" x14ac:dyDescent="0.25">
      <c r="A9" s="411" t="s">
        <v>359</v>
      </c>
      <c r="B9" s="412" t="s">
        <v>387</v>
      </c>
      <c r="C9" s="410">
        <v>4375</v>
      </c>
      <c r="D9" s="423">
        <v>44589</v>
      </c>
      <c r="E9" s="410">
        <v>4375</v>
      </c>
      <c r="F9" s="410">
        <f t="shared" si="0"/>
        <v>0</v>
      </c>
      <c r="I9" s="408" t="s">
        <v>358</v>
      </c>
      <c r="J9" s="409">
        <v>8200</v>
      </c>
      <c r="K9" s="410">
        <v>5165.9799999999996</v>
      </c>
      <c r="L9" s="408" t="s">
        <v>356</v>
      </c>
      <c r="M9" s="410">
        <v>5165.9799999999996</v>
      </c>
      <c r="N9" s="137">
        <f t="shared" si="1"/>
        <v>0</v>
      </c>
    </row>
    <row r="10" spans="1:14" ht="18.75" x14ac:dyDescent="0.3">
      <c r="A10" s="411" t="s">
        <v>360</v>
      </c>
      <c r="B10" s="412" t="s">
        <v>388</v>
      </c>
      <c r="C10" s="410">
        <v>88022.6</v>
      </c>
      <c r="D10" s="423">
        <v>44589</v>
      </c>
      <c r="E10" s="410">
        <v>88022.6</v>
      </c>
      <c r="F10" s="410">
        <f t="shared" si="0"/>
        <v>0</v>
      </c>
      <c r="G10" s="138"/>
      <c r="I10" s="408" t="s">
        <v>358</v>
      </c>
      <c r="J10" s="409">
        <v>8204</v>
      </c>
      <c r="K10" s="410">
        <v>3258.1</v>
      </c>
      <c r="L10" s="408" t="s">
        <v>356</v>
      </c>
      <c r="M10" s="410">
        <v>3258.1</v>
      </c>
      <c r="N10" s="137">
        <f t="shared" si="1"/>
        <v>0</v>
      </c>
    </row>
    <row r="11" spans="1:14" ht="15.75" x14ac:dyDescent="0.25">
      <c r="A11" s="411" t="s">
        <v>360</v>
      </c>
      <c r="B11" s="412" t="s">
        <v>389</v>
      </c>
      <c r="C11" s="410">
        <v>6223.4</v>
      </c>
      <c r="D11" s="423">
        <v>44589</v>
      </c>
      <c r="E11" s="410">
        <v>6223.4</v>
      </c>
      <c r="F11" s="410">
        <f t="shared" si="0"/>
        <v>0</v>
      </c>
      <c r="I11" s="408" t="s">
        <v>358</v>
      </c>
      <c r="J11" s="409">
        <v>8205</v>
      </c>
      <c r="K11" s="410">
        <v>472</v>
      </c>
      <c r="L11" s="408" t="s">
        <v>356</v>
      </c>
      <c r="M11" s="410">
        <v>472</v>
      </c>
      <c r="N11" s="137">
        <f t="shared" si="1"/>
        <v>0</v>
      </c>
    </row>
    <row r="12" spans="1:14" ht="15.75" x14ac:dyDescent="0.25">
      <c r="A12" s="411" t="s">
        <v>361</v>
      </c>
      <c r="B12" s="412" t="s">
        <v>390</v>
      </c>
      <c r="C12" s="410">
        <v>1350</v>
      </c>
      <c r="D12" s="423">
        <v>44589</v>
      </c>
      <c r="E12" s="410">
        <v>1350</v>
      </c>
      <c r="F12" s="410">
        <f t="shared" si="0"/>
        <v>0</v>
      </c>
      <c r="I12" s="408" t="s">
        <v>359</v>
      </c>
      <c r="J12" s="409">
        <v>8208</v>
      </c>
      <c r="K12" s="410">
        <v>2558.1799999999998</v>
      </c>
      <c r="L12" s="408" t="s">
        <v>356</v>
      </c>
      <c r="M12" s="410">
        <v>2558.1799999999998</v>
      </c>
      <c r="N12" s="137">
        <f t="shared" si="1"/>
        <v>0</v>
      </c>
    </row>
    <row r="13" spans="1:14" ht="15.75" x14ac:dyDescent="0.25">
      <c r="A13" s="411" t="s">
        <v>361</v>
      </c>
      <c r="B13" s="412" t="s">
        <v>391</v>
      </c>
      <c r="C13" s="410">
        <v>54930.2</v>
      </c>
      <c r="D13" s="423">
        <v>44589</v>
      </c>
      <c r="E13" s="410">
        <v>54930.2</v>
      </c>
      <c r="F13" s="410">
        <f t="shared" si="0"/>
        <v>0</v>
      </c>
      <c r="I13" s="408" t="s">
        <v>360</v>
      </c>
      <c r="J13" s="409">
        <v>8216</v>
      </c>
      <c r="K13" s="410">
        <v>11429.6</v>
      </c>
      <c r="L13" s="408" t="s">
        <v>356</v>
      </c>
      <c r="M13" s="410">
        <v>11429.6</v>
      </c>
      <c r="N13" s="137">
        <f t="shared" si="1"/>
        <v>0</v>
      </c>
    </row>
    <row r="14" spans="1:14" ht="15.75" x14ac:dyDescent="0.25">
      <c r="A14" s="411" t="s">
        <v>361</v>
      </c>
      <c r="B14" s="412" t="s">
        <v>392</v>
      </c>
      <c r="C14" s="410">
        <v>381</v>
      </c>
      <c r="D14" s="423">
        <v>44589</v>
      </c>
      <c r="E14" s="410">
        <v>381</v>
      </c>
      <c r="F14" s="410">
        <f t="shared" si="0"/>
        <v>0</v>
      </c>
      <c r="I14" s="408" t="s">
        <v>361</v>
      </c>
      <c r="J14" s="409">
        <v>8228</v>
      </c>
      <c r="K14" s="410">
        <v>1470</v>
      </c>
      <c r="L14" s="408" t="s">
        <v>356</v>
      </c>
      <c r="M14" s="410">
        <v>1470</v>
      </c>
      <c r="N14" s="137">
        <f t="shared" si="1"/>
        <v>0</v>
      </c>
    </row>
    <row r="15" spans="1:14" ht="15.75" x14ac:dyDescent="0.25">
      <c r="A15" s="411" t="s">
        <v>361</v>
      </c>
      <c r="B15" s="412" t="s">
        <v>393</v>
      </c>
      <c r="C15" s="410">
        <v>32571.32</v>
      </c>
      <c r="D15" s="423">
        <v>44589</v>
      </c>
      <c r="E15" s="410">
        <v>32571.32</v>
      </c>
      <c r="F15" s="410">
        <f t="shared" si="0"/>
        <v>0</v>
      </c>
      <c r="I15" s="408" t="s">
        <v>362</v>
      </c>
      <c r="J15" s="409">
        <v>8240</v>
      </c>
      <c r="K15" s="410">
        <v>1407</v>
      </c>
      <c r="L15" s="408" t="s">
        <v>356</v>
      </c>
      <c r="M15" s="410">
        <v>1407</v>
      </c>
      <c r="N15" s="137">
        <f t="shared" si="1"/>
        <v>0</v>
      </c>
    </row>
    <row r="16" spans="1:14" ht="15.75" x14ac:dyDescent="0.25">
      <c r="A16" s="411" t="s">
        <v>362</v>
      </c>
      <c r="B16" s="412" t="s">
        <v>394</v>
      </c>
      <c r="C16" s="410">
        <v>40306.14</v>
      </c>
      <c r="D16" s="423">
        <v>44589</v>
      </c>
      <c r="E16" s="410">
        <v>40306.14</v>
      </c>
      <c r="F16" s="410">
        <f t="shared" si="0"/>
        <v>0</v>
      </c>
      <c r="I16" s="408" t="s">
        <v>362</v>
      </c>
      <c r="J16" s="409">
        <v>8245</v>
      </c>
      <c r="K16" s="410">
        <v>120922.4</v>
      </c>
      <c r="L16" s="408" t="s">
        <v>356</v>
      </c>
      <c r="M16" s="410">
        <v>120922.4</v>
      </c>
      <c r="N16" s="137">
        <f t="shared" si="1"/>
        <v>0</v>
      </c>
    </row>
    <row r="17" spans="1:17" ht="15.75" x14ac:dyDescent="0.25">
      <c r="A17" s="411" t="s">
        <v>363</v>
      </c>
      <c r="B17" s="412" t="s">
        <v>395</v>
      </c>
      <c r="C17" s="410">
        <v>0</v>
      </c>
      <c r="D17" s="424" t="s">
        <v>419</v>
      </c>
      <c r="E17" s="410">
        <v>0</v>
      </c>
      <c r="F17" s="410">
        <f t="shared" si="0"/>
        <v>0</v>
      </c>
      <c r="I17" s="408" t="s">
        <v>362</v>
      </c>
      <c r="J17" s="409">
        <v>8247</v>
      </c>
      <c r="K17" s="410">
        <v>4686.3999999999996</v>
      </c>
      <c r="L17" s="408" t="s">
        <v>356</v>
      </c>
      <c r="M17" s="410">
        <v>4686.3999999999996</v>
      </c>
      <c r="N17" s="137">
        <f t="shared" si="1"/>
        <v>0</v>
      </c>
    </row>
    <row r="18" spans="1:17" ht="15.75" x14ac:dyDescent="0.25">
      <c r="A18" s="411" t="s">
        <v>363</v>
      </c>
      <c r="B18" s="412" t="s">
        <v>396</v>
      </c>
      <c r="C18" s="410">
        <v>87756.3</v>
      </c>
      <c r="D18" s="423">
        <v>44589</v>
      </c>
      <c r="E18" s="410">
        <v>87756.3</v>
      </c>
      <c r="F18" s="410">
        <f t="shared" si="0"/>
        <v>0</v>
      </c>
      <c r="I18" s="408" t="s">
        <v>363</v>
      </c>
      <c r="J18" s="409">
        <v>8249</v>
      </c>
      <c r="K18" s="410">
        <v>5822.6</v>
      </c>
      <c r="L18" s="408" t="s">
        <v>356</v>
      </c>
      <c r="M18" s="410">
        <v>5822.6</v>
      </c>
      <c r="N18" s="137">
        <f t="shared" si="1"/>
        <v>0</v>
      </c>
    </row>
    <row r="19" spans="1:17" ht="15.75" x14ac:dyDescent="0.25">
      <c r="A19" s="411" t="s">
        <v>364</v>
      </c>
      <c r="B19" s="412" t="s">
        <v>397</v>
      </c>
      <c r="C19" s="410">
        <v>92082.85</v>
      </c>
      <c r="D19" s="423">
        <v>44589</v>
      </c>
      <c r="E19" s="410">
        <v>92082.85</v>
      </c>
      <c r="F19" s="410">
        <f t="shared" si="0"/>
        <v>0</v>
      </c>
      <c r="I19" s="408" t="s">
        <v>363</v>
      </c>
      <c r="J19" s="409">
        <v>8251</v>
      </c>
      <c r="K19" s="410">
        <v>1530.8</v>
      </c>
      <c r="L19" s="408" t="s">
        <v>356</v>
      </c>
      <c r="M19" s="410">
        <v>1530.8</v>
      </c>
      <c r="N19" s="137">
        <f t="shared" si="1"/>
        <v>0</v>
      </c>
    </row>
    <row r="20" spans="1:17" ht="15.75" x14ac:dyDescent="0.25">
      <c r="A20" s="411" t="s">
        <v>365</v>
      </c>
      <c r="B20" s="412" t="s">
        <v>398</v>
      </c>
      <c r="C20" s="410">
        <v>28628.81</v>
      </c>
      <c r="D20" s="423">
        <v>44589</v>
      </c>
      <c r="E20" s="410">
        <v>28628.81</v>
      </c>
      <c r="F20" s="410">
        <f t="shared" si="0"/>
        <v>0</v>
      </c>
      <c r="I20" s="408" t="s">
        <v>364</v>
      </c>
      <c r="J20" s="409">
        <v>8256</v>
      </c>
      <c r="K20" s="410">
        <v>10637</v>
      </c>
      <c r="L20" s="408" t="s">
        <v>356</v>
      </c>
      <c r="M20" s="410">
        <v>10637</v>
      </c>
      <c r="N20" s="137">
        <f t="shared" si="1"/>
        <v>0</v>
      </c>
    </row>
    <row r="21" spans="1:17" ht="15.75" x14ac:dyDescent="0.25">
      <c r="A21" s="411" t="s">
        <v>365</v>
      </c>
      <c r="B21" s="412" t="s">
        <v>399</v>
      </c>
      <c r="C21" s="410">
        <v>214.8</v>
      </c>
      <c r="D21" s="423">
        <v>44589</v>
      </c>
      <c r="E21" s="410">
        <v>214.8</v>
      </c>
      <c r="F21" s="410">
        <f t="shared" si="0"/>
        <v>0</v>
      </c>
      <c r="I21" s="408" t="s">
        <v>365</v>
      </c>
      <c r="J21" s="409">
        <v>8270</v>
      </c>
      <c r="K21" s="410">
        <v>1146.2</v>
      </c>
      <c r="L21" s="408" t="s">
        <v>356</v>
      </c>
      <c r="M21" s="410">
        <v>1146.2</v>
      </c>
      <c r="N21" s="137">
        <f t="shared" si="1"/>
        <v>0</v>
      </c>
    </row>
    <row r="22" spans="1:17" ht="18.75" x14ac:dyDescent="0.3">
      <c r="A22" s="411" t="s">
        <v>366</v>
      </c>
      <c r="B22" s="412" t="s">
        <v>400</v>
      </c>
      <c r="C22" s="410">
        <v>53381.2</v>
      </c>
      <c r="D22" s="423">
        <v>44589</v>
      </c>
      <c r="E22" s="410">
        <v>53381.2</v>
      </c>
      <c r="F22" s="410">
        <f t="shared" si="0"/>
        <v>0</v>
      </c>
      <c r="G22" s="138"/>
      <c r="I22" s="408" t="s">
        <v>365</v>
      </c>
      <c r="J22" s="409">
        <v>8273</v>
      </c>
      <c r="K22" s="410">
        <v>141067.6</v>
      </c>
      <c r="L22" s="408" t="s">
        <v>356</v>
      </c>
      <c r="M22" s="410">
        <v>141067.6</v>
      </c>
      <c r="N22" s="137">
        <f t="shared" si="1"/>
        <v>0</v>
      </c>
    </row>
    <row r="23" spans="1:17" ht="15.75" x14ac:dyDescent="0.25">
      <c r="A23" s="411" t="s">
        <v>366</v>
      </c>
      <c r="B23" s="412" t="s">
        <v>401</v>
      </c>
      <c r="C23" s="410">
        <v>558</v>
      </c>
      <c r="D23" s="423">
        <v>44589</v>
      </c>
      <c r="E23" s="410">
        <v>558</v>
      </c>
      <c r="F23" s="410">
        <f t="shared" si="0"/>
        <v>0</v>
      </c>
      <c r="I23" s="408" t="s">
        <v>365</v>
      </c>
      <c r="J23" s="409">
        <v>8274</v>
      </c>
      <c r="K23" s="410">
        <v>5205.2</v>
      </c>
      <c r="L23" s="408" t="s">
        <v>356</v>
      </c>
      <c r="M23" s="410">
        <v>5205.2</v>
      </c>
      <c r="N23" s="137">
        <f t="shared" si="1"/>
        <v>0</v>
      </c>
    </row>
    <row r="24" spans="1:17" ht="15.75" x14ac:dyDescent="0.25">
      <c r="A24" s="411" t="s">
        <v>367</v>
      </c>
      <c r="B24" s="412" t="s">
        <v>402</v>
      </c>
      <c r="C24" s="410">
        <v>81629.2</v>
      </c>
      <c r="D24" s="423">
        <v>44589</v>
      </c>
      <c r="E24" s="410">
        <v>81629.2</v>
      </c>
      <c r="F24" s="410">
        <f t="shared" si="0"/>
        <v>0</v>
      </c>
      <c r="I24" s="408" t="s">
        <v>366</v>
      </c>
      <c r="J24" s="409">
        <v>8279</v>
      </c>
      <c r="K24" s="410">
        <v>1487</v>
      </c>
      <c r="L24" s="408" t="s">
        <v>356</v>
      </c>
      <c r="M24" s="410">
        <v>1487</v>
      </c>
      <c r="N24" s="137">
        <f t="shared" si="1"/>
        <v>0</v>
      </c>
    </row>
    <row r="25" spans="1:17" ht="15.75" x14ac:dyDescent="0.25">
      <c r="A25" s="411" t="s">
        <v>368</v>
      </c>
      <c r="B25" s="412" t="s">
        <v>403</v>
      </c>
      <c r="C25" s="410">
        <v>6085</v>
      </c>
      <c r="D25" s="423">
        <v>44589</v>
      </c>
      <c r="E25" s="410">
        <v>6085</v>
      </c>
      <c r="F25" s="410">
        <f t="shared" si="0"/>
        <v>0</v>
      </c>
      <c r="I25" s="408" t="s">
        <v>366</v>
      </c>
      <c r="J25" s="409">
        <v>8283</v>
      </c>
      <c r="K25" s="410">
        <v>71469.2</v>
      </c>
      <c r="L25" s="408" t="s">
        <v>356</v>
      </c>
      <c r="M25" s="410">
        <v>71469.2</v>
      </c>
      <c r="N25" s="137">
        <f t="shared" si="1"/>
        <v>0</v>
      </c>
    </row>
    <row r="26" spans="1:17" ht="15.75" x14ac:dyDescent="0.25">
      <c r="A26" s="411" t="s">
        <v>369</v>
      </c>
      <c r="B26" s="412" t="s">
        <v>404</v>
      </c>
      <c r="C26" s="410">
        <v>42951.199999999997</v>
      </c>
      <c r="D26" s="423">
        <v>44589</v>
      </c>
      <c r="E26" s="410">
        <v>42951.199999999997</v>
      </c>
      <c r="F26" s="410">
        <f t="shared" si="0"/>
        <v>0</v>
      </c>
      <c r="I26" s="408" t="s">
        <v>367</v>
      </c>
      <c r="J26" s="409">
        <v>8284</v>
      </c>
      <c r="K26" s="410">
        <v>2041.4</v>
      </c>
      <c r="L26" s="408" t="s">
        <v>356</v>
      </c>
      <c r="M26" s="410">
        <v>2041.4</v>
      </c>
      <c r="N26" s="137">
        <f t="shared" si="1"/>
        <v>0</v>
      </c>
    </row>
    <row r="27" spans="1:17" ht="15.75" x14ac:dyDescent="0.25">
      <c r="A27" s="411" t="s">
        <v>370</v>
      </c>
      <c r="B27" s="412" t="s">
        <v>405</v>
      </c>
      <c r="C27" s="410">
        <v>0</v>
      </c>
      <c r="D27" s="424" t="s">
        <v>419</v>
      </c>
      <c r="E27" s="410">
        <v>0</v>
      </c>
      <c r="F27" s="410">
        <f t="shared" si="0"/>
        <v>0</v>
      </c>
      <c r="I27" s="408" t="s">
        <v>368</v>
      </c>
      <c r="J27" s="409">
        <v>8300</v>
      </c>
      <c r="K27" s="410">
        <v>5828</v>
      </c>
      <c r="L27" s="408" t="s">
        <v>356</v>
      </c>
      <c r="M27" s="410">
        <v>5828</v>
      </c>
      <c r="N27" s="137">
        <f t="shared" si="1"/>
        <v>0</v>
      </c>
    </row>
    <row r="28" spans="1:17" ht="15.75" x14ac:dyDescent="0.25">
      <c r="A28" s="411" t="s">
        <v>370</v>
      </c>
      <c r="B28" s="412" t="s">
        <v>406</v>
      </c>
      <c r="C28" s="410">
        <v>40814.9</v>
      </c>
      <c r="D28" s="423">
        <v>44589</v>
      </c>
      <c r="E28" s="410">
        <v>40814.9</v>
      </c>
      <c r="F28" s="410">
        <f t="shared" si="0"/>
        <v>0</v>
      </c>
      <c r="I28" s="408" t="s">
        <v>369</v>
      </c>
      <c r="J28" s="409">
        <v>8312</v>
      </c>
      <c r="K28" s="410">
        <v>2464</v>
      </c>
      <c r="L28" s="408" t="s">
        <v>356</v>
      </c>
      <c r="M28" s="410">
        <v>2464</v>
      </c>
      <c r="N28" s="137">
        <f t="shared" si="1"/>
        <v>0</v>
      </c>
    </row>
    <row r="29" spans="1:17" ht="15.75" x14ac:dyDescent="0.25">
      <c r="A29" s="411" t="s">
        <v>371</v>
      </c>
      <c r="B29" s="412" t="s">
        <v>407</v>
      </c>
      <c r="C29" s="410">
        <v>84819.68</v>
      </c>
      <c r="D29" s="423">
        <v>44589</v>
      </c>
      <c r="E29" s="410">
        <v>84819.68</v>
      </c>
      <c r="F29" s="410">
        <f t="shared" si="0"/>
        <v>0</v>
      </c>
      <c r="I29" s="408" t="s">
        <v>370</v>
      </c>
      <c r="J29" s="409">
        <v>8338</v>
      </c>
      <c r="K29" s="410">
        <v>2056.8000000000002</v>
      </c>
      <c r="L29" s="408" t="s">
        <v>356</v>
      </c>
      <c r="M29" s="410">
        <v>2056.8000000000002</v>
      </c>
      <c r="N29" s="137">
        <f t="shared" si="1"/>
        <v>0</v>
      </c>
    </row>
    <row r="30" spans="1:17" ht="18.75" x14ac:dyDescent="0.3">
      <c r="A30" s="411" t="s">
        <v>372</v>
      </c>
      <c r="B30" s="412" t="s">
        <v>408</v>
      </c>
      <c r="C30" s="410">
        <v>74257.8</v>
      </c>
      <c r="D30" s="423">
        <v>44589</v>
      </c>
      <c r="E30" s="410">
        <v>74257.8</v>
      </c>
      <c r="F30" s="410">
        <f t="shared" si="0"/>
        <v>0</v>
      </c>
      <c r="G30" s="138"/>
      <c r="I30" s="408" t="s">
        <v>370</v>
      </c>
      <c r="J30" s="409">
        <v>8340</v>
      </c>
      <c r="K30" s="410">
        <v>219199.6</v>
      </c>
      <c r="L30" s="479" t="s">
        <v>310</v>
      </c>
      <c r="M30" s="143"/>
      <c r="N30" s="137">
        <f t="shared" si="1"/>
        <v>219199.6</v>
      </c>
      <c r="Q30" s="410"/>
    </row>
    <row r="31" spans="1:17" ht="15.75" x14ac:dyDescent="0.25">
      <c r="A31" s="411" t="s">
        <v>373</v>
      </c>
      <c r="B31" s="412" t="s">
        <v>409</v>
      </c>
      <c r="C31" s="410">
        <v>115953.8</v>
      </c>
      <c r="D31" s="423">
        <v>44589</v>
      </c>
      <c r="E31" s="410">
        <v>115953.8</v>
      </c>
      <c r="F31" s="410">
        <f t="shared" si="0"/>
        <v>0</v>
      </c>
      <c r="I31" s="408" t="s">
        <v>371</v>
      </c>
      <c r="J31" s="409">
        <v>8342</v>
      </c>
      <c r="K31" s="410">
        <v>1605</v>
      </c>
      <c r="L31" s="479" t="s">
        <v>310</v>
      </c>
      <c r="M31" s="143"/>
      <c r="N31" s="137">
        <f t="shared" si="1"/>
        <v>220804.6</v>
      </c>
      <c r="Q31" s="410"/>
    </row>
    <row r="32" spans="1:17" ht="15.75" x14ac:dyDescent="0.25">
      <c r="A32" s="411" t="s">
        <v>373</v>
      </c>
      <c r="B32" s="412" t="s">
        <v>410</v>
      </c>
      <c r="C32" s="410">
        <v>420</v>
      </c>
      <c r="D32" s="423">
        <v>44589</v>
      </c>
      <c r="E32" s="410">
        <v>420</v>
      </c>
      <c r="F32" s="410">
        <f t="shared" si="0"/>
        <v>0</v>
      </c>
      <c r="I32" s="408" t="s">
        <v>372</v>
      </c>
      <c r="J32" s="409">
        <v>8359</v>
      </c>
      <c r="K32" s="410">
        <v>16970.400000000001</v>
      </c>
      <c r="L32" s="479" t="s">
        <v>310</v>
      </c>
      <c r="M32" s="143"/>
      <c r="N32" s="137">
        <f t="shared" si="1"/>
        <v>237775</v>
      </c>
      <c r="Q32" s="410"/>
    </row>
    <row r="33" spans="1:17" ht="15.75" x14ac:dyDescent="0.25">
      <c r="A33" s="411" t="s">
        <v>374</v>
      </c>
      <c r="B33" s="412" t="s">
        <v>411</v>
      </c>
      <c r="C33" s="410">
        <v>12359.2</v>
      </c>
      <c r="D33" s="423">
        <v>44589</v>
      </c>
      <c r="E33" s="410">
        <v>12359.2</v>
      </c>
      <c r="F33" s="410">
        <f t="shared" si="0"/>
        <v>0</v>
      </c>
      <c r="I33" s="408" t="s">
        <v>373</v>
      </c>
      <c r="J33" s="409">
        <v>8363</v>
      </c>
      <c r="K33" s="410">
        <v>1544.6</v>
      </c>
      <c r="L33" s="479" t="s">
        <v>310</v>
      </c>
      <c r="M33" s="143"/>
      <c r="N33" s="137">
        <f t="shared" si="1"/>
        <v>239319.6</v>
      </c>
      <c r="Q33" s="410"/>
    </row>
    <row r="34" spans="1:17" ht="15.75" x14ac:dyDescent="0.25">
      <c r="A34" s="411" t="s">
        <v>375</v>
      </c>
      <c r="B34" s="412" t="s">
        <v>412</v>
      </c>
      <c r="C34" s="410">
        <v>66416.800000000003</v>
      </c>
      <c r="D34" s="423">
        <v>44589</v>
      </c>
      <c r="E34" s="410">
        <v>66416.800000000003</v>
      </c>
      <c r="F34" s="410">
        <f t="shared" si="0"/>
        <v>0</v>
      </c>
      <c r="I34" s="408" t="s">
        <v>373</v>
      </c>
      <c r="J34" s="409">
        <v>8365</v>
      </c>
      <c r="K34" s="410">
        <v>1161</v>
      </c>
      <c r="L34" s="479" t="s">
        <v>310</v>
      </c>
      <c r="M34" s="143"/>
      <c r="N34" s="137">
        <f t="shared" si="1"/>
        <v>240480.6</v>
      </c>
      <c r="Q34" s="410"/>
    </row>
    <row r="35" spans="1:17" ht="15.75" x14ac:dyDescent="0.25">
      <c r="A35" s="411" t="s">
        <v>375</v>
      </c>
      <c r="B35" s="412" t="s">
        <v>413</v>
      </c>
      <c r="C35" s="410">
        <v>10750</v>
      </c>
      <c r="D35" s="423">
        <v>44589</v>
      </c>
      <c r="E35" s="410">
        <v>10750</v>
      </c>
      <c r="F35" s="410">
        <f t="shared" si="0"/>
        <v>0</v>
      </c>
      <c r="I35" s="408" t="s">
        <v>374</v>
      </c>
      <c r="J35" s="409">
        <v>8375</v>
      </c>
      <c r="K35" s="410">
        <v>3838.8</v>
      </c>
      <c r="L35" s="479" t="s">
        <v>310</v>
      </c>
      <c r="M35" s="143"/>
      <c r="N35" s="137">
        <f t="shared" si="1"/>
        <v>244319.4</v>
      </c>
      <c r="Q35" s="410"/>
    </row>
    <row r="36" spans="1:17" ht="15.75" x14ac:dyDescent="0.25">
      <c r="A36" s="411" t="s">
        <v>375</v>
      </c>
      <c r="B36" s="412" t="s">
        <v>414</v>
      </c>
      <c r="C36" s="410">
        <v>28322</v>
      </c>
      <c r="D36" s="423">
        <v>44589</v>
      </c>
      <c r="E36" s="410">
        <v>28322</v>
      </c>
      <c r="F36" s="410">
        <f t="shared" si="0"/>
        <v>0</v>
      </c>
      <c r="I36" s="408" t="s">
        <v>374</v>
      </c>
      <c r="J36" s="409">
        <v>8379</v>
      </c>
      <c r="K36" s="410">
        <v>1696</v>
      </c>
      <c r="L36" s="479" t="s">
        <v>310</v>
      </c>
      <c r="M36" s="143"/>
      <c r="N36" s="137">
        <f t="shared" si="1"/>
        <v>246015.4</v>
      </c>
      <c r="Q36" s="410"/>
    </row>
    <row r="37" spans="1:17" ht="15.75" x14ac:dyDescent="0.25">
      <c r="A37" s="411" t="s">
        <v>376</v>
      </c>
      <c r="B37" s="412" t="s">
        <v>415</v>
      </c>
      <c r="C37" s="410">
        <v>61861.4</v>
      </c>
      <c r="D37" s="423">
        <v>44589</v>
      </c>
      <c r="E37" s="410">
        <v>61861.4</v>
      </c>
      <c r="F37" s="410">
        <f t="shared" si="0"/>
        <v>0</v>
      </c>
      <c r="I37" s="408" t="s">
        <v>375</v>
      </c>
      <c r="J37" s="409">
        <v>8386</v>
      </c>
      <c r="K37" s="410">
        <v>953.6</v>
      </c>
      <c r="L37" s="479" t="s">
        <v>310</v>
      </c>
      <c r="M37" s="143"/>
      <c r="N37" s="137">
        <f t="shared" si="1"/>
        <v>246969</v>
      </c>
      <c r="Q37" s="410"/>
    </row>
    <row r="38" spans="1:17" ht="15.75" x14ac:dyDescent="0.25">
      <c r="A38" s="411" t="s">
        <v>377</v>
      </c>
      <c r="B38" s="412" t="s">
        <v>416</v>
      </c>
      <c r="C38" s="410">
        <v>78773.820000000007</v>
      </c>
      <c r="D38" s="462">
        <v>44617</v>
      </c>
      <c r="E38" s="463">
        <v>78773.820000000007</v>
      </c>
      <c r="F38" s="410">
        <f t="shared" si="0"/>
        <v>0</v>
      </c>
      <c r="I38" s="408" t="s">
        <v>376</v>
      </c>
      <c r="J38" s="409">
        <v>8393</v>
      </c>
      <c r="K38" s="410">
        <v>5587.4</v>
      </c>
      <c r="L38" s="479" t="s">
        <v>310</v>
      </c>
      <c r="M38" s="143"/>
      <c r="N38" s="137">
        <f t="shared" si="1"/>
        <v>252556.4</v>
      </c>
      <c r="Q38" s="410"/>
    </row>
    <row r="39" spans="1:17" ht="15.75" x14ac:dyDescent="0.25">
      <c r="A39" s="411" t="s">
        <v>378</v>
      </c>
      <c r="B39" s="412" t="s">
        <v>417</v>
      </c>
      <c r="C39" s="410">
        <v>38574.800000000003</v>
      </c>
      <c r="D39" s="462">
        <v>44617</v>
      </c>
      <c r="E39" s="463">
        <v>38574.800000000003</v>
      </c>
      <c r="F39" s="410">
        <f t="shared" si="0"/>
        <v>0</v>
      </c>
      <c r="I39" s="408" t="s">
        <v>377</v>
      </c>
      <c r="J39" s="409">
        <v>8403</v>
      </c>
      <c r="K39" s="410">
        <v>2021.2</v>
      </c>
      <c r="L39" s="479" t="s">
        <v>310</v>
      </c>
      <c r="M39" s="143"/>
      <c r="N39" s="137">
        <f t="shared" si="1"/>
        <v>254577.6</v>
      </c>
      <c r="Q39" s="410"/>
    </row>
    <row r="40" spans="1:17" ht="15.75" x14ac:dyDescent="0.25">
      <c r="A40" s="411" t="s">
        <v>379</v>
      </c>
      <c r="B40" s="412" t="s">
        <v>418</v>
      </c>
      <c r="C40" s="410">
        <v>53825.279999999999</v>
      </c>
      <c r="D40" s="462">
        <v>44617</v>
      </c>
      <c r="E40" s="463">
        <v>53825.279999999999</v>
      </c>
      <c r="F40" s="410">
        <f t="shared" si="0"/>
        <v>0</v>
      </c>
      <c r="I40" s="408" t="s">
        <v>377</v>
      </c>
      <c r="J40" s="409">
        <v>8404</v>
      </c>
      <c r="K40" s="410">
        <v>175</v>
      </c>
      <c r="L40" s="479" t="s">
        <v>310</v>
      </c>
      <c r="M40" s="143"/>
      <c r="N40" s="137">
        <f t="shared" si="1"/>
        <v>254752.6</v>
      </c>
      <c r="Q40" s="410"/>
    </row>
    <row r="41" spans="1:17" ht="15.75" x14ac:dyDescent="0.25">
      <c r="A41" s="411"/>
      <c r="B41" s="412"/>
      <c r="C41" s="410"/>
      <c r="D41" s="462"/>
      <c r="E41" s="463"/>
      <c r="F41" s="410">
        <f t="shared" si="0"/>
        <v>0</v>
      </c>
      <c r="I41" s="408" t="s">
        <v>377</v>
      </c>
      <c r="J41" s="409">
        <v>8405</v>
      </c>
      <c r="K41" s="410">
        <v>118474.8</v>
      </c>
      <c r="L41" s="479" t="s">
        <v>310</v>
      </c>
      <c r="M41" s="143"/>
      <c r="N41" s="137">
        <f t="shared" si="1"/>
        <v>373227.4</v>
      </c>
      <c r="Q41" s="410"/>
    </row>
    <row r="42" spans="1:17" ht="15.75" x14ac:dyDescent="0.25">
      <c r="A42" s="245"/>
      <c r="B42" s="246"/>
      <c r="C42" s="111"/>
      <c r="D42" s="253"/>
      <c r="E42" s="69"/>
      <c r="F42" s="410">
        <f t="shared" si="0"/>
        <v>0</v>
      </c>
      <c r="I42" s="408" t="s">
        <v>378</v>
      </c>
      <c r="J42" s="409">
        <v>8422</v>
      </c>
      <c r="K42" s="410">
        <v>27106.9</v>
      </c>
      <c r="L42" s="479" t="s">
        <v>310</v>
      </c>
      <c r="M42" s="480"/>
      <c r="N42" s="137">
        <f t="shared" si="1"/>
        <v>400334.30000000005</v>
      </c>
      <c r="Q42" s="410"/>
    </row>
    <row r="43" spans="1:17" ht="15.75" x14ac:dyDescent="0.25">
      <c r="A43" s="245"/>
      <c r="B43" s="556" t="s">
        <v>420</v>
      </c>
      <c r="C43" s="557"/>
      <c r="D43" s="557"/>
      <c r="E43" s="558"/>
      <c r="F43" s="410">
        <f t="shared" si="0"/>
        <v>0</v>
      </c>
      <c r="I43" s="408" t="s">
        <v>378</v>
      </c>
      <c r="J43" s="409">
        <v>8423</v>
      </c>
      <c r="K43" s="410">
        <v>1096.2</v>
      </c>
      <c r="L43" s="479" t="s">
        <v>310</v>
      </c>
      <c r="M43" s="143"/>
      <c r="N43" s="137">
        <f t="shared" si="1"/>
        <v>401430.50000000006</v>
      </c>
      <c r="Q43" s="410"/>
    </row>
    <row r="44" spans="1:17" ht="15" customHeight="1" x14ac:dyDescent="0.25">
      <c r="A44" s="245"/>
      <c r="B44" s="559"/>
      <c r="C44" s="560"/>
      <c r="D44" s="560"/>
      <c r="E44" s="561"/>
      <c r="F44" s="410">
        <f t="shared" si="0"/>
        <v>0</v>
      </c>
      <c r="I44" s="408" t="s">
        <v>379</v>
      </c>
      <c r="J44" s="409">
        <v>8434</v>
      </c>
      <c r="K44" s="410">
        <v>1609</v>
      </c>
      <c r="L44" s="479" t="s">
        <v>310</v>
      </c>
      <c r="M44" s="481"/>
      <c r="N44" s="137">
        <f t="shared" si="1"/>
        <v>403039.50000000006</v>
      </c>
      <c r="Q44" s="410"/>
    </row>
    <row r="45" spans="1:17" ht="15.75" x14ac:dyDescent="0.25">
      <c r="A45" s="245"/>
      <c r="B45" s="562"/>
      <c r="C45" s="563"/>
      <c r="D45" s="563"/>
      <c r="E45" s="564"/>
      <c r="F45" s="410">
        <f t="shared" si="0"/>
        <v>0</v>
      </c>
      <c r="I45" s="408"/>
      <c r="J45" s="409"/>
      <c r="K45" s="410"/>
      <c r="L45" s="479" t="s">
        <v>310</v>
      </c>
      <c r="M45" s="143"/>
      <c r="N45" s="137">
        <f t="shared" si="1"/>
        <v>403039.50000000006</v>
      </c>
      <c r="Q45" s="410"/>
    </row>
    <row r="46" spans="1:17" ht="15.75" x14ac:dyDescent="0.25">
      <c r="A46" s="245"/>
      <c r="B46" s="246"/>
      <c r="C46" s="111"/>
      <c r="D46" s="253"/>
      <c r="E46" s="69"/>
      <c r="F46" s="410">
        <f t="shared" si="0"/>
        <v>0</v>
      </c>
      <c r="I46" s="408"/>
      <c r="J46" s="409"/>
      <c r="K46" s="410"/>
      <c r="L46" s="479" t="s">
        <v>310</v>
      </c>
      <c r="M46" s="143"/>
      <c r="N46" s="137">
        <f t="shared" si="1"/>
        <v>403039.50000000006</v>
      </c>
      <c r="Q46" s="410"/>
    </row>
    <row r="47" spans="1:17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82"/>
      <c r="M47" s="143"/>
      <c r="N47" s="137">
        <f t="shared" si="1"/>
        <v>403039.50000000006</v>
      </c>
      <c r="Q47" s="486"/>
    </row>
    <row r="48" spans="1:17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65" t="s">
        <v>421</v>
      </c>
      <c r="K48" s="566"/>
      <c r="L48" s="567"/>
      <c r="M48" s="206"/>
      <c r="N48" s="137">
        <f>N47+K48-M48</f>
        <v>403039.50000000006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68"/>
      <c r="K49" s="569"/>
      <c r="L49" s="570"/>
      <c r="M49" s="206"/>
      <c r="N49" s="137">
        <f t="shared" si="1"/>
        <v>403039.50000000006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403039.50000000006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403039.50000000006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403039.50000000006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403039.50000000006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403039.50000000006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403039.50000000006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403039.50000000006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403039.50000000006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403039.50000000006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403039.50000000006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403039.50000000006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403039.50000000006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403039.50000000006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403039.50000000006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403039.50000000006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403039.50000000006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403039.50000000006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403039.50000000006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403039.50000000006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403039.50000000006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403039.50000000006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403039.50000000006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403039.50000000006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403039.50000000006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403039.50000000006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403039.50000000006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403039.50000000006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403039.50000000006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403039.50000000006</v>
      </c>
    </row>
    <row r="79" spans="1:14" ht="19.5" thickTop="1" x14ac:dyDescent="0.3">
      <c r="B79" s="211"/>
      <c r="C79" s="212">
        <f>SUM(C3:C78)</f>
        <v>1448401.2000000002</v>
      </c>
      <c r="D79" s="425"/>
      <c r="E79" s="413">
        <f>SUM(E3:E78)</f>
        <v>1448401.2000000002</v>
      </c>
      <c r="F79" s="153">
        <f>SUM(F3:F78)</f>
        <v>0</v>
      </c>
      <c r="K79" s="209">
        <f>SUM(K3:K78)</f>
        <v>907413.46000000008</v>
      </c>
      <c r="L79" s="209"/>
      <c r="M79" s="209">
        <f>SUM(M3:M78)</f>
        <v>504373.96</v>
      </c>
      <c r="N79" s="153">
        <f>N78</f>
        <v>403039.50000000006</v>
      </c>
    </row>
    <row r="80" spans="1:14" ht="15.75" thickBot="1" x14ac:dyDescent="0.3">
      <c r="B80" s="213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51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31" workbookViewId="0">
      <selection activeCell="I59" sqref="I5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88"/>
      <c r="C1" s="554" t="s">
        <v>323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4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92" t="s">
        <v>0</v>
      </c>
      <c r="C3" s="493"/>
      <c r="D3" s="10"/>
      <c r="E3" s="11"/>
      <c r="F3" s="11"/>
      <c r="H3" s="494" t="s">
        <v>26</v>
      </c>
      <c r="I3" s="494"/>
      <c r="K3" s="165"/>
      <c r="L3" s="13"/>
      <c r="M3" s="14"/>
      <c r="P3" s="531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95" t="s">
        <v>2</v>
      </c>
      <c r="F4" s="496"/>
      <c r="H4" s="497" t="s">
        <v>3</v>
      </c>
      <c r="I4" s="498"/>
      <c r="J4" s="19"/>
      <c r="K4" s="166"/>
      <c r="L4" s="20"/>
      <c r="M4" s="21" t="s">
        <v>4</v>
      </c>
      <c r="N4" s="22" t="s">
        <v>5</v>
      </c>
      <c r="P4" s="532"/>
      <c r="Q4" s="323" t="s">
        <v>217</v>
      </c>
      <c r="R4" s="553"/>
      <c r="W4" s="541" t="s">
        <v>124</v>
      </c>
      <c r="X4" s="54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7">
        <v>0</v>
      </c>
      <c r="S5" s="325"/>
      <c r="W5" s="541"/>
      <c r="X5" s="54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6">
        <v>44566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37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4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4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6">
        <v>-1515</v>
      </c>
      <c r="R21" s="406">
        <v>18072</v>
      </c>
      <c r="S21" s="147"/>
      <c r="W21" s="547"/>
      <c r="X21" s="54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48"/>
      <c r="X23" s="54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48"/>
      <c r="X24" s="54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49"/>
      <c r="X25" s="54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49"/>
      <c r="X26" s="54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542"/>
      <c r="X27" s="543"/>
      <c r="Y27" s="54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543"/>
      <c r="X28" s="543"/>
      <c r="Y28" s="54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40" t="s">
        <v>468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41" t="s">
        <v>469</v>
      </c>
      <c r="P30" s="34">
        <f t="shared" si="0"/>
        <v>842352.21</v>
      </c>
      <c r="Q30" s="326">
        <v>0</v>
      </c>
      <c r="R30" s="439">
        <v>92514</v>
      </c>
      <c r="T30" s="442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33">
        <f>10137+26711</f>
        <v>36848</v>
      </c>
      <c r="O31" s="440" t="s">
        <v>470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2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2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3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580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578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8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579</v>
      </c>
      <c r="E36" s="27"/>
      <c r="F36" s="28"/>
      <c r="G36" s="2"/>
      <c r="H36" s="36"/>
      <c r="I36" s="30"/>
      <c r="J36" s="266"/>
      <c r="K36" s="250"/>
      <c r="L36" s="44"/>
      <c r="M36" s="533">
        <f>SUM(M5:M35)</f>
        <v>2143864.4900000002</v>
      </c>
      <c r="N36" s="535">
        <f>SUM(N5:N35)</f>
        <v>791108</v>
      </c>
      <c r="O36" s="276"/>
      <c r="P36" s="277">
        <v>0</v>
      </c>
      <c r="Q36" s="57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34"/>
      <c r="N37" s="536"/>
      <c r="O37" s="276"/>
      <c r="P37" s="277">
        <v>0</v>
      </c>
      <c r="Q37" s="57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73">
        <f>M36+N36</f>
        <v>2934972.49</v>
      </c>
      <c r="N39" s="57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87" t="s">
        <v>581</v>
      </c>
      <c r="K49" s="164" t="s">
        <v>582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10" t="s">
        <v>11</v>
      </c>
      <c r="I52" s="511"/>
      <c r="J52" s="100"/>
      <c r="K52" s="512">
        <f>I50+L50</f>
        <v>197471.8</v>
      </c>
      <c r="L52" s="539"/>
      <c r="M52" s="272"/>
      <c r="N52" s="272"/>
      <c r="P52" s="34"/>
      <c r="Q52" s="13"/>
    </row>
    <row r="53" spans="1:17" x14ac:dyDescent="0.25">
      <c r="D53" s="516" t="s">
        <v>12</v>
      </c>
      <c r="E53" s="516"/>
      <c r="F53" s="313">
        <f>F50-K52-C50</f>
        <v>2057786.11</v>
      </c>
      <c r="I53" s="102"/>
      <c r="J53" s="103"/>
    </row>
    <row r="54" spans="1:17" ht="18.75" x14ac:dyDescent="0.3">
      <c r="D54" s="540" t="s">
        <v>95</v>
      </c>
      <c r="E54" s="540"/>
      <c r="F54" s="111">
        <v>-1702928.14</v>
      </c>
      <c r="I54" s="517" t="s">
        <v>13</v>
      </c>
      <c r="J54" s="518"/>
      <c r="K54" s="519">
        <f>F56+F57+F58</f>
        <v>1147965.3400000003</v>
      </c>
      <c r="L54" s="519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-553174.07999999996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21">
        <f>-C4</f>
        <v>-1149740.4099999999</v>
      </c>
      <c r="L56" s="52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99" t="s">
        <v>18</v>
      </c>
      <c r="E58" s="500"/>
      <c r="F58" s="113">
        <v>1266568.45</v>
      </c>
      <c r="I58" s="501" t="s">
        <v>97</v>
      </c>
      <c r="J58" s="502"/>
      <c r="K58" s="503">
        <f>K54+K56</f>
        <v>-1775.0699999995995</v>
      </c>
      <c r="L58" s="5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2022-03-22T14:35:23Z</dcterms:modified>
</cp:coreProperties>
</file>